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firstSheet="1" activeTab="1"/>
  </bookViews>
  <sheets>
    <sheet name="September 07-Detailed (2)" sheetId="1" r:id="rId1"/>
    <sheet name="Septeber 07-Summary" sheetId="2" r:id="rId2"/>
    <sheet name="September 07-Detailed" sheetId="3" r:id="rId3"/>
  </sheets>
  <definedNames>
    <definedName name="_xlnm.Print_Titles" localSheetId="1">'Septeber 07-Summary'!$1:$4</definedName>
    <definedName name="_xlnm.Print_Titles" localSheetId="2">'September 07-Detailed'!$1:$4</definedName>
    <definedName name="_xlnm.Print_Titles" localSheetId="0">'September 07-Detailed (2)'!$1:$4</definedName>
  </definedNames>
  <calcPr fullCalcOnLoad="1"/>
</workbook>
</file>

<file path=xl/comments1.xml><?xml version="1.0" encoding="utf-8"?>
<comments xmlns="http://schemas.openxmlformats.org/spreadsheetml/2006/main">
  <authors>
    <author>user</author>
    <author>Mme Eunice</author>
  </authors>
  <commentList>
    <comment ref="C32" authorId="0">
      <text>
        <r>
          <rPr>
            <b/>
            <sz val="8"/>
            <rFont val="Tahoma"/>
            <family val="0"/>
          </rPr>
          <t>i5:mamfe investigations</t>
        </r>
        <r>
          <rPr>
            <sz val="8"/>
            <rFont val="Tahoma"/>
            <family val="0"/>
          </rPr>
          <t xml:space="preserve">
</t>
        </r>
      </text>
    </comment>
    <comment ref="C40" authorId="1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44" authorId="1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45" authorId="1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46" authorId="1">
      <text>
        <r>
          <rPr>
            <b/>
            <sz val="8"/>
            <rFont val="Tahoma"/>
            <family val="0"/>
          </rPr>
          <t>i5: by clando</t>
        </r>
        <r>
          <rPr>
            <sz val="8"/>
            <rFont val="Tahoma"/>
            <family val="0"/>
          </rPr>
          <t xml:space="preserve">
</t>
        </r>
      </text>
    </comment>
    <comment ref="C47" authorId="1">
      <text>
        <r>
          <rPr>
            <b/>
            <sz val="8"/>
            <rFont val="Tahoma"/>
            <family val="0"/>
          </rPr>
          <t>i5: on bike</t>
        </r>
        <r>
          <rPr>
            <sz val="8"/>
            <rFont val="Tahoma"/>
            <family val="0"/>
          </rPr>
          <t xml:space="preserve">
</t>
        </r>
      </text>
    </comment>
    <comment ref="C48" authorId="1">
      <text>
        <r>
          <rPr>
            <b/>
            <sz val="8"/>
            <rFont val="Tahoma"/>
            <family val="0"/>
          </rPr>
          <t>i5: on bike</t>
        </r>
        <r>
          <rPr>
            <sz val="8"/>
            <rFont val="Tahoma"/>
            <family val="0"/>
          </rPr>
          <t xml:space="preserve">
</t>
        </r>
      </text>
    </comment>
    <comment ref="C49" authorId="1">
      <text>
        <r>
          <rPr>
            <b/>
            <sz val="8"/>
            <rFont val="Tahoma"/>
            <family val="0"/>
          </rPr>
          <t>i5: on bike</t>
        </r>
        <r>
          <rPr>
            <sz val="8"/>
            <rFont val="Tahoma"/>
            <family val="0"/>
          </rPr>
          <t xml:space="preserve">
</t>
        </r>
      </text>
    </comment>
    <comment ref="C50" authorId="1">
      <text>
        <r>
          <rPr>
            <b/>
            <sz val="8"/>
            <rFont val="Tahoma"/>
            <family val="0"/>
          </rPr>
          <t>i5: on bike</t>
        </r>
        <r>
          <rPr>
            <sz val="8"/>
            <rFont val="Tahoma"/>
            <family val="0"/>
          </rPr>
          <t xml:space="preserve">
</t>
        </r>
      </text>
    </comment>
    <comment ref="C51" authorId="1">
      <text>
        <r>
          <rPr>
            <b/>
            <sz val="8"/>
            <rFont val="Tahoma"/>
            <family val="0"/>
          </rPr>
          <t>i5: on bike</t>
        </r>
        <r>
          <rPr>
            <sz val="8"/>
            <rFont val="Tahoma"/>
            <family val="0"/>
          </rPr>
          <t xml:space="preserve">
</t>
        </r>
      </text>
    </comment>
    <comment ref="C52" authorId="1">
      <text>
        <r>
          <rPr>
            <b/>
            <sz val="8"/>
            <rFont val="Tahoma"/>
            <family val="0"/>
          </rPr>
          <t>i5: by clando with informer(x2 people)</t>
        </r>
        <r>
          <rPr>
            <sz val="8"/>
            <rFont val="Tahoma"/>
            <family val="0"/>
          </rPr>
          <t xml:space="preserve">
</t>
        </r>
      </text>
    </comment>
    <comment ref="C53" authorId="1">
      <text>
        <r>
          <rPr>
            <b/>
            <sz val="8"/>
            <rFont val="Tahoma"/>
            <family val="0"/>
          </rPr>
          <t>i5: by clando</t>
        </r>
        <r>
          <rPr>
            <sz val="8"/>
            <rFont val="Tahoma"/>
            <family val="0"/>
          </rPr>
          <t xml:space="preserve">
</t>
        </r>
      </text>
    </comment>
    <comment ref="C54" authorId="1">
      <text>
        <r>
          <rPr>
            <b/>
            <sz val="8"/>
            <rFont val="Tahoma"/>
            <family val="0"/>
          </rPr>
          <t>i5: on bike</t>
        </r>
        <r>
          <rPr>
            <sz val="8"/>
            <rFont val="Tahoma"/>
            <family val="0"/>
          </rPr>
          <t xml:space="preserve">
</t>
        </r>
      </text>
    </comment>
    <comment ref="C55" authorId="1">
      <text>
        <r>
          <rPr>
            <b/>
            <sz val="8"/>
            <rFont val="Tahoma"/>
            <family val="0"/>
          </rPr>
          <t>i5: on bike</t>
        </r>
        <r>
          <rPr>
            <sz val="8"/>
            <rFont val="Tahoma"/>
            <family val="0"/>
          </rPr>
          <t xml:space="preserve">
</t>
        </r>
      </text>
    </comment>
    <comment ref="C56" authorId="1">
      <text>
        <r>
          <rPr>
            <b/>
            <sz val="8"/>
            <rFont val="Tahoma"/>
            <family val="0"/>
          </rPr>
          <t>i5: on bike</t>
        </r>
        <r>
          <rPr>
            <sz val="8"/>
            <rFont val="Tahoma"/>
            <family val="0"/>
          </rPr>
          <t xml:space="preserve">
</t>
        </r>
      </text>
    </comment>
    <comment ref="C57" authorId="1">
      <text>
        <r>
          <rPr>
            <b/>
            <sz val="8"/>
            <rFont val="Tahoma"/>
            <family val="0"/>
          </rPr>
          <t>i5: on bike</t>
        </r>
        <r>
          <rPr>
            <sz val="8"/>
            <rFont val="Tahoma"/>
            <family val="0"/>
          </rPr>
          <t xml:space="preserve">
</t>
        </r>
      </text>
    </comment>
    <comment ref="C60" authorId="1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67" authorId="1">
      <text>
        <r>
          <rPr>
            <b/>
            <sz val="8"/>
            <rFont val="Tahoma"/>
            <family val="0"/>
          </rPr>
          <t>i5: special byke with informer in BangaBakudu</t>
        </r>
        <r>
          <rPr>
            <sz val="8"/>
            <rFont val="Tahoma"/>
            <family val="0"/>
          </rPr>
          <t xml:space="preserve">
</t>
        </r>
      </text>
    </comment>
    <comment ref="C71" authorId="1">
      <text>
        <r>
          <rPr>
            <b/>
            <sz val="8"/>
            <rFont val="Tahoma"/>
            <family val="0"/>
          </rPr>
          <t>i5: in kumba</t>
        </r>
        <r>
          <rPr>
            <sz val="8"/>
            <rFont val="Tahoma"/>
            <family val="0"/>
          </rPr>
          <t xml:space="preserve">
</t>
        </r>
      </text>
    </comment>
    <comment ref="C72" authorId="1">
      <text>
        <r>
          <rPr>
            <b/>
            <sz val="8"/>
            <rFont val="Tahoma"/>
            <family val="0"/>
          </rPr>
          <t>i5:Bike with informer in KONYE</t>
        </r>
        <r>
          <rPr>
            <sz val="8"/>
            <rFont val="Tahoma"/>
            <family val="0"/>
          </rPr>
          <t xml:space="preserve">
</t>
        </r>
      </text>
    </comment>
    <comment ref="C105" authorId="1">
      <text>
        <r>
          <rPr>
            <b/>
            <sz val="8"/>
            <rFont val="Tahoma"/>
            <family val="0"/>
          </rPr>
          <t xml:space="preserve">i5: x2 mineral water because of no water in kumba </t>
        </r>
        <r>
          <rPr>
            <sz val="8"/>
            <rFont val="Tahoma"/>
            <family val="0"/>
          </rPr>
          <t xml:space="preserve">
</t>
        </r>
      </text>
    </comment>
    <comment ref="C112" authorId="1">
      <text>
        <r>
          <rPr>
            <b/>
            <sz val="8"/>
            <rFont val="Tahoma"/>
            <family val="0"/>
          </rPr>
          <t>i5: Ntepah</t>
        </r>
      </text>
    </comment>
    <comment ref="C114" authorId="1">
      <text>
        <r>
          <rPr>
            <b/>
            <sz val="8"/>
            <rFont val="Tahoma"/>
            <family val="0"/>
          </rPr>
          <t xml:space="preserve">i5:Francis </t>
        </r>
        <r>
          <rPr>
            <sz val="8"/>
            <rFont val="Tahoma"/>
            <family val="0"/>
          </rPr>
          <t xml:space="preserve">
</t>
        </r>
      </text>
    </comment>
    <comment ref="C118" authorId="1">
      <text>
        <r>
          <rPr>
            <b/>
            <sz val="8"/>
            <rFont val="Tahoma"/>
            <family val="0"/>
          </rPr>
          <t>i5: Dr. LEH</t>
        </r>
        <r>
          <rPr>
            <sz val="8"/>
            <rFont val="Tahoma"/>
            <family val="0"/>
          </rPr>
          <t xml:space="preserve">
</t>
        </r>
      </text>
    </comment>
    <comment ref="C119" authorId="1">
      <text>
        <r>
          <rPr>
            <b/>
            <sz val="8"/>
            <rFont val="Tahoma"/>
            <family val="0"/>
          </rPr>
          <t>i5: Andrew</t>
        </r>
        <r>
          <rPr>
            <sz val="8"/>
            <rFont val="Tahoma"/>
            <family val="0"/>
          </rPr>
          <t xml:space="preserve">
</t>
        </r>
      </text>
    </comment>
    <comment ref="C120" authorId="1">
      <text>
        <r>
          <rPr>
            <b/>
            <sz val="8"/>
            <rFont val="Tahoma"/>
            <family val="0"/>
          </rPr>
          <t>i5: Mbale</t>
        </r>
        <r>
          <rPr>
            <sz val="8"/>
            <rFont val="Tahoma"/>
            <family val="0"/>
          </rPr>
          <t xml:space="preserve">
</t>
        </r>
      </text>
    </comment>
    <comment ref="C121" authorId="1">
      <text>
        <r>
          <rPr>
            <b/>
            <sz val="8"/>
            <rFont val="Tahoma"/>
            <family val="0"/>
          </rPr>
          <t>i5:Tanimou</t>
        </r>
        <r>
          <rPr>
            <sz val="8"/>
            <rFont val="Tahoma"/>
            <family val="0"/>
          </rPr>
          <t xml:space="preserve">
</t>
        </r>
      </text>
    </comment>
    <comment ref="C122" authorId="1">
      <text>
        <r>
          <rPr>
            <b/>
            <sz val="8"/>
            <rFont val="Tahoma"/>
            <family val="0"/>
          </rPr>
          <t>I5:Bema</t>
        </r>
        <r>
          <rPr>
            <sz val="8"/>
            <rFont val="Tahoma"/>
            <family val="0"/>
          </rPr>
          <t xml:space="preserve">
</t>
        </r>
      </text>
    </comment>
    <comment ref="C123" authorId="1">
      <text>
        <r>
          <rPr>
            <b/>
            <sz val="8"/>
            <rFont val="Tahoma"/>
            <family val="0"/>
          </rPr>
          <t>i5: Pa Nana</t>
        </r>
        <r>
          <rPr>
            <sz val="8"/>
            <rFont val="Tahoma"/>
            <family val="0"/>
          </rPr>
          <t xml:space="preserve">
</t>
        </r>
      </text>
    </comment>
    <comment ref="C124" authorId="1">
      <text>
        <r>
          <rPr>
            <b/>
            <sz val="8"/>
            <rFont val="Tahoma"/>
            <family val="0"/>
          </rPr>
          <t>i5: Pa Nana</t>
        </r>
        <r>
          <rPr>
            <sz val="8"/>
            <rFont val="Tahoma"/>
            <family val="0"/>
          </rPr>
          <t xml:space="preserve">
</t>
        </r>
      </text>
    </comment>
    <comment ref="C113" authorId="1">
      <text>
        <r>
          <rPr>
            <b/>
            <sz val="8"/>
            <rFont val="Tahoma"/>
            <family val="0"/>
          </rPr>
          <t>i5: Bema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  <author>laga</author>
  </authors>
  <commentList>
    <comment ref="C97" authorId="0">
      <text>
        <r>
          <rPr>
            <b/>
            <sz val="8"/>
            <rFont val="Tahoma"/>
            <family val="0"/>
          </rPr>
          <t>Julius: for undercover during operation</t>
        </r>
        <r>
          <rPr>
            <sz val="8"/>
            <rFont val="Tahoma"/>
            <family val="0"/>
          </rPr>
          <t xml:space="preserve">
</t>
        </r>
      </text>
    </comment>
    <comment ref="C108" authorId="0">
      <text>
        <r>
          <rPr>
            <b/>
            <sz val="8"/>
            <rFont val="Tahoma"/>
            <family val="0"/>
          </rPr>
          <t>Julius: to transfer dealer to Mbouda</t>
        </r>
        <r>
          <rPr>
            <sz val="8"/>
            <rFont val="Tahoma"/>
            <family val="0"/>
          </rPr>
          <t xml:space="preserve">
</t>
        </r>
      </text>
    </comment>
    <comment ref="C131" authorId="1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to keep his luggage in the bus station </t>
        </r>
      </text>
    </comment>
    <comment ref="C146" authorId="0">
      <text>
        <r>
          <rPr>
            <b/>
            <sz val="8"/>
            <rFont val="Tahoma"/>
            <family val="0"/>
          </rPr>
          <t>alain: took private transport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Mme Eunice</author>
    <author>user</author>
    <author>Sone</author>
    <author> Horline Njike</author>
    <author>media</author>
    <author>the world is mine</author>
    <author>laga</author>
  </authors>
  <commentList>
    <comment ref="C32" authorId="0">
      <text>
        <r>
          <rPr>
            <b/>
            <sz val="8"/>
            <rFont val="Tahoma"/>
            <family val="0"/>
          </rPr>
          <t>Julius: by private transport</t>
        </r>
        <r>
          <rPr>
            <sz val="8"/>
            <rFont val="Tahoma"/>
            <family val="0"/>
          </rPr>
          <t xml:space="preserve">
</t>
        </r>
      </text>
    </comment>
    <comment ref="C33" authorId="0">
      <text>
        <r>
          <rPr>
            <b/>
            <sz val="8"/>
            <rFont val="Tahoma"/>
            <family val="0"/>
          </rPr>
          <t>Julius: by private transport</t>
        </r>
        <r>
          <rPr>
            <sz val="8"/>
            <rFont val="Tahoma"/>
            <family val="0"/>
          </rPr>
          <t xml:space="preserve">
</t>
        </r>
      </text>
    </comment>
    <comment ref="C37" authorId="1">
      <text>
        <r>
          <rPr>
            <b/>
            <sz val="8"/>
            <rFont val="Tahoma"/>
            <family val="0"/>
          </rPr>
          <t>Jul: to upstation,Bayele, old town,Azire, Foncha street, GMI, Ndamukong street</t>
        </r>
        <r>
          <rPr>
            <sz val="8"/>
            <rFont val="Tahoma"/>
            <family val="0"/>
          </rPr>
          <t xml:space="preserve">
</t>
        </r>
      </text>
    </comment>
    <comment ref="C38" authorId="1">
      <text>
        <r>
          <rPr>
            <b/>
            <sz val="8"/>
            <rFont val="Tahoma"/>
            <family val="0"/>
          </rPr>
          <t>Jul: for undercover to continue search</t>
        </r>
        <r>
          <rPr>
            <sz val="8"/>
            <rFont val="Tahoma"/>
            <family val="0"/>
          </rPr>
          <t xml:space="preserve">
</t>
        </r>
      </text>
    </comment>
    <comment ref="C69" authorId="1">
      <text>
        <r>
          <rPr>
            <b/>
            <sz val="8"/>
            <rFont val="Tahoma"/>
            <family val="0"/>
          </rPr>
          <t>i30: Baligham investigations</t>
        </r>
        <r>
          <rPr>
            <sz val="8"/>
            <rFont val="Tahoma"/>
            <family val="0"/>
          </rPr>
          <t xml:space="preserve">
</t>
        </r>
      </text>
    </comment>
    <comment ref="C70" authorId="1">
      <text>
        <r>
          <rPr>
            <b/>
            <sz val="8"/>
            <rFont val="Tahoma"/>
            <family val="0"/>
          </rPr>
          <t>i30:Baligham updates to Limson</t>
        </r>
        <r>
          <rPr>
            <sz val="8"/>
            <rFont val="Tahoma"/>
            <family val="0"/>
          </rPr>
          <t xml:space="preserve">
</t>
        </r>
      </text>
    </comment>
    <comment ref="C74" authorId="0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75" authorId="0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79" authorId="0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80" authorId="0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81" authorId="0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82" authorId="0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83" authorId="0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84" authorId="0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102" authorId="1">
      <text>
        <r>
          <rPr>
            <b/>
            <sz val="8"/>
            <rFont val="Tahoma"/>
            <family val="0"/>
          </rPr>
          <t>i30: Nyossa</t>
        </r>
        <r>
          <rPr>
            <sz val="8"/>
            <rFont val="Tahoma"/>
            <family val="0"/>
          </rPr>
          <t xml:space="preserve">
</t>
        </r>
      </text>
    </comment>
    <comment ref="C103" authorId="1">
      <text>
        <r>
          <rPr>
            <b/>
            <sz val="8"/>
            <rFont val="Tahoma"/>
            <family val="0"/>
          </rPr>
          <t>i30:clement Bila</t>
        </r>
        <r>
          <rPr>
            <sz val="8"/>
            <rFont val="Tahoma"/>
            <family val="0"/>
          </rPr>
          <t xml:space="preserve">
</t>
        </r>
      </text>
    </comment>
    <comment ref="C104" authorId="1">
      <text>
        <r>
          <rPr>
            <b/>
            <sz val="8"/>
            <rFont val="Tahoma"/>
            <family val="0"/>
          </rPr>
          <t>i30: Bethan and Thierry</t>
        </r>
        <r>
          <rPr>
            <sz val="8"/>
            <rFont val="Tahoma"/>
            <family val="0"/>
          </rPr>
          <t xml:space="preserve">
</t>
        </r>
      </text>
    </comment>
    <comment ref="C121" authorId="1">
      <text>
        <r>
          <rPr>
            <b/>
            <sz val="8"/>
            <rFont val="Tahoma"/>
            <family val="0"/>
          </rPr>
          <t>i26: worked in different cybers for short time</t>
        </r>
        <r>
          <rPr>
            <sz val="8"/>
            <rFont val="Tahoma"/>
            <family val="0"/>
          </rPr>
          <t xml:space="preserve">
</t>
        </r>
      </text>
    </comment>
    <comment ref="C122" authorId="1">
      <text>
        <r>
          <rPr>
            <b/>
            <sz val="8"/>
            <rFont val="Tahoma"/>
            <family val="0"/>
          </rPr>
          <t>i26: worked in different cybers for short time</t>
        </r>
        <r>
          <rPr>
            <sz val="8"/>
            <rFont val="Tahoma"/>
            <family val="0"/>
          </rPr>
          <t xml:space="preserve">
</t>
        </r>
      </text>
    </comment>
    <comment ref="C123" authorId="1">
      <text>
        <r>
          <rPr>
            <b/>
            <sz val="8"/>
            <rFont val="Tahoma"/>
            <family val="0"/>
          </rPr>
          <t>i26: worked in different cybers for short time</t>
        </r>
        <r>
          <rPr>
            <sz val="8"/>
            <rFont val="Tahoma"/>
            <family val="0"/>
          </rPr>
          <t xml:space="preserve">
</t>
        </r>
      </text>
    </comment>
    <comment ref="C165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2 beers with Paul Nji</t>
        </r>
      </text>
    </comment>
    <comment ref="C166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2 beers with Divine, worker in EW World Cyber Cafe</t>
        </r>
      </text>
    </comment>
    <comment ref="C167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Food and drinks with Nji, main informant about Bahbila</t>
        </r>
      </text>
    </comment>
    <comment ref="C168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Informant Clovis works in Yea-hoo cyber cafe</t>
        </r>
      </text>
    </comment>
    <comment ref="C169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Money given to Nji Paul for Information on Bahbila and encouragement for more information in subsequent missions</t>
        </r>
      </text>
    </comment>
    <comment ref="C189" authorId="1">
      <text>
        <r>
          <rPr>
            <b/>
            <sz val="8"/>
            <rFont val="Tahoma"/>
            <family val="0"/>
          </rPr>
          <t>i5:mamfe investigations</t>
        </r>
        <r>
          <rPr>
            <sz val="8"/>
            <rFont val="Tahoma"/>
            <family val="0"/>
          </rPr>
          <t xml:space="preserve">
</t>
        </r>
      </text>
    </comment>
    <comment ref="C197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201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202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203" authorId="0">
      <text>
        <r>
          <rPr>
            <b/>
            <sz val="8"/>
            <rFont val="Tahoma"/>
            <family val="0"/>
          </rPr>
          <t>i5: by clando</t>
        </r>
        <r>
          <rPr>
            <sz val="8"/>
            <rFont val="Tahoma"/>
            <family val="0"/>
          </rPr>
          <t xml:space="preserve">
</t>
        </r>
      </text>
    </comment>
    <comment ref="C204" authorId="0">
      <text>
        <r>
          <rPr>
            <b/>
            <sz val="8"/>
            <rFont val="Tahoma"/>
            <family val="0"/>
          </rPr>
          <t>i5: on bike</t>
        </r>
        <r>
          <rPr>
            <sz val="8"/>
            <rFont val="Tahoma"/>
            <family val="0"/>
          </rPr>
          <t xml:space="preserve">
</t>
        </r>
      </text>
    </comment>
    <comment ref="C205" authorId="0">
      <text>
        <r>
          <rPr>
            <b/>
            <sz val="8"/>
            <rFont val="Tahoma"/>
            <family val="0"/>
          </rPr>
          <t>i5: on bike</t>
        </r>
        <r>
          <rPr>
            <sz val="8"/>
            <rFont val="Tahoma"/>
            <family val="0"/>
          </rPr>
          <t xml:space="preserve">
</t>
        </r>
      </text>
    </comment>
    <comment ref="C206" authorId="0">
      <text>
        <r>
          <rPr>
            <b/>
            <sz val="8"/>
            <rFont val="Tahoma"/>
            <family val="0"/>
          </rPr>
          <t>i5: on bike</t>
        </r>
        <r>
          <rPr>
            <sz val="8"/>
            <rFont val="Tahoma"/>
            <family val="0"/>
          </rPr>
          <t xml:space="preserve">
</t>
        </r>
      </text>
    </comment>
    <comment ref="C207" authorId="0">
      <text>
        <r>
          <rPr>
            <b/>
            <sz val="8"/>
            <rFont val="Tahoma"/>
            <family val="0"/>
          </rPr>
          <t>i5: on bike</t>
        </r>
        <r>
          <rPr>
            <sz val="8"/>
            <rFont val="Tahoma"/>
            <family val="0"/>
          </rPr>
          <t xml:space="preserve">
</t>
        </r>
      </text>
    </comment>
    <comment ref="C208" authorId="0">
      <text>
        <r>
          <rPr>
            <b/>
            <sz val="8"/>
            <rFont val="Tahoma"/>
            <family val="0"/>
          </rPr>
          <t>i5: on bike</t>
        </r>
        <r>
          <rPr>
            <sz val="8"/>
            <rFont val="Tahoma"/>
            <family val="0"/>
          </rPr>
          <t xml:space="preserve">
</t>
        </r>
      </text>
    </comment>
    <comment ref="C209" authorId="0">
      <text>
        <r>
          <rPr>
            <b/>
            <sz val="8"/>
            <rFont val="Tahoma"/>
            <family val="0"/>
          </rPr>
          <t>i5: by clando with informer(x2 people)</t>
        </r>
        <r>
          <rPr>
            <sz val="8"/>
            <rFont val="Tahoma"/>
            <family val="0"/>
          </rPr>
          <t xml:space="preserve">
</t>
        </r>
      </text>
    </comment>
    <comment ref="C210" authorId="0">
      <text>
        <r>
          <rPr>
            <b/>
            <sz val="8"/>
            <rFont val="Tahoma"/>
            <family val="0"/>
          </rPr>
          <t>i5: by clando</t>
        </r>
        <r>
          <rPr>
            <sz val="8"/>
            <rFont val="Tahoma"/>
            <family val="0"/>
          </rPr>
          <t xml:space="preserve">
</t>
        </r>
      </text>
    </comment>
    <comment ref="C211" authorId="0">
      <text>
        <r>
          <rPr>
            <b/>
            <sz val="8"/>
            <rFont val="Tahoma"/>
            <family val="0"/>
          </rPr>
          <t>i5: on bike</t>
        </r>
        <r>
          <rPr>
            <sz val="8"/>
            <rFont val="Tahoma"/>
            <family val="0"/>
          </rPr>
          <t xml:space="preserve">
</t>
        </r>
      </text>
    </comment>
    <comment ref="C212" authorId="0">
      <text>
        <r>
          <rPr>
            <b/>
            <sz val="8"/>
            <rFont val="Tahoma"/>
            <family val="0"/>
          </rPr>
          <t>i5: on bike</t>
        </r>
        <r>
          <rPr>
            <sz val="8"/>
            <rFont val="Tahoma"/>
            <family val="0"/>
          </rPr>
          <t xml:space="preserve">
</t>
        </r>
      </text>
    </comment>
    <comment ref="C213" authorId="0">
      <text>
        <r>
          <rPr>
            <b/>
            <sz val="8"/>
            <rFont val="Tahoma"/>
            <family val="0"/>
          </rPr>
          <t>i5: on bike</t>
        </r>
        <r>
          <rPr>
            <sz val="8"/>
            <rFont val="Tahoma"/>
            <family val="0"/>
          </rPr>
          <t xml:space="preserve">
</t>
        </r>
      </text>
    </comment>
    <comment ref="C214" authorId="0">
      <text>
        <r>
          <rPr>
            <b/>
            <sz val="8"/>
            <rFont val="Tahoma"/>
            <family val="0"/>
          </rPr>
          <t>i5: on bike</t>
        </r>
        <r>
          <rPr>
            <sz val="8"/>
            <rFont val="Tahoma"/>
            <family val="0"/>
          </rPr>
          <t xml:space="preserve">
</t>
        </r>
      </text>
    </comment>
    <comment ref="C217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224" authorId="0">
      <text>
        <r>
          <rPr>
            <b/>
            <sz val="8"/>
            <rFont val="Tahoma"/>
            <family val="0"/>
          </rPr>
          <t>i5: special byke with informer in BangaBakudu</t>
        </r>
        <r>
          <rPr>
            <sz val="8"/>
            <rFont val="Tahoma"/>
            <family val="0"/>
          </rPr>
          <t xml:space="preserve">
</t>
        </r>
      </text>
    </comment>
    <comment ref="C228" authorId="0">
      <text>
        <r>
          <rPr>
            <b/>
            <sz val="8"/>
            <rFont val="Tahoma"/>
            <family val="0"/>
          </rPr>
          <t>i5: in kumba</t>
        </r>
        <r>
          <rPr>
            <sz val="8"/>
            <rFont val="Tahoma"/>
            <family val="0"/>
          </rPr>
          <t xml:space="preserve">
</t>
        </r>
      </text>
    </comment>
    <comment ref="C229" authorId="0">
      <text>
        <r>
          <rPr>
            <b/>
            <sz val="8"/>
            <rFont val="Tahoma"/>
            <family val="0"/>
          </rPr>
          <t>i5:Bike with informer in KONYE</t>
        </r>
        <r>
          <rPr>
            <sz val="8"/>
            <rFont val="Tahoma"/>
            <family val="0"/>
          </rPr>
          <t xml:space="preserve">
</t>
        </r>
      </text>
    </comment>
    <comment ref="C262" authorId="0">
      <text>
        <r>
          <rPr>
            <b/>
            <sz val="8"/>
            <rFont val="Tahoma"/>
            <family val="0"/>
          </rPr>
          <t xml:space="preserve">i5: x2 mineral water because of no water in kumba </t>
        </r>
        <r>
          <rPr>
            <sz val="8"/>
            <rFont val="Tahoma"/>
            <family val="0"/>
          </rPr>
          <t xml:space="preserve">
</t>
        </r>
      </text>
    </comment>
    <comment ref="C269" authorId="0">
      <text>
        <r>
          <rPr>
            <b/>
            <sz val="8"/>
            <rFont val="Tahoma"/>
            <family val="0"/>
          </rPr>
          <t>i5: Ntepah</t>
        </r>
      </text>
    </comment>
    <comment ref="C271" authorId="0">
      <text>
        <r>
          <rPr>
            <b/>
            <sz val="8"/>
            <rFont val="Tahoma"/>
            <family val="0"/>
          </rPr>
          <t xml:space="preserve">i5:Francis </t>
        </r>
        <r>
          <rPr>
            <sz val="8"/>
            <rFont val="Tahoma"/>
            <family val="0"/>
          </rPr>
          <t xml:space="preserve">
</t>
        </r>
      </text>
    </comment>
    <comment ref="C275" authorId="0">
      <text>
        <r>
          <rPr>
            <b/>
            <sz val="8"/>
            <rFont val="Tahoma"/>
            <family val="0"/>
          </rPr>
          <t>i5: Dr. LEH</t>
        </r>
        <r>
          <rPr>
            <sz val="8"/>
            <rFont val="Tahoma"/>
            <family val="0"/>
          </rPr>
          <t xml:space="preserve">
</t>
        </r>
      </text>
    </comment>
    <comment ref="C276" authorId="0">
      <text>
        <r>
          <rPr>
            <b/>
            <sz val="8"/>
            <rFont val="Tahoma"/>
            <family val="0"/>
          </rPr>
          <t>i5: Andrew</t>
        </r>
        <r>
          <rPr>
            <sz val="8"/>
            <rFont val="Tahoma"/>
            <family val="0"/>
          </rPr>
          <t xml:space="preserve">
</t>
        </r>
      </text>
    </comment>
    <comment ref="C277" authorId="0">
      <text>
        <r>
          <rPr>
            <b/>
            <sz val="8"/>
            <rFont val="Tahoma"/>
            <family val="0"/>
          </rPr>
          <t>i5: Mbale</t>
        </r>
        <r>
          <rPr>
            <sz val="8"/>
            <rFont val="Tahoma"/>
            <family val="0"/>
          </rPr>
          <t xml:space="preserve">
</t>
        </r>
      </text>
    </comment>
    <comment ref="C278" authorId="0">
      <text>
        <r>
          <rPr>
            <b/>
            <sz val="8"/>
            <rFont val="Tahoma"/>
            <family val="0"/>
          </rPr>
          <t>i5:Tanimou</t>
        </r>
        <r>
          <rPr>
            <sz val="8"/>
            <rFont val="Tahoma"/>
            <family val="0"/>
          </rPr>
          <t xml:space="preserve">
</t>
        </r>
      </text>
    </comment>
    <comment ref="C279" authorId="0">
      <text>
        <r>
          <rPr>
            <b/>
            <sz val="8"/>
            <rFont val="Tahoma"/>
            <family val="0"/>
          </rPr>
          <t>I5:Bema</t>
        </r>
        <r>
          <rPr>
            <sz val="8"/>
            <rFont val="Tahoma"/>
            <family val="0"/>
          </rPr>
          <t xml:space="preserve">
</t>
        </r>
      </text>
    </comment>
    <comment ref="C280" authorId="0">
      <text>
        <r>
          <rPr>
            <b/>
            <sz val="8"/>
            <rFont val="Tahoma"/>
            <family val="0"/>
          </rPr>
          <t>i5: Pa Nana</t>
        </r>
        <r>
          <rPr>
            <sz val="8"/>
            <rFont val="Tahoma"/>
            <family val="0"/>
          </rPr>
          <t xml:space="preserve">
</t>
        </r>
      </text>
    </comment>
    <comment ref="C281" authorId="0">
      <text>
        <r>
          <rPr>
            <b/>
            <sz val="8"/>
            <rFont val="Tahoma"/>
            <family val="0"/>
          </rPr>
          <t>i5: Pa Nana</t>
        </r>
        <r>
          <rPr>
            <sz val="8"/>
            <rFont val="Tahoma"/>
            <family val="0"/>
          </rPr>
          <t xml:space="preserve">
</t>
        </r>
      </text>
    </comment>
    <comment ref="C297" authorId="1">
      <text>
        <r>
          <rPr>
            <b/>
            <sz val="8"/>
            <rFont val="Tahoma"/>
            <family val="0"/>
          </rPr>
          <t>i5:operation Mamfe</t>
        </r>
        <r>
          <rPr>
            <sz val="8"/>
            <rFont val="Tahoma"/>
            <family val="0"/>
          </rPr>
          <t xml:space="preserve">
</t>
        </r>
      </text>
    </comment>
    <comment ref="C298" authorId="1">
      <text>
        <r>
          <rPr>
            <b/>
            <sz val="8"/>
            <rFont val="Tahoma"/>
            <family val="0"/>
          </rPr>
          <t>i30:operation Mamfe</t>
        </r>
        <r>
          <rPr>
            <sz val="8"/>
            <rFont val="Tahoma"/>
            <family val="0"/>
          </rPr>
          <t xml:space="preserve">
</t>
        </r>
      </text>
    </comment>
    <comment ref="C304" authorId="0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305" authorId="0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306" authorId="1">
      <text>
        <r>
          <rPr>
            <b/>
            <sz val="8"/>
            <rFont val="Tahoma"/>
            <family val="0"/>
          </rPr>
          <t>i30: finally slept in Bekebe because of bad roads</t>
        </r>
        <r>
          <rPr>
            <sz val="8"/>
            <rFont val="Tahoma"/>
            <family val="0"/>
          </rPr>
          <t xml:space="preserve">
</t>
        </r>
      </text>
    </comment>
    <comment ref="C307" authorId="1">
      <text>
        <r>
          <rPr>
            <b/>
            <sz val="8"/>
            <rFont val="Tahoma"/>
            <family val="0"/>
          </rPr>
          <t>i30: for dealer who stopped at Bekebe</t>
        </r>
        <r>
          <rPr>
            <sz val="8"/>
            <rFont val="Tahoma"/>
            <family val="0"/>
          </rPr>
          <t xml:space="preserve">
</t>
        </r>
      </text>
    </comment>
    <comment ref="C308" authorId="0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309" authorId="1">
      <text>
        <r>
          <rPr>
            <b/>
            <sz val="8"/>
            <rFont val="Tahoma"/>
            <family val="0"/>
          </rPr>
          <t>i30: hired bike</t>
        </r>
        <r>
          <rPr>
            <sz val="8"/>
            <rFont val="Tahoma"/>
            <family val="0"/>
          </rPr>
          <t xml:space="preserve">
</t>
        </r>
      </text>
    </comment>
    <comment ref="C311" authorId="1">
      <text>
        <r>
          <rPr>
            <b/>
            <sz val="8"/>
            <rFont val="Tahoma"/>
            <family val="0"/>
          </rPr>
          <t>i30: hired bike</t>
        </r>
        <r>
          <rPr>
            <sz val="8"/>
            <rFont val="Tahoma"/>
            <family val="0"/>
          </rPr>
          <t xml:space="preserve">
</t>
        </r>
      </text>
    </comment>
    <comment ref="C324" authorId="0">
      <text>
        <r>
          <rPr>
            <b/>
            <sz val="8"/>
            <rFont val="Tahoma"/>
            <family val="0"/>
          </rPr>
          <t>i5: during operation</t>
        </r>
        <r>
          <rPr>
            <sz val="8"/>
            <rFont val="Tahoma"/>
            <family val="0"/>
          </rPr>
          <t xml:space="preserve">
</t>
        </r>
      </text>
    </comment>
    <comment ref="C353" authorId="1">
      <text>
        <r>
          <rPr>
            <b/>
            <sz val="8"/>
            <rFont val="Tahoma"/>
            <family val="0"/>
          </rPr>
          <t>i30:Jallain</t>
        </r>
        <r>
          <rPr>
            <sz val="8"/>
            <rFont val="Tahoma"/>
            <family val="0"/>
          </rPr>
          <t xml:space="preserve">
</t>
        </r>
      </text>
    </comment>
    <comment ref="C354" authorId="1">
      <text>
        <r>
          <rPr>
            <b/>
            <sz val="8"/>
            <rFont val="Tahoma"/>
            <family val="0"/>
          </rPr>
          <t>i30: Mr. Ngomsi and wife</t>
        </r>
        <r>
          <rPr>
            <sz val="8"/>
            <rFont val="Tahoma"/>
            <family val="0"/>
          </rPr>
          <t xml:space="preserve">
</t>
        </r>
      </text>
    </comment>
    <comment ref="C355" authorId="1">
      <text>
        <r>
          <rPr>
            <b/>
            <sz val="8"/>
            <rFont val="Tahoma"/>
            <family val="0"/>
          </rPr>
          <t>i30: Mr. Ngoh and Mbi</t>
        </r>
        <r>
          <rPr>
            <sz val="8"/>
            <rFont val="Tahoma"/>
            <family val="0"/>
          </rPr>
          <t xml:space="preserve">
</t>
        </r>
      </text>
    </comment>
    <comment ref="C356" authorId="1">
      <text>
        <r>
          <rPr>
            <b/>
            <sz val="8"/>
            <rFont val="Tahoma"/>
            <family val="0"/>
          </rPr>
          <t>i30: Mbi Etta and Eyong</t>
        </r>
        <r>
          <rPr>
            <sz val="8"/>
            <rFont val="Tahoma"/>
            <family val="0"/>
          </rPr>
          <t xml:space="preserve">
</t>
        </r>
      </text>
    </comment>
    <comment ref="C357" authorId="1">
      <text>
        <r>
          <rPr>
            <b/>
            <sz val="8"/>
            <rFont val="Tahoma"/>
            <family val="0"/>
          </rPr>
          <t>i30: oben and Eyong</t>
        </r>
        <r>
          <rPr>
            <sz val="8"/>
            <rFont val="Tahoma"/>
            <family val="0"/>
          </rPr>
          <t xml:space="preserve">
</t>
        </r>
      </text>
    </comment>
    <comment ref="C358" authorId="1">
      <text>
        <r>
          <rPr>
            <b/>
            <sz val="8"/>
            <rFont val="Tahoma"/>
            <family val="0"/>
          </rPr>
          <t>i30: Asha, Folabe, Mbi and Oyong</t>
        </r>
        <r>
          <rPr>
            <sz val="8"/>
            <rFont val="Tahoma"/>
            <family val="0"/>
          </rPr>
          <t xml:space="preserve">
</t>
        </r>
      </text>
    </comment>
    <comment ref="C367" authorId="1">
      <text>
        <r>
          <rPr>
            <b/>
            <sz val="8"/>
            <rFont val="Tahoma"/>
            <family val="0"/>
          </rPr>
          <t>i30:kumba investigations</t>
        </r>
        <r>
          <rPr>
            <sz val="8"/>
            <rFont val="Tahoma"/>
            <family val="0"/>
          </rPr>
          <t xml:space="preserve">
</t>
        </r>
      </text>
    </comment>
    <comment ref="C390" authorId="1">
      <text>
        <r>
          <rPr>
            <b/>
            <sz val="8"/>
            <rFont val="Tahoma"/>
            <family val="0"/>
          </rPr>
          <t>i30: Ndengu</t>
        </r>
        <r>
          <rPr>
            <sz val="8"/>
            <rFont val="Tahoma"/>
            <family val="0"/>
          </rPr>
          <t xml:space="preserve">
</t>
        </r>
      </text>
    </comment>
    <comment ref="C391" authorId="1">
      <text>
        <r>
          <rPr>
            <b/>
            <sz val="8"/>
            <rFont val="Tahoma"/>
            <family val="0"/>
          </rPr>
          <t>i30: Ndengu and Ebong</t>
        </r>
        <r>
          <rPr>
            <sz val="8"/>
            <rFont val="Tahoma"/>
            <family val="0"/>
          </rPr>
          <t xml:space="preserve">
</t>
        </r>
      </text>
    </comment>
    <comment ref="C434" authorId="1">
      <text>
        <r>
          <rPr>
            <b/>
            <sz val="8"/>
            <rFont val="Tahoma"/>
            <family val="0"/>
          </rPr>
          <t>Marius: 30Euros x 656=19,680cfa</t>
        </r>
        <r>
          <rPr>
            <sz val="8"/>
            <rFont val="Tahoma"/>
            <family val="0"/>
          </rPr>
          <t xml:space="preserve">
</t>
        </r>
      </text>
    </comment>
    <comment ref="C435" authorId="1">
      <text>
        <r>
          <rPr>
            <b/>
            <sz val="8"/>
            <rFont val="Tahoma"/>
            <family val="0"/>
          </rPr>
          <t>Marius: 10 x 656=6560cfa</t>
        </r>
        <r>
          <rPr>
            <sz val="8"/>
            <rFont val="Tahoma"/>
            <family val="0"/>
          </rPr>
          <t xml:space="preserve">
</t>
        </r>
      </text>
    </comment>
    <comment ref="C439" authorId="1">
      <text>
        <r>
          <rPr>
            <b/>
            <sz val="8"/>
            <rFont val="Tahoma"/>
            <family val="0"/>
          </rPr>
          <t>Marius: 20 x 656=13128cfa</t>
        </r>
        <r>
          <rPr>
            <sz val="8"/>
            <rFont val="Tahoma"/>
            <family val="0"/>
          </rPr>
          <t xml:space="preserve">
</t>
        </r>
      </text>
    </comment>
    <comment ref="C443" authorId="1">
      <text>
        <r>
          <rPr>
            <b/>
            <sz val="8"/>
            <rFont val="Tahoma"/>
            <family val="0"/>
          </rPr>
          <t>Marius: 56Euros x 656=36736cfa</t>
        </r>
        <r>
          <rPr>
            <sz val="8"/>
            <rFont val="Tahoma"/>
            <family val="0"/>
          </rPr>
          <t xml:space="preserve">
</t>
        </r>
      </text>
    </comment>
    <comment ref="C447" authorId="1">
      <text>
        <r>
          <rPr>
            <b/>
            <sz val="8"/>
            <rFont val="Tahoma"/>
            <family val="0"/>
          </rPr>
          <t>Marius: 7Euros x 656=4592cfa</t>
        </r>
        <r>
          <rPr>
            <sz val="8"/>
            <rFont val="Tahoma"/>
            <family val="0"/>
          </rPr>
          <t xml:space="preserve">
</t>
        </r>
      </text>
    </comment>
    <comment ref="C479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480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481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482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504" authorId="0">
      <text>
        <r>
          <rPr>
            <b/>
            <sz val="8"/>
            <rFont val="Tahoma"/>
            <family val="0"/>
          </rPr>
          <t>i25: Mbock</t>
        </r>
        <r>
          <rPr>
            <sz val="8"/>
            <rFont val="Tahoma"/>
            <family val="0"/>
          </rPr>
          <t xml:space="preserve">
</t>
        </r>
      </text>
    </comment>
    <comment ref="C505" authorId="0">
      <text>
        <r>
          <rPr>
            <b/>
            <sz val="8"/>
            <rFont val="Tahoma"/>
            <family val="0"/>
          </rPr>
          <t>i25:Paul</t>
        </r>
        <r>
          <rPr>
            <sz val="8"/>
            <rFont val="Tahoma"/>
            <family val="0"/>
          </rPr>
          <t xml:space="preserve">
</t>
        </r>
      </text>
    </comment>
    <comment ref="C506" authorId="0">
      <text>
        <r>
          <rPr>
            <b/>
            <sz val="8"/>
            <rFont val="Tahoma"/>
            <family val="0"/>
          </rPr>
          <t>i25: Chantada</t>
        </r>
        <r>
          <rPr>
            <sz val="8"/>
            <rFont val="Tahoma"/>
            <family val="0"/>
          </rPr>
          <t xml:space="preserve">
</t>
        </r>
      </text>
    </comment>
    <comment ref="C514" authorId="1">
      <text>
        <r>
          <rPr>
            <b/>
            <sz val="8"/>
            <rFont val="Tahoma"/>
            <family val="0"/>
          </rPr>
          <t>i31:400N X 4=1600CFA</t>
        </r>
        <r>
          <rPr>
            <sz val="8"/>
            <rFont val="Tahoma"/>
            <family val="0"/>
          </rPr>
          <t xml:space="preserve">
</t>
        </r>
      </text>
    </comment>
    <comment ref="C515" authorId="1">
      <text>
        <r>
          <rPr>
            <b/>
            <sz val="8"/>
            <rFont val="Tahoma"/>
            <family val="0"/>
          </rPr>
          <t>i31:400N X 4=1600CFA</t>
        </r>
        <r>
          <rPr>
            <sz val="8"/>
            <rFont val="Tahoma"/>
            <family val="0"/>
          </rPr>
          <t xml:space="preserve">
</t>
        </r>
      </text>
    </comment>
    <comment ref="C521" authorId="1">
      <text>
        <r>
          <rPr>
            <b/>
            <sz val="8"/>
            <rFont val="Tahoma"/>
            <family val="0"/>
          </rPr>
          <t>i31:400N X 4=1200CFA</t>
        </r>
        <r>
          <rPr>
            <sz val="8"/>
            <rFont val="Tahoma"/>
            <family val="0"/>
          </rPr>
          <t xml:space="preserve">
</t>
        </r>
      </text>
    </comment>
    <comment ref="C522" authorId="1">
      <text>
        <r>
          <rPr>
            <b/>
            <sz val="8"/>
            <rFont val="Tahoma"/>
            <family val="0"/>
          </rPr>
          <t>i31:300N X 4=1200CFA</t>
        </r>
        <r>
          <rPr>
            <sz val="8"/>
            <rFont val="Tahoma"/>
            <family val="0"/>
          </rPr>
          <t xml:space="preserve">
</t>
        </r>
      </text>
    </comment>
    <comment ref="C523" authorId="1">
      <text>
        <r>
          <rPr>
            <b/>
            <sz val="8"/>
            <rFont val="Tahoma"/>
            <family val="0"/>
          </rPr>
          <t>i31:300N X 4=1200CFA</t>
        </r>
        <r>
          <rPr>
            <sz val="8"/>
            <rFont val="Tahoma"/>
            <family val="0"/>
          </rPr>
          <t xml:space="preserve">
</t>
        </r>
      </text>
    </comment>
    <comment ref="C524" authorId="1">
      <text>
        <r>
          <rPr>
            <b/>
            <sz val="8"/>
            <rFont val="Tahoma"/>
            <family val="0"/>
          </rPr>
          <t>i31:300N X 4=1200CFA</t>
        </r>
        <r>
          <rPr>
            <sz val="8"/>
            <rFont val="Tahoma"/>
            <family val="0"/>
          </rPr>
          <t xml:space="preserve">
</t>
        </r>
      </text>
    </comment>
    <comment ref="C532" authorId="1">
      <text>
        <r>
          <rPr>
            <b/>
            <sz val="8"/>
            <rFont val="Tahoma"/>
            <family val="0"/>
          </rPr>
          <t>i30: 3000N X 4=12.000CFA</t>
        </r>
        <r>
          <rPr>
            <sz val="8"/>
            <rFont val="Tahoma"/>
            <family val="0"/>
          </rPr>
          <t xml:space="preserve">
</t>
        </r>
      </text>
    </comment>
    <comment ref="C533" authorId="1">
      <text>
        <r>
          <rPr>
            <b/>
            <sz val="8"/>
            <rFont val="Tahoma"/>
            <family val="0"/>
          </rPr>
          <t>i31: 800N X 4=3200CFA</t>
        </r>
        <r>
          <rPr>
            <sz val="8"/>
            <rFont val="Tahoma"/>
            <family val="0"/>
          </rPr>
          <t xml:space="preserve">
</t>
        </r>
      </text>
    </comment>
    <comment ref="C534" authorId="1">
      <text>
        <r>
          <rPr>
            <b/>
            <sz val="8"/>
            <rFont val="Tahoma"/>
            <family val="0"/>
          </rPr>
          <t>i31:200N X 4=800CFA</t>
        </r>
        <r>
          <rPr>
            <sz val="8"/>
            <rFont val="Tahoma"/>
            <family val="0"/>
          </rPr>
          <t xml:space="preserve">
</t>
        </r>
      </text>
    </comment>
    <comment ref="C535" authorId="1">
      <text>
        <r>
          <rPr>
            <b/>
            <sz val="8"/>
            <rFont val="Tahoma"/>
            <family val="0"/>
          </rPr>
          <t>i31:600N X 4=2400CFA</t>
        </r>
        <r>
          <rPr>
            <sz val="8"/>
            <rFont val="Tahoma"/>
            <family val="0"/>
          </rPr>
          <t xml:space="preserve">
</t>
        </r>
      </text>
    </comment>
    <comment ref="C536" authorId="1">
      <text>
        <r>
          <rPr>
            <b/>
            <sz val="8"/>
            <rFont val="Tahoma"/>
            <family val="0"/>
          </rPr>
          <t>i31:1500N X 4=6000CFA</t>
        </r>
        <r>
          <rPr>
            <sz val="8"/>
            <rFont val="Tahoma"/>
            <family val="0"/>
          </rPr>
          <t xml:space="preserve">
</t>
        </r>
      </text>
    </comment>
    <comment ref="C537" authorId="1">
      <text>
        <r>
          <rPr>
            <b/>
            <sz val="8"/>
            <rFont val="Tahoma"/>
            <family val="0"/>
          </rPr>
          <t>i31:500N X 4=2000CFA</t>
        </r>
        <r>
          <rPr>
            <sz val="8"/>
            <rFont val="Tahoma"/>
            <family val="0"/>
          </rPr>
          <t xml:space="preserve">
</t>
        </r>
      </text>
    </comment>
    <comment ref="C538" authorId="1">
      <text>
        <r>
          <rPr>
            <b/>
            <sz val="8"/>
            <rFont val="Tahoma"/>
            <family val="0"/>
          </rPr>
          <t>i31:1200N X 4=4800CFA</t>
        </r>
        <r>
          <rPr>
            <sz val="8"/>
            <rFont val="Tahoma"/>
            <family val="0"/>
          </rPr>
          <t xml:space="preserve">
</t>
        </r>
      </text>
    </comment>
    <comment ref="C539" authorId="1">
      <text>
        <r>
          <rPr>
            <b/>
            <sz val="8"/>
            <rFont val="Tahoma"/>
            <family val="0"/>
          </rPr>
          <t>i31:600N X 4=2400CFA</t>
        </r>
        <r>
          <rPr>
            <sz val="8"/>
            <rFont val="Tahoma"/>
            <family val="0"/>
          </rPr>
          <t xml:space="preserve">
</t>
        </r>
      </text>
    </comment>
    <comment ref="C540" authorId="1">
      <text>
        <r>
          <rPr>
            <b/>
            <sz val="8"/>
            <rFont val="Tahoma"/>
            <family val="0"/>
          </rPr>
          <t>i31:200N X 4=800CFA</t>
        </r>
        <r>
          <rPr>
            <sz val="8"/>
            <rFont val="Tahoma"/>
            <family val="0"/>
          </rPr>
          <t xml:space="preserve">
</t>
        </r>
      </text>
    </comment>
    <comment ref="C541" authorId="1">
      <text>
        <r>
          <rPr>
            <b/>
            <sz val="8"/>
            <rFont val="Tahoma"/>
            <family val="0"/>
          </rPr>
          <t>i31:800N X 4=32,00CFA</t>
        </r>
        <r>
          <rPr>
            <sz val="8"/>
            <rFont val="Tahoma"/>
            <family val="0"/>
          </rPr>
          <t xml:space="preserve">
</t>
        </r>
      </text>
    </comment>
    <comment ref="C542" authorId="1">
      <text>
        <r>
          <rPr>
            <b/>
            <sz val="8"/>
            <rFont val="Tahoma"/>
            <family val="0"/>
          </rPr>
          <t>i31:3000N X 4=12000CFA</t>
        </r>
        <r>
          <rPr>
            <sz val="8"/>
            <rFont val="Tahoma"/>
            <family val="0"/>
          </rPr>
          <t xml:space="preserve">
</t>
        </r>
      </text>
    </comment>
    <comment ref="C543" authorId="1">
      <text>
        <r>
          <rPr>
            <b/>
            <sz val="8"/>
            <rFont val="Tahoma"/>
            <family val="0"/>
          </rPr>
          <t>i31:500N X 4=2000CFA</t>
        </r>
        <r>
          <rPr>
            <sz val="8"/>
            <rFont val="Tahoma"/>
            <family val="0"/>
          </rPr>
          <t xml:space="preserve">
</t>
        </r>
      </text>
    </comment>
    <comment ref="C549" authorId="1">
      <text>
        <r>
          <rPr>
            <b/>
            <sz val="8"/>
            <rFont val="Tahoma"/>
            <family val="0"/>
          </rPr>
          <t>i31:200N X 4=800CFA</t>
        </r>
        <r>
          <rPr>
            <sz val="8"/>
            <rFont val="Tahoma"/>
            <family val="0"/>
          </rPr>
          <t xml:space="preserve">
</t>
        </r>
      </text>
    </comment>
    <comment ref="C550" authorId="1">
      <text>
        <r>
          <rPr>
            <b/>
            <sz val="8"/>
            <rFont val="Tahoma"/>
            <family val="0"/>
          </rPr>
          <t>i31:240N X 4=960CFA</t>
        </r>
        <r>
          <rPr>
            <sz val="8"/>
            <rFont val="Tahoma"/>
            <family val="0"/>
          </rPr>
          <t xml:space="preserve">
</t>
        </r>
      </text>
    </comment>
    <comment ref="C551" authorId="1">
      <text>
        <r>
          <rPr>
            <b/>
            <sz val="8"/>
            <rFont val="Tahoma"/>
            <family val="0"/>
          </rPr>
          <t>i31:1000N X 4=4000CFA</t>
        </r>
        <r>
          <rPr>
            <sz val="8"/>
            <rFont val="Tahoma"/>
            <family val="0"/>
          </rPr>
          <t xml:space="preserve">
transport to Onitsha and Nneiwe</t>
        </r>
      </text>
    </comment>
    <comment ref="C552" authorId="1">
      <text>
        <r>
          <rPr>
            <b/>
            <sz val="8"/>
            <rFont val="Tahoma"/>
            <family val="0"/>
          </rPr>
          <t>i31:900N X4=3600CFA</t>
        </r>
        <r>
          <rPr>
            <sz val="8"/>
            <rFont val="Tahoma"/>
            <family val="0"/>
          </rPr>
          <t xml:space="preserve">
transport in Awka and to hotel</t>
        </r>
      </text>
    </comment>
    <comment ref="C553" authorId="1">
      <text>
        <r>
          <rPr>
            <b/>
            <sz val="8"/>
            <rFont val="Tahoma"/>
            <family val="0"/>
          </rPr>
          <t>i31:700N X 4=2800CFA</t>
        </r>
        <r>
          <rPr>
            <sz val="8"/>
            <rFont val="Tahoma"/>
            <family val="0"/>
          </rPr>
          <t xml:space="preserve">
</t>
        </r>
      </text>
    </comment>
    <comment ref="C554" authorId="1">
      <text>
        <r>
          <rPr>
            <b/>
            <sz val="8"/>
            <rFont val="Tahoma"/>
            <family val="0"/>
          </rPr>
          <t>i31:1100N X 4=4400CFA</t>
        </r>
        <r>
          <rPr>
            <sz val="8"/>
            <rFont val="Tahoma"/>
            <family val="0"/>
          </rPr>
          <t xml:space="preserve">
Awka- Nneiwe, Nneiwe-AWKA,Nneiwe market</t>
        </r>
      </text>
    </comment>
    <comment ref="C555" authorId="1">
      <text>
        <r>
          <rPr>
            <b/>
            <sz val="8"/>
            <rFont val="Tahoma"/>
            <family val="0"/>
          </rPr>
          <t>i31:800N X 4=32,00CFA</t>
        </r>
        <r>
          <rPr>
            <sz val="8"/>
            <rFont val="Tahoma"/>
            <family val="0"/>
          </rPr>
          <t xml:space="preserve">
</t>
        </r>
      </text>
    </comment>
    <comment ref="C556" authorId="1">
      <text>
        <r>
          <rPr>
            <b/>
            <sz val="8"/>
            <rFont val="Tahoma"/>
            <family val="0"/>
          </rPr>
          <t>i31:200N X 4=800CFA</t>
        </r>
        <r>
          <rPr>
            <sz val="8"/>
            <rFont val="Tahoma"/>
            <family val="0"/>
          </rPr>
          <t xml:space="preserve">
</t>
        </r>
      </text>
    </comment>
    <comment ref="C557" authorId="1">
      <text>
        <r>
          <rPr>
            <b/>
            <sz val="8"/>
            <rFont val="Tahoma"/>
            <family val="0"/>
          </rPr>
          <t>i31:800N X 4=32,00CFA</t>
        </r>
        <r>
          <rPr>
            <sz val="8"/>
            <rFont val="Tahoma"/>
            <family val="0"/>
          </rPr>
          <t xml:space="preserve">
</t>
        </r>
      </text>
    </comment>
    <comment ref="C558" authorId="1">
      <text>
        <r>
          <rPr>
            <b/>
            <sz val="8"/>
            <rFont val="Tahoma"/>
            <family val="0"/>
          </rPr>
          <t>i31:800N X 4=32,00CFA</t>
        </r>
        <r>
          <rPr>
            <sz val="8"/>
            <rFont val="Tahoma"/>
            <family val="0"/>
          </rPr>
          <t xml:space="preserve">
</t>
        </r>
      </text>
    </comment>
    <comment ref="C559" authorId="1">
      <text>
        <r>
          <rPr>
            <b/>
            <sz val="8"/>
            <rFont val="Tahoma"/>
            <family val="0"/>
          </rPr>
          <t>i31:800N X 4=32,00CFA</t>
        </r>
        <r>
          <rPr>
            <sz val="8"/>
            <rFont val="Tahoma"/>
            <family val="0"/>
          </rPr>
          <t xml:space="preserve">
</t>
        </r>
      </text>
    </comment>
    <comment ref="C560" authorId="1">
      <text>
        <r>
          <rPr>
            <b/>
            <sz val="8"/>
            <rFont val="Tahoma"/>
            <family val="0"/>
          </rPr>
          <t>i31:120N X 4=480CFA</t>
        </r>
        <r>
          <rPr>
            <sz val="8"/>
            <rFont val="Tahoma"/>
            <family val="0"/>
          </rPr>
          <t xml:space="preserve">
</t>
        </r>
      </text>
    </comment>
    <comment ref="C567" authorId="1">
      <text>
        <r>
          <rPr>
            <b/>
            <sz val="8"/>
            <rFont val="Tahoma"/>
            <family val="0"/>
          </rPr>
          <t>i31:2000N X 4=8000CFA</t>
        </r>
        <r>
          <rPr>
            <sz val="8"/>
            <rFont val="Tahoma"/>
            <family val="0"/>
          </rPr>
          <t xml:space="preserve">
</t>
        </r>
      </text>
    </comment>
    <comment ref="C568" authorId="1">
      <text>
        <r>
          <rPr>
            <b/>
            <sz val="8"/>
            <rFont val="Tahoma"/>
            <family val="0"/>
          </rPr>
          <t>i31:2000N X 4=8000CFA</t>
        </r>
        <r>
          <rPr>
            <sz val="8"/>
            <rFont val="Tahoma"/>
            <family val="0"/>
          </rPr>
          <t xml:space="preserve">
</t>
        </r>
      </text>
    </comment>
    <comment ref="C569" authorId="1">
      <text>
        <r>
          <rPr>
            <b/>
            <sz val="8"/>
            <rFont val="Tahoma"/>
            <family val="0"/>
          </rPr>
          <t>i31:3050N X 4=12,200CFA</t>
        </r>
        <r>
          <rPr>
            <sz val="8"/>
            <rFont val="Tahoma"/>
            <family val="0"/>
          </rPr>
          <t xml:space="preserve">
</t>
        </r>
      </text>
    </comment>
    <comment ref="C570" authorId="1">
      <text>
        <r>
          <rPr>
            <b/>
            <sz val="8"/>
            <rFont val="Tahoma"/>
            <family val="0"/>
          </rPr>
          <t>i31:3050N X 4=12,200CFA</t>
        </r>
        <r>
          <rPr>
            <sz val="8"/>
            <rFont val="Tahoma"/>
            <family val="0"/>
          </rPr>
          <t xml:space="preserve">
</t>
        </r>
      </text>
    </comment>
    <comment ref="C571" authorId="1">
      <text>
        <r>
          <rPr>
            <b/>
            <sz val="8"/>
            <rFont val="Tahoma"/>
            <family val="0"/>
          </rPr>
          <t>i31:3050N X 4=12,200CFA</t>
        </r>
        <r>
          <rPr>
            <sz val="8"/>
            <rFont val="Tahoma"/>
            <family val="0"/>
          </rPr>
          <t xml:space="preserve">
</t>
        </r>
      </text>
    </comment>
    <comment ref="C572" authorId="1">
      <text>
        <r>
          <rPr>
            <b/>
            <sz val="8"/>
            <rFont val="Tahoma"/>
            <family val="0"/>
          </rPr>
          <t>i31:3050N X 4=12,200CFA</t>
        </r>
        <r>
          <rPr>
            <sz val="8"/>
            <rFont val="Tahoma"/>
            <family val="0"/>
          </rPr>
          <t xml:space="preserve">
</t>
        </r>
      </text>
    </comment>
    <comment ref="C573" authorId="1">
      <text>
        <r>
          <rPr>
            <b/>
            <sz val="8"/>
            <rFont val="Tahoma"/>
            <family val="0"/>
          </rPr>
          <t>i31:3050N X 4=12,200CFA</t>
        </r>
        <r>
          <rPr>
            <sz val="8"/>
            <rFont val="Tahoma"/>
            <family val="0"/>
          </rPr>
          <t xml:space="preserve">
</t>
        </r>
      </text>
    </comment>
    <comment ref="C574" authorId="1">
      <text>
        <r>
          <rPr>
            <b/>
            <sz val="8"/>
            <rFont val="Tahoma"/>
            <family val="0"/>
          </rPr>
          <t>i31:3050N X 4=12,200CFA</t>
        </r>
        <r>
          <rPr>
            <sz val="8"/>
            <rFont val="Tahoma"/>
            <family val="0"/>
          </rPr>
          <t xml:space="preserve">
</t>
        </r>
      </text>
    </comment>
    <comment ref="C575" authorId="1">
      <text>
        <r>
          <rPr>
            <b/>
            <sz val="8"/>
            <rFont val="Tahoma"/>
            <family val="0"/>
          </rPr>
          <t>i31:3050N X 4=12,200CFA</t>
        </r>
        <r>
          <rPr>
            <sz val="8"/>
            <rFont val="Tahoma"/>
            <family val="0"/>
          </rPr>
          <t xml:space="preserve">
</t>
        </r>
      </text>
    </comment>
    <comment ref="C576" authorId="1">
      <text>
        <r>
          <rPr>
            <b/>
            <sz val="8"/>
            <rFont val="Tahoma"/>
            <family val="0"/>
          </rPr>
          <t>i31:3050N X 4=12,200CFA</t>
        </r>
        <r>
          <rPr>
            <sz val="8"/>
            <rFont val="Tahoma"/>
            <family val="0"/>
          </rPr>
          <t xml:space="preserve">
</t>
        </r>
      </text>
    </comment>
    <comment ref="C577" authorId="1">
      <text>
        <r>
          <rPr>
            <b/>
            <sz val="8"/>
            <rFont val="Tahoma"/>
            <family val="0"/>
          </rPr>
          <t>i31:3050N X 4=12,200CFA</t>
        </r>
        <r>
          <rPr>
            <sz val="8"/>
            <rFont val="Tahoma"/>
            <family val="0"/>
          </rPr>
          <t xml:space="preserve">
</t>
        </r>
      </text>
    </comment>
    <comment ref="C578" authorId="1">
      <text>
        <r>
          <rPr>
            <b/>
            <sz val="8"/>
            <rFont val="Tahoma"/>
            <family val="0"/>
          </rPr>
          <t>i31:2000N X 4=8000CFA</t>
        </r>
        <r>
          <rPr>
            <sz val="8"/>
            <rFont val="Tahoma"/>
            <family val="0"/>
          </rPr>
          <t xml:space="preserve">
</t>
        </r>
      </text>
    </comment>
    <comment ref="C584" authorId="1">
      <text>
        <r>
          <rPr>
            <b/>
            <sz val="8"/>
            <rFont val="Tahoma"/>
            <family val="0"/>
          </rPr>
          <t>i31:500N X 4=2000CFA</t>
        </r>
        <r>
          <rPr>
            <sz val="8"/>
            <rFont val="Tahoma"/>
            <family val="0"/>
          </rPr>
          <t xml:space="preserve">
</t>
        </r>
      </text>
    </comment>
    <comment ref="C585" authorId="1">
      <text>
        <r>
          <rPr>
            <b/>
            <sz val="8"/>
            <rFont val="Tahoma"/>
            <family val="0"/>
          </rPr>
          <t>i31:500N X 4=2000CFA</t>
        </r>
        <r>
          <rPr>
            <sz val="8"/>
            <rFont val="Tahoma"/>
            <family val="0"/>
          </rPr>
          <t xml:space="preserve">
</t>
        </r>
      </text>
    </comment>
    <comment ref="C586" authorId="1">
      <text>
        <r>
          <rPr>
            <b/>
            <sz val="8"/>
            <rFont val="Tahoma"/>
            <family val="0"/>
          </rPr>
          <t>i31:500N X 4=2000CFA</t>
        </r>
        <r>
          <rPr>
            <sz val="8"/>
            <rFont val="Tahoma"/>
            <family val="0"/>
          </rPr>
          <t xml:space="preserve">
</t>
        </r>
      </text>
    </comment>
    <comment ref="C587" authorId="1">
      <text>
        <r>
          <rPr>
            <b/>
            <sz val="8"/>
            <rFont val="Tahoma"/>
            <family val="0"/>
          </rPr>
          <t>i31:500N X 4=2000CFA</t>
        </r>
        <r>
          <rPr>
            <sz val="8"/>
            <rFont val="Tahoma"/>
            <family val="0"/>
          </rPr>
          <t xml:space="preserve">
</t>
        </r>
      </text>
    </comment>
    <comment ref="C588" authorId="1">
      <text>
        <r>
          <rPr>
            <b/>
            <sz val="8"/>
            <rFont val="Tahoma"/>
            <family val="0"/>
          </rPr>
          <t>i31:500N X 4=2000CFA</t>
        </r>
        <r>
          <rPr>
            <sz val="8"/>
            <rFont val="Tahoma"/>
            <family val="0"/>
          </rPr>
          <t xml:space="preserve">
</t>
        </r>
      </text>
    </comment>
    <comment ref="C589" authorId="1">
      <text>
        <r>
          <rPr>
            <b/>
            <sz val="8"/>
            <rFont val="Tahoma"/>
            <family val="0"/>
          </rPr>
          <t>i31:500N X 4=2000CFA</t>
        </r>
        <r>
          <rPr>
            <sz val="8"/>
            <rFont val="Tahoma"/>
            <family val="0"/>
          </rPr>
          <t xml:space="preserve">
</t>
        </r>
      </text>
    </comment>
    <comment ref="C590" authorId="1">
      <text>
        <r>
          <rPr>
            <b/>
            <sz val="8"/>
            <rFont val="Tahoma"/>
            <family val="0"/>
          </rPr>
          <t>i31:500N X 4=2000CFA</t>
        </r>
        <r>
          <rPr>
            <sz val="8"/>
            <rFont val="Tahoma"/>
            <family val="0"/>
          </rPr>
          <t xml:space="preserve">
</t>
        </r>
      </text>
    </comment>
    <comment ref="C591" authorId="1">
      <text>
        <r>
          <rPr>
            <b/>
            <sz val="8"/>
            <rFont val="Tahoma"/>
            <family val="0"/>
          </rPr>
          <t>i31:500N X 4=2000CFA</t>
        </r>
        <r>
          <rPr>
            <sz val="8"/>
            <rFont val="Tahoma"/>
            <family val="0"/>
          </rPr>
          <t xml:space="preserve">
</t>
        </r>
      </text>
    </comment>
    <comment ref="C592" authorId="1">
      <text>
        <r>
          <rPr>
            <b/>
            <sz val="8"/>
            <rFont val="Tahoma"/>
            <family val="0"/>
          </rPr>
          <t>i31:500N X 4=2000CFA</t>
        </r>
        <r>
          <rPr>
            <sz val="8"/>
            <rFont val="Tahoma"/>
            <family val="0"/>
          </rPr>
          <t xml:space="preserve">
</t>
        </r>
      </text>
    </comment>
    <comment ref="C593" authorId="1">
      <text>
        <r>
          <rPr>
            <b/>
            <sz val="8"/>
            <rFont val="Tahoma"/>
            <family val="0"/>
          </rPr>
          <t>i31:500N X 4=2000CFA</t>
        </r>
        <r>
          <rPr>
            <sz val="8"/>
            <rFont val="Tahoma"/>
            <family val="0"/>
          </rPr>
          <t xml:space="preserve">
</t>
        </r>
      </text>
    </comment>
    <comment ref="C594" authorId="1">
      <text>
        <r>
          <rPr>
            <b/>
            <sz val="8"/>
            <rFont val="Tahoma"/>
            <family val="0"/>
          </rPr>
          <t>i31:500N X 4=2000CFA</t>
        </r>
        <r>
          <rPr>
            <sz val="8"/>
            <rFont val="Tahoma"/>
            <family val="0"/>
          </rPr>
          <t xml:space="preserve">
</t>
        </r>
      </text>
    </comment>
    <comment ref="C595" authorId="1">
      <text>
        <r>
          <rPr>
            <b/>
            <sz val="8"/>
            <rFont val="Tahoma"/>
            <family val="0"/>
          </rPr>
          <t>i31:500N X 4=2000CFA</t>
        </r>
        <r>
          <rPr>
            <sz val="8"/>
            <rFont val="Tahoma"/>
            <family val="0"/>
          </rPr>
          <t xml:space="preserve">
</t>
        </r>
      </text>
    </comment>
    <comment ref="C596" authorId="1">
      <text>
        <r>
          <rPr>
            <b/>
            <sz val="8"/>
            <rFont val="Tahoma"/>
            <family val="0"/>
          </rPr>
          <t>i31:500N X 4=2000CFA</t>
        </r>
        <r>
          <rPr>
            <sz val="8"/>
            <rFont val="Tahoma"/>
            <family val="0"/>
          </rPr>
          <t xml:space="preserve">
</t>
        </r>
      </text>
    </comment>
    <comment ref="C597" authorId="1">
      <text>
        <r>
          <rPr>
            <b/>
            <sz val="8"/>
            <rFont val="Tahoma"/>
            <family val="0"/>
          </rPr>
          <t>i31:500N X 4=2000CFA</t>
        </r>
        <r>
          <rPr>
            <sz val="8"/>
            <rFont val="Tahoma"/>
            <family val="0"/>
          </rPr>
          <t xml:space="preserve">
</t>
        </r>
      </text>
    </comment>
    <comment ref="C613" authorId="0">
      <text>
        <r>
          <rPr>
            <b/>
            <sz val="8"/>
            <rFont val="Tahoma"/>
            <family val="0"/>
          </rPr>
          <t>i32: took another car for 1000 because of breakdown</t>
        </r>
        <r>
          <rPr>
            <sz val="8"/>
            <rFont val="Tahoma"/>
            <family val="0"/>
          </rPr>
          <t xml:space="preserve">
</t>
        </r>
      </text>
    </comment>
    <comment ref="C622" authorId="0">
      <text>
        <r>
          <rPr>
            <b/>
            <sz val="8"/>
            <rFont val="Tahoma"/>
            <family val="0"/>
          </rPr>
          <t>i32: bike to campo beach</t>
        </r>
        <r>
          <rPr>
            <sz val="8"/>
            <rFont val="Tahoma"/>
            <family val="0"/>
          </rPr>
          <t xml:space="preserve">
</t>
        </r>
      </text>
    </comment>
    <comment ref="C628" authorId="0">
      <text>
        <r>
          <rPr>
            <b/>
            <sz val="8"/>
            <rFont val="Tahoma"/>
            <family val="0"/>
          </rPr>
          <t>i32: mineral water</t>
        </r>
        <r>
          <rPr>
            <sz val="8"/>
            <rFont val="Tahoma"/>
            <family val="0"/>
          </rPr>
          <t xml:space="preserve">
</t>
        </r>
      </text>
    </comment>
    <comment ref="C633" authorId="0">
      <text>
        <r>
          <rPr>
            <b/>
            <sz val="8"/>
            <rFont val="Tahoma"/>
            <family val="0"/>
          </rPr>
          <t>i32: Mrs Mama and Mr. Itongs and wife</t>
        </r>
        <r>
          <rPr>
            <sz val="8"/>
            <rFont val="Tahoma"/>
            <family val="0"/>
          </rPr>
          <t xml:space="preserve">
</t>
        </r>
      </text>
    </comment>
    <comment ref="C641" authorId="0">
      <text>
        <r>
          <rPr>
            <b/>
            <sz val="8"/>
            <rFont val="Tahoma"/>
            <family val="0"/>
          </rPr>
          <t>I30: Bafang investigations</t>
        </r>
        <r>
          <rPr>
            <sz val="8"/>
            <rFont val="Tahoma"/>
            <family val="0"/>
          </rPr>
          <t xml:space="preserve">
</t>
        </r>
      </text>
    </comment>
    <comment ref="C646" authorId="0">
      <text>
        <r>
          <rPr>
            <b/>
            <sz val="8"/>
            <rFont val="Tahoma"/>
            <family val="0"/>
          </rPr>
          <t>Julius: Bafang investigations</t>
        </r>
        <r>
          <rPr>
            <sz val="8"/>
            <rFont val="Tahoma"/>
            <family val="0"/>
          </rPr>
          <t xml:space="preserve">
</t>
        </r>
      </text>
    </comment>
    <comment ref="C658" authorId="0">
      <text>
        <r>
          <rPr>
            <b/>
            <sz val="8"/>
            <rFont val="Tahoma"/>
            <family val="0"/>
          </rPr>
          <t>Jul: hired to Bafang and back</t>
        </r>
        <r>
          <rPr>
            <sz val="8"/>
            <rFont val="Tahoma"/>
            <family val="0"/>
          </rPr>
          <t xml:space="preserve">
</t>
        </r>
      </text>
    </comment>
    <comment ref="D704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Investigations on bushmeat trafficking through the Douala International Airport and Seaport</t>
        </r>
      </text>
    </comment>
    <comment ref="C726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Felix, an additional informant at the airport, he is also a policeman</t>
        </r>
      </text>
    </comment>
    <comment ref="C730" authorId="2">
      <text>
        <r>
          <rPr>
            <b/>
            <sz val="8"/>
            <rFont val="Tahoma"/>
            <family val="0"/>
          </rPr>
          <t xml:space="preserve">Sone: </t>
        </r>
        <r>
          <rPr>
            <sz val="8"/>
            <rFont val="Tahoma"/>
            <family val="0"/>
          </rPr>
          <t xml:space="preserve">
2 beers with Ndifor Ferdinand, main informant at the seaport and 1000 as encouragement fee</t>
        </r>
      </text>
    </comment>
    <comment ref="C731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3 beers with 2 custom officers who are our collaborators at the seaport</t>
        </r>
      </text>
    </comment>
    <comment ref="C732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2 beers with Terence, main collaborator at the airport and 1000 as encouragement fee</t>
        </r>
      </text>
    </comment>
    <comment ref="C733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With Isaac, new informant at the seaport</t>
        </r>
      </text>
    </comment>
    <comment ref="C742" authorId="1">
      <text>
        <r>
          <rPr>
            <b/>
            <sz val="8"/>
            <rFont val="Tahoma"/>
            <family val="0"/>
          </rPr>
          <t>i5: Bamenda investigations</t>
        </r>
        <r>
          <rPr>
            <sz val="8"/>
            <rFont val="Tahoma"/>
            <family val="0"/>
          </rPr>
          <t xml:space="preserve">
</t>
        </r>
      </text>
    </comment>
    <comment ref="C748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749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750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752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792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793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794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795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796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797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831" authorId="0">
      <text>
        <r>
          <rPr>
            <b/>
            <sz val="8"/>
            <rFont val="Tahoma"/>
            <family val="0"/>
          </rPr>
          <t>i25: Ridoum</t>
        </r>
        <r>
          <rPr>
            <sz val="8"/>
            <rFont val="Tahoma"/>
            <family val="0"/>
          </rPr>
          <t xml:space="preserve">
</t>
        </r>
      </text>
    </comment>
    <comment ref="C832" authorId="0">
      <text>
        <r>
          <rPr>
            <b/>
            <sz val="8"/>
            <rFont val="Tahoma"/>
            <family val="0"/>
          </rPr>
          <t>i25: Jean</t>
        </r>
        <r>
          <rPr>
            <sz val="8"/>
            <rFont val="Tahoma"/>
            <family val="0"/>
          </rPr>
          <t xml:space="preserve">
</t>
        </r>
      </text>
    </comment>
    <comment ref="C833" authorId="0">
      <text>
        <r>
          <rPr>
            <b/>
            <sz val="8"/>
            <rFont val="Tahoma"/>
            <family val="0"/>
          </rPr>
          <t>i25: Duport and Bacho</t>
        </r>
        <r>
          <rPr>
            <sz val="8"/>
            <rFont val="Tahoma"/>
            <family val="0"/>
          </rPr>
          <t xml:space="preserve">
</t>
        </r>
      </text>
    </comment>
    <comment ref="C834" authorId="0">
      <text>
        <r>
          <rPr>
            <b/>
            <sz val="8"/>
            <rFont val="Tahoma"/>
            <family val="0"/>
          </rPr>
          <t>i25: claude</t>
        </r>
        <r>
          <rPr>
            <sz val="8"/>
            <rFont val="Tahoma"/>
            <family val="0"/>
          </rPr>
          <t xml:space="preserve">
</t>
        </r>
      </text>
    </comment>
    <comment ref="C835" authorId="0">
      <text>
        <r>
          <rPr>
            <b/>
            <sz val="8"/>
            <rFont val="Tahoma"/>
            <family val="0"/>
          </rPr>
          <t>i25: louise</t>
        </r>
        <r>
          <rPr>
            <sz val="8"/>
            <rFont val="Tahoma"/>
            <family val="0"/>
          </rPr>
          <t xml:space="preserve">
</t>
        </r>
      </text>
    </comment>
    <comment ref="C846" authorId="0">
      <text>
        <r>
          <rPr>
            <b/>
            <sz val="8"/>
            <rFont val="Tahoma"/>
            <family val="0"/>
          </rPr>
          <t>i30: attempted operation kekem</t>
        </r>
        <r>
          <rPr>
            <sz val="8"/>
            <rFont val="Tahoma"/>
            <family val="0"/>
          </rPr>
          <t xml:space="preserve">
</t>
        </r>
      </text>
    </comment>
    <comment ref="C848" authorId="0">
      <text>
        <r>
          <rPr>
            <b/>
            <sz val="8"/>
            <rFont val="Tahoma"/>
            <family val="0"/>
          </rPr>
          <t>i5:attempted  operation kekem</t>
        </r>
        <r>
          <rPr>
            <sz val="8"/>
            <rFont val="Tahoma"/>
            <family val="0"/>
          </rPr>
          <t xml:space="preserve">
</t>
        </r>
      </text>
    </comment>
    <comment ref="C857" authorId="0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858" authorId="0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860" authorId="1">
      <text>
        <r>
          <rPr>
            <b/>
            <sz val="8"/>
            <rFont val="Tahoma"/>
            <family val="0"/>
          </rPr>
          <t>Jul: hired a car</t>
        </r>
        <r>
          <rPr>
            <sz val="8"/>
            <rFont val="Tahoma"/>
            <family val="0"/>
          </rPr>
          <t xml:space="preserve">
</t>
        </r>
      </text>
    </comment>
    <comment ref="C889" authorId="0">
      <text>
        <r>
          <rPr>
            <b/>
            <sz val="8"/>
            <rFont val="Tahoma"/>
            <family val="0"/>
          </rPr>
          <t>i30: Tagafi Pierre</t>
        </r>
        <r>
          <rPr>
            <sz val="8"/>
            <rFont val="Tahoma"/>
            <family val="0"/>
          </rPr>
          <t xml:space="preserve">
</t>
        </r>
      </text>
    </comment>
    <comment ref="C890" authorId="0">
      <text>
        <r>
          <rPr>
            <b/>
            <sz val="8"/>
            <rFont val="Tahoma"/>
            <family val="0"/>
          </rPr>
          <t>i30:Gilbert and Tagafi</t>
        </r>
        <r>
          <rPr>
            <sz val="8"/>
            <rFont val="Tahoma"/>
            <family val="0"/>
          </rPr>
          <t xml:space="preserve">
</t>
        </r>
      </text>
    </comment>
    <comment ref="C891" authorId="0">
      <text>
        <r>
          <rPr>
            <b/>
            <sz val="8"/>
            <rFont val="Tahoma"/>
            <family val="0"/>
          </rPr>
          <t>i30: Remond, Gilbert</t>
        </r>
        <r>
          <rPr>
            <sz val="8"/>
            <rFont val="Tahoma"/>
            <family val="0"/>
          </rPr>
          <t xml:space="preserve">
</t>
        </r>
      </text>
    </comment>
    <comment ref="C901" authorId="0">
      <text>
        <r>
          <rPr>
            <b/>
            <sz val="8"/>
            <rFont val="Tahoma"/>
            <family val="0"/>
          </rPr>
          <t>i5: operation kekem</t>
        </r>
        <r>
          <rPr>
            <sz val="8"/>
            <rFont val="Tahoma"/>
            <family val="0"/>
          </rPr>
          <t xml:space="preserve">
</t>
        </r>
      </text>
    </comment>
    <comment ref="C907" authorId="0">
      <text>
        <r>
          <rPr>
            <b/>
            <sz val="8"/>
            <rFont val="Tahoma"/>
            <family val="0"/>
          </rPr>
          <t>i5: on bike with informer</t>
        </r>
        <r>
          <rPr>
            <sz val="8"/>
            <rFont val="Tahoma"/>
            <family val="0"/>
          </rPr>
          <t xml:space="preserve">
</t>
        </r>
      </text>
    </comment>
    <comment ref="C922" authorId="0">
      <text>
        <r>
          <rPr>
            <b/>
            <sz val="8"/>
            <rFont val="Tahoma"/>
            <family val="0"/>
          </rPr>
          <t>i5: Manga</t>
        </r>
        <r>
          <rPr>
            <sz val="8"/>
            <rFont val="Tahoma"/>
            <family val="0"/>
          </rPr>
          <t xml:space="preserve">
</t>
        </r>
      </text>
    </comment>
    <comment ref="C938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Cyber undercover and investigations</t>
        </r>
      </text>
    </comment>
    <comment ref="C974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With Ethel, worker in Matt Net Cyber cafe</t>
        </r>
      </text>
    </comment>
    <comment ref="C975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With Nji, informant in Bamenda in scamming</t>
        </r>
      </text>
    </comment>
    <comment ref="C976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2 beers with Tancho of RIC Cyber Cafe</t>
        </r>
      </text>
    </comment>
    <comment ref="C977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With Zach of Yutanet Cyber Cafe</t>
        </r>
      </text>
    </comment>
    <comment ref="C978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Chugong, candidate for cyber undercover</t>
        </r>
      </text>
    </comment>
    <comment ref="C979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With Joe, worker in Mafor Cyber cafe</t>
        </r>
      </text>
    </comment>
    <comment ref="C980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For Nji, for more information on scammers</t>
        </r>
      </text>
    </comment>
    <comment ref="C996" authorId="1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997" authorId="1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998" authorId="1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999" authorId="1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1000" authorId="1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1001" authorId="1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1002" authorId="1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1003" authorId="1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1004" authorId="1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1030" authorId="0">
      <text>
        <r>
          <rPr>
            <b/>
            <sz val="8"/>
            <rFont val="Tahoma"/>
            <family val="0"/>
          </rPr>
          <t>i30: Kamgang</t>
        </r>
        <r>
          <rPr>
            <sz val="8"/>
            <rFont val="Tahoma"/>
            <family val="0"/>
          </rPr>
          <t xml:space="preserve">
</t>
        </r>
      </text>
    </comment>
    <comment ref="C1031" authorId="0">
      <text>
        <r>
          <rPr>
            <b/>
            <sz val="8"/>
            <rFont val="Tahoma"/>
            <family val="0"/>
          </rPr>
          <t>i30: Kamga</t>
        </r>
        <r>
          <rPr>
            <sz val="8"/>
            <rFont val="Tahoma"/>
            <family val="0"/>
          </rPr>
          <t xml:space="preserve">
</t>
        </r>
      </text>
    </comment>
    <comment ref="C1045" authorId="0">
      <text>
        <r>
          <rPr>
            <b/>
            <sz val="8"/>
            <rFont val="Tahoma"/>
            <family val="0"/>
          </rPr>
          <t>i5: by taxi</t>
        </r>
        <r>
          <rPr>
            <sz val="8"/>
            <rFont val="Tahoma"/>
            <family val="0"/>
          </rPr>
          <t xml:space="preserve">
</t>
        </r>
      </text>
    </comment>
    <comment ref="C1051" authorId="0">
      <text>
        <r>
          <rPr>
            <b/>
            <sz val="8"/>
            <rFont val="Tahoma"/>
            <family val="0"/>
          </rPr>
          <t>i5: special bike in Bali</t>
        </r>
        <r>
          <rPr>
            <sz val="8"/>
            <rFont val="Tahoma"/>
            <family val="0"/>
          </rPr>
          <t xml:space="preserve">
</t>
        </r>
      </text>
    </comment>
    <comment ref="C1065" authorId="0">
      <text>
        <r>
          <rPr>
            <b/>
            <sz val="8"/>
            <rFont val="Tahoma"/>
            <family val="0"/>
          </rPr>
          <t>i5: Bobga</t>
        </r>
        <r>
          <rPr>
            <sz val="8"/>
            <rFont val="Tahoma"/>
            <family val="0"/>
          </rPr>
          <t xml:space="preserve">
</t>
        </r>
      </text>
    </comment>
    <comment ref="C1081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1082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1083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1084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1085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1086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1112" authorId="0">
      <text>
        <r>
          <rPr>
            <b/>
            <sz val="8"/>
            <rFont val="Tahoma"/>
            <family val="0"/>
          </rPr>
          <t>i25:Meli and Agesolo</t>
        </r>
        <r>
          <rPr>
            <sz val="8"/>
            <rFont val="Tahoma"/>
            <family val="0"/>
          </rPr>
          <t xml:space="preserve">
</t>
        </r>
      </text>
    </comment>
    <comment ref="C1113" authorId="0">
      <text>
        <r>
          <rPr>
            <b/>
            <sz val="8"/>
            <rFont val="Tahoma"/>
            <family val="0"/>
          </rPr>
          <t>i25:Mvogo</t>
        </r>
        <r>
          <rPr>
            <sz val="8"/>
            <rFont val="Tahoma"/>
            <family val="0"/>
          </rPr>
          <t xml:space="preserve">
</t>
        </r>
      </text>
    </comment>
    <comment ref="C1114" authorId="0">
      <text>
        <r>
          <rPr>
            <b/>
            <sz val="8"/>
            <rFont val="Tahoma"/>
            <family val="0"/>
          </rPr>
          <t>i25: Serge</t>
        </r>
        <r>
          <rPr>
            <sz val="8"/>
            <rFont val="Tahoma"/>
            <family val="0"/>
          </rPr>
          <t xml:space="preserve">
</t>
        </r>
      </text>
    </comment>
    <comment ref="C1115" authorId="0">
      <text>
        <r>
          <rPr>
            <b/>
            <sz val="8"/>
            <rFont val="Tahoma"/>
            <family val="0"/>
          </rPr>
          <t>i25: George</t>
        </r>
        <r>
          <rPr>
            <sz val="8"/>
            <rFont val="Tahoma"/>
            <family val="0"/>
          </rPr>
          <t xml:space="preserve">
</t>
        </r>
      </text>
    </comment>
    <comment ref="C1125" authorId="0">
      <text>
        <r>
          <rPr>
            <b/>
            <sz val="8"/>
            <rFont val="Tahoma"/>
            <family val="0"/>
          </rPr>
          <t>i32: call box</t>
        </r>
        <r>
          <rPr>
            <sz val="8"/>
            <rFont val="Tahoma"/>
            <family val="0"/>
          </rPr>
          <t xml:space="preserve">
</t>
        </r>
      </text>
    </comment>
    <comment ref="C1136" authorId="0">
      <text>
        <r>
          <rPr>
            <b/>
            <sz val="8"/>
            <rFont val="Tahoma"/>
            <family val="0"/>
          </rPr>
          <t>i32: bike to Boyomen and back</t>
        </r>
        <r>
          <rPr>
            <sz val="8"/>
            <rFont val="Tahoma"/>
            <family val="0"/>
          </rPr>
          <t xml:space="preserve">
</t>
        </r>
      </text>
    </comment>
    <comment ref="C1138" authorId="0">
      <text>
        <r>
          <rPr>
            <b/>
            <sz val="8"/>
            <rFont val="Tahoma"/>
            <family val="0"/>
          </rPr>
          <t>i32: bike to Boyomen and back</t>
        </r>
        <r>
          <rPr>
            <sz val="8"/>
            <rFont val="Tahoma"/>
            <family val="0"/>
          </rPr>
          <t xml:space="preserve">
</t>
        </r>
      </text>
    </comment>
    <comment ref="C1193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1194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1195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1196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1197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1198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1199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1205" authorId="0">
      <text>
        <r>
          <rPr>
            <b/>
            <sz val="8"/>
            <rFont val="Tahoma"/>
            <family val="0"/>
          </rPr>
          <t>i5: bike in Fokwe</t>
        </r>
        <r>
          <rPr>
            <sz val="8"/>
            <rFont val="Tahoma"/>
            <family val="0"/>
          </rPr>
          <t xml:space="preserve">
</t>
        </r>
      </text>
    </comment>
    <comment ref="C1221" authorId="0">
      <text>
        <r>
          <rPr>
            <b/>
            <sz val="8"/>
            <rFont val="Tahoma"/>
            <family val="0"/>
          </rPr>
          <t>i5:Fotchamp in Fokwe, Victor in Bafou and Bernard in Bangwa</t>
        </r>
        <r>
          <rPr>
            <sz val="8"/>
            <rFont val="Tahoma"/>
            <family val="0"/>
          </rPr>
          <t xml:space="preserve">
</t>
        </r>
      </text>
    </comment>
    <comment ref="C1231" authorId="1">
      <text>
        <r>
          <rPr>
            <b/>
            <sz val="8"/>
            <rFont val="Tahoma"/>
            <family val="0"/>
          </rPr>
          <t>i26:get more missions to the field</t>
        </r>
        <r>
          <rPr>
            <sz val="8"/>
            <rFont val="Tahoma"/>
            <family val="0"/>
          </rPr>
          <t xml:space="preserve">
</t>
        </r>
      </text>
    </comment>
    <comment ref="C1263" authorId="0">
      <text>
        <r>
          <rPr>
            <b/>
            <sz val="8"/>
            <rFont val="Tahoma"/>
            <family val="0"/>
          </rPr>
          <t>Julius:Bafang investigations</t>
        </r>
        <r>
          <rPr>
            <sz val="8"/>
            <rFont val="Tahoma"/>
            <family val="0"/>
          </rPr>
          <t xml:space="preserve">
</t>
        </r>
      </text>
    </comment>
    <comment ref="C1272" authorId="0">
      <text>
        <r>
          <rPr>
            <b/>
            <sz val="8"/>
            <rFont val="Tahoma"/>
            <family val="0"/>
          </rPr>
          <t>Julius: by private transport</t>
        </r>
        <r>
          <rPr>
            <sz val="8"/>
            <rFont val="Tahoma"/>
            <family val="0"/>
          </rPr>
          <t xml:space="preserve">
</t>
        </r>
      </text>
    </comment>
    <comment ref="C1273" authorId="0">
      <text>
        <r>
          <rPr>
            <b/>
            <sz val="8"/>
            <rFont val="Tahoma"/>
            <family val="0"/>
          </rPr>
          <t>Julius: by private transport</t>
        </r>
        <r>
          <rPr>
            <sz val="8"/>
            <rFont val="Tahoma"/>
            <family val="0"/>
          </rPr>
          <t xml:space="preserve">
</t>
        </r>
      </text>
    </comment>
    <comment ref="C207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Ofir</t>
        </r>
      </text>
    </comment>
    <comment ref="C2078" authorId="0">
      <text>
        <r>
          <rPr>
            <sz val="8"/>
            <rFont val="Tahoma"/>
            <family val="0"/>
          </rPr>
          <t xml:space="preserve">Ofir: talking to Eunice
</t>
        </r>
      </text>
    </comment>
    <comment ref="C2079" authorId="0">
      <text>
        <r>
          <rPr>
            <b/>
            <sz val="8"/>
            <rFont val="Tahoma"/>
            <family val="0"/>
          </rPr>
          <t>User: cynthia</t>
        </r>
        <r>
          <rPr>
            <sz val="8"/>
            <rFont val="Tahoma"/>
            <family val="0"/>
          </rPr>
          <t xml:space="preserve">
</t>
        </r>
      </text>
    </comment>
    <comment ref="C2080" authorId="0">
      <text>
        <r>
          <rPr>
            <b/>
            <sz val="8"/>
            <rFont val="Tahoma"/>
            <family val="0"/>
          </rPr>
          <t>User: cynthia</t>
        </r>
        <r>
          <rPr>
            <sz val="8"/>
            <rFont val="Tahoma"/>
            <family val="0"/>
          </rPr>
          <t xml:space="preserve">
</t>
        </r>
      </text>
    </comment>
    <comment ref="C2081" authorId="0">
      <text>
        <r>
          <rPr>
            <b/>
            <sz val="8"/>
            <rFont val="Tahoma"/>
            <family val="0"/>
          </rPr>
          <t>User: Emeline</t>
        </r>
        <r>
          <rPr>
            <sz val="8"/>
            <rFont val="Tahoma"/>
            <family val="0"/>
          </rPr>
          <t xml:space="preserve">
</t>
        </r>
      </text>
    </comment>
    <comment ref="C2082" authorId="0">
      <text>
        <r>
          <rPr>
            <b/>
            <sz val="8"/>
            <rFont val="Tahoma"/>
            <family val="0"/>
          </rPr>
          <t>Ofir:15Euros x 656=9480cfa</t>
        </r>
        <r>
          <rPr>
            <sz val="8"/>
            <rFont val="Tahoma"/>
            <family val="0"/>
          </rPr>
          <t xml:space="preserve">
</t>
        </r>
      </text>
    </comment>
    <comment ref="C2083" authorId="0">
      <text>
        <r>
          <rPr>
            <b/>
            <sz val="8"/>
            <rFont val="Tahoma"/>
            <family val="0"/>
          </rPr>
          <t>Ofir:18Euros x 656=11808cfa</t>
        </r>
        <r>
          <rPr>
            <sz val="8"/>
            <rFont val="Tahoma"/>
            <family val="0"/>
          </rPr>
          <t xml:space="preserve">
</t>
        </r>
      </text>
    </comment>
    <comment ref="C2099" authorId="1">
      <text>
        <r>
          <rPr>
            <b/>
            <sz val="8"/>
            <rFont val="Tahoma"/>
            <family val="0"/>
          </rPr>
          <t>Horline: $2/1.6 x 656=820cfa</t>
        </r>
        <r>
          <rPr>
            <sz val="8"/>
            <rFont val="Tahoma"/>
            <family val="0"/>
          </rPr>
          <t xml:space="preserve">
</t>
        </r>
      </text>
    </comment>
    <comment ref="C2100" authorId="1">
      <text>
        <r>
          <rPr>
            <b/>
            <sz val="8"/>
            <rFont val="Tahoma"/>
            <family val="0"/>
          </rPr>
          <t>Emeline:$2/1.6 x 656=820cfa</t>
        </r>
        <r>
          <rPr>
            <sz val="8"/>
            <rFont val="Tahoma"/>
            <family val="0"/>
          </rPr>
          <t xml:space="preserve">
</t>
        </r>
      </text>
    </comment>
    <comment ref="C2101" authorId="1">
      <text>
        <r>
          <rPr>
            <b/>
            <sz val="8"/>
            <rFont val="Tahoma"/>
            <family val="0"/>
          </rPr>
          <t>Horline:13000TZS/1620 X 656=5264.19</t>
        </r>
        <r>
          <rPr>
            <sz val="8"/>
            <rFont val="Tahoma"/>
            <family val="0"/>
          </rPr>
          <t xml:space="preserve">
</t>
        </r>
      </text>
    </comment>
    <comment ref="C2104" authorId="3">
      <text>
        <r>
          <rPr>
            <b/>
            <sz val="8"/>
            <rFont val="Tahoma"/>
            <family val="0"/>
          </rPr>
          <t xml:space="preserve"> Horline Njike:$19/1.6 X 656=7790CFA</t>
        </r>
        <r>
          <rPr>
            <sz val="8"/>
            <rFont val="Tahoma"/>
            <family val="0"/>
          </rPr>
          <t xml:space="preserve">
calling ofir and my house from the fix line of the hotel</t>
        </r>
      </text>
    </comment>
    <comment ref="C2106" authorId="1">
      <text>
        <r>
          <rPr>
            <b/>
            <sz val="8"/>
            <rFont val="Tahoma"/>
            <family val="0"/>
          </rPr>
          <t>HORLINE:8000TZS/1.6 X 656=3239.5</t>
        </r>
        <r>
          <rPr>
            <sz val="8"/>
            <rFont val="Tahoma"/>
            <family val="0"/>
          </rPr>
          <t xml:space="preserve">
</t>
        </r>
      </text>
    </comment>
    <comment ref="C2107" authorId="1">
      <text>
        <r>
          <rPr>
            <b/>
            <sz val="8"/>
            <rFont val="Tahoma"/>
            <family val="0"/>
          </rPr>
          <t>Horline:$5/1.6 x 656=2050cfa</t>
        </r>
        <r>
          <rPr>
            <sz val="8"/>
            <rFont val="Tahoma"/>
            <family val="0"/>
          </rPr>
          <t xml:space="preserve">
</t>
        </r>
      </text>
    </comment>
    <comment ref="C2109" authorId="3">
      <text>
        <r>
          <rPr>
            <b/>
            <sz val="8"/>
            <rFont val="Tahoma"/>
            <family val="0"/>
          </rPr>
          <t xml:space="preserve"> Horline Njike:$5/1.6 x 656=2050cfa</t>
        </r>
        <r>
          <rPr>
            <sz val="8"/>
            <rFont val="Tahoma"/>
            <family val="0"/>
          </rPr>
          <t xml:space="preserve">
1 h internet in ngurdoto hotel</t>
        </r>
      </text>
    </comment>
    <comment ref="C2117" authorId="1">
      <text>
        <r>
          <rPr>
            <b/>
            <sz val="8"/>
            <rFont val="Tahoma"/>
            <family val="0"/>
          </rPr>
          <t>Horline: 50Euros x 656=32800cfa</t>
        </r>
      </text>
    </comment>
    <comment ref="C2118" authorId="1">
      <text>
        <r>
          <rPr>
            <b/>
            <sz val="8"/>
            <rFont val="Tahoma"/>
            <family val="0"/>
          </rPr>
          <t>Horline:18000TZS/1620 X 656=7289CFA</t>
        </r>
        <r>
          <rPr>
            <sz val="8"/>
            <rFont val="Tahoma"/>
            <family val="0"/>
          </rPr>
          <t xml:space="preserve">
</t>
        </r>
      </text>
    </comment>
    <comment ref="C2119" authorId="1">
      <text>
        <r>
          <rPr>
            <b/>
            <sz val="8"/>
            <rFont val="Tahoma"/>
            <family val="0"/>
          </rPr>
          <t>Horine: 30/1.6 x 656=12300cfa</t>
        </r>
        <r>
          <rPr>
            <sz val="8"/>
            <rFont val="Tahoma"/>
            <family val="0"/>
          </rPr>
          <t xml:space="preserve">
</t>
        </r>
      </text>
    </comment>
    <comment ref="F2119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gladys paid for it and i gave her back  the money at the border. She had'nt the receipt with her</t>
        </r>
      </text>
    </comment>
    <comment ref="C2120" authorId="1">
      <text>
        <r>
          <rPr>
            <b/>
            <sz val="8"/>
            <rFont val="Tahoma"/>
            <family val="0"/>
          </rPr>
          <t>Horine: 30/1.6 x 656=12300cfa</t>
        </r>
        <r>
          <rPr>
            <sz val="8"/>
            <rFont val="Tahoma"/>
            <family val="0"/>
          </rPr>
          <t xml:space="preserve">
</t>
        </r>
      </text>
    </comment>
    <comment ref="F2120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informal negotiation with a driver of a safari tour at the kenyan border</t>
        </r>
      </text>
    </comment>
    <comment ref="C2121" authorId="1">
      <text>
        <r>
          <rPr>
            <b/>
            <sz val="8"/>
            <rFont val="Tahoma"/>
            <family val="0"/>
          </rPr>
          <t>Horline: $100/1.6 x 656=41000cfa</t>
        </r>
        <r>
          <rPr>
            <sz val="8"/>
            <rFont val="Tahoma"/>
            <family val="0"/>
          </rPr>
          <t xml:space="preserve">
</t>
        </r>
      </text>
    </comment>
    <comment ref="C2122" authorId="1">
      <text>
        <r>
          <rPr>
            <b/>
            <sz val="8"/>
            <rFont val="Tahoma"/>
            <family val="0"/>
          </rPr>
          <t>Horline:$35/1.6 x 656=14350cfa</t>
        </r>
        <r>
          <rPr>
            <sz val="8"/>
            <rFont val="Tahoma"/>
            <family val="0"/>
          </rPr>
          <t xml:space="preserve">
</t>
        </r>
      </text>
    </comment>
    <comment ref="C2123" authorId="1">
      <text>
        <r>
          <rPr>
            <b/>
            <sz val="8"/>
            <rFont val="Tahoma"/>
            <family val="0"/>
          </rPr>
          <t>Horline: $50/1.6 x 656=20500cfa</t>
        </r>
        <r>
          <rPr>
            <sz val="8"/>
            <rFont val="Tahoma"/>
            <family val="0"/>
          </rPr>
          <t xml:space="preserve">
</t>
        </r>
      </text>
    </comment>
    <comment ref="C2124" authorId="3">
      <text>
        <r>
          <rPr>
            <b/>
            <sz val="8"/>
            <rFont val="Tahoma"/>
            <family val="0"/>
          </rPr>
          <t xml:space="preserve"> Horline Njike:$50/1.6 x 656=20500cfa</t>
        </r>
        <r>
          <rPr>
            <sz val="8"/>
            <rFont val="Tahoma"/>
            <family val="0"/>
          </rPr>
          <t xml:space="preserve">
the first air ticket arusha to nairobi was for the 25/9 . Have to pay for cancelling that programm</t>
        </r>
      </text>
    </comment>
    <comment ref="C2129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special taxi from olembe to the yaoundé airport</t>
        </r>
      </text>
    </comment>
    <comment ref="C2130" authorId="3">
      <text>
        <r>
          <rPr>
            <b/>
            <sz val="8"/>
            <rFont val="Tahoma"/>
            <family val="0"/>
          </rPr>
          <t xml:space="preserve"> Horline Njike: 30000TZS/1620 X 656=12148CFA</t>
        </r>
        <r>
          <rPr>
            <sz val="8"/>
            <rFont val="Tahoma"/>
            <family val="0"/>
          </rPr>
          <t xml:space="preserve">
taxi in the night from arusha city to ngurdoro mountain, the place of the conference</t>
        </r>
      </text>
    </comment>
    <comment ref="C2131" authorId="3">
      <text>
        <r>
          <rPr>
            <b/>
            <sz val="8"/>
            <rFont val="Tahoma"/>
            <family val="0"/>
          </rPr>
          <t xml:space="preserve"> Horline Njike: $25/1.6 x 656=10250cfa</t>
        </r>
        <r>
          <rPr>
            <sz val="8"/>
            <rFont val="Tahoma"/>
            <family val="0"/>
          </rPr>
          <t xml:space="preserve">
TAXI FROM THE DAR AIRPORT TO  PUBLIC TRANSPORT STATION OF ARUSHA</t>
        </r>
      </text>
    </comment>
    <comment ref="C2132" authorId="3">
      <text>
        <r>
          <rPr>
            <b/>
            <sz val="8"/>
            <rFont val="Tahoma"/>
            <family val="0"/>
          </rPr>
          <t xml:space="preserve"> Horline Njike:$20/1.6 X 656=8200CFA</t>
        </r>
        <r>
          <rPr>
            <sz val="8"/>
            <rFont val="Tahoma"/>
            <family val="0"/>
          </rPr>
          <t xml:space="preserve">
FROM SERENA HOTEL TO NGURDOTO MOUNTAIN LODGE 20 km distance</t>
        </r>
      </text>
    </comment>
    <comment ref="C2133" authorId="3">
      <text>
        <r>
          <rPr>
            <b/>
            <sz val="8"/>
            <rFont val="Tahoma"/>
            <family val="0"/>
          </rPr>
          <t xml:space="preserve"> Horline Njike: $15/1.6 x 656=6150cfa</t>
        </r>
        <r>
          <rPr>
            <sz val="8"/>
            <rFont val="Tahoma"/>
            <family val="0"/>
          </rPr>
          <t xml:space="preserve">
from serena hotel to nairobi shuttles station  </t>
        </r>
      </text>
    </comment>
    <comment ref="C2134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arring douala at 22h30mn special taxi from airport to the hotel</t>
        </r>
      </text>
    </comment>
    <comment ref="C2138" authorId="1">
      <text>
        <r>
          <rPr>
            <b/>
            <sz val="8"/>
            <rFont val="Tahoma"/>
            <family val="0"/>
          </rPr>
          <t>Horline:$35/1.6 x 656=14350cfa</t>
        </r>
        <r>
          <rPr>
            <sz val="8"/>
            <rFont val="Tahoma"/>
            <family val="0"/>
          </rPr>
          <t xml:space="preserve">
</t>
        </r>
      </text>
    </comment>
    <comment ref="C2139" authorId="1">
      <text>
        <r>
          <rPr>
            <b/>
            <sz val="8"/>
            <rFont val="Tahoma"/>
            <family val="0"/>
          </rPr>
          <t>Horline:$35/1.6 x 656=14350cfa</t>
        </r>
        <r>
          <rPr>
            <sz val="8"/>
            <rFont val="Tahoma"/>
            <family val="0"/>
          </rPr>
          <t xml:space="preserve">
</t>
        </r>
      </text>
    </comment>
    <comment ref="C2145" authorId="1">
      <text>
        <r>
          <rPr>
            <b/>
            <sz val="8"/>
            <rFont val="Tahoma"/>
            <family val="0"/>
          </rPr>
          <t>Horline:$20/1.6 x 656=8200cfa</t>
        </r>
        <r>
          <rPr>
            <sz val="8"/>
            <rFont val="Tahoma"/>
            <family val="0"/>
          </rPr>
          <t xml:space="preserve">
</t>
        </r>
      </text>
    </comment>
    <comment ref="C2146" authorId="1">
      <text>
        <r>
          <rPr>
            <b/>
            <sz val="8"/>
            <rFont val="Tahoma"/>
            <family val="0"/>
          </rPr>
          <t>Horline:</t>
        </r>
        <r>
          <rPr>
            <b/>
            <sz val="8"/>
            <rFont val="Tahoma"/>
            <family val="2"/>
          </rPr>
          <t>$15.43/1.6 x 656=6326.3cfa</t>
        </r>
        <r>
          <rPr>
            <sz val="8"/>
            <rFont val="Tahoma"/>
            <family val="0"/>
          </rPr>
          <t xml:space="preserve">
</t>
        </r>
      </text>
    </comment>
    <comment ref="C2147" authorId="1">
      <text>
        <r>
          <rPr>
            <b/>
            <sz val="8"/>
            <rFont val="Tahoma"/>
            <family val="0"/>
          </rPr>
          <t>Horline:$15/1.6 x 656=6150cfa</t>
        </r>
        <r>
          <rPr>
            <sz val="8"/>
            <rFont val="Tahoma"/>
            <family val="0"/>
          </rPr>
          <t xml:space="preserve">
</t>
        </r>
      </text>
    </comment>
    <comment ref="C2148" authorId="1">
      <text>
        <r>
          <rPr>
            <b/>
            <sz val="8"/>
            <rFont val="Tahoma"/>
            <family val="0"/>
          </rPr>
          <t xml:space="preserve"> Horline: $20/1.6 x 656=8200cfa</t>
        </r>
        <r>
          <rPr>
            <sz val="8"/>
            <rFont val="Tahoma"/>
            <family val="0"/>
          </rPr>
          <t xml:space="preserve">
</t>
        </r>
      </text>
    </comment>
    <comment ref="C2149" authorId="1">
      <text>
        <r>
          <rPr>
            <b/>
            <sz val="8"/>
            <rFont val="Tahoma"/>
            <family val="0"/>
          </rPr>
          <t>Horline: $15/1.6 x 656=6150cfa</t>
        </r>
        <r>
          <rPr>
            <sz val="8"/>
            <rFont val="Tahoma"/>
            <family val="0"/>
          </rPr>
          <t xml:space="preserve">
</t>
        </r>
      </text>
    </comment>
    <comment ref="C2174" authorId="1">
      <text>
        <r>
          <rPr>
            <b/>
            <sz val="8"/>
            <rFont val="Tahoma"/>
            <family val="0"/>
          </rPr>
          <t>Julius:operation Mamfe</t>
        </r>
        <r>
          <rPr>
            <sz val="8"/>
            <rFont val="Tahoma"/>
            <family val="0"/>
          </rPr>
          <t xml:space="preserve">
</t>
        </r>
      </text>
    </comment>
    <comment ref="C2245" authorId="1">
      <text>
        <r>
          <rPr>
            <b/>
            <sz val="8"/>
            <rFont val="Tahoma"/>
            <family val="0"/>
          </rPr>
          <t>Julius:operation Mamfe</t>
        </r>
        <r>
          <rPr>
            <sz val="8"/>
            <rFont val="Tahoma"/>
            <family val="0"/>
          </rPr>
          <t xml:space="preserve">
</t>
        </r>
      </text>
    </comment>
    <comment ref="C2247" authorId="1">
      <text>
        <r>
          <rPr>
            <b/>
            <sz val="8"/>
            <rFont val="Tahoma"/>
            <family val="0"/>
          </rPr>
          <t>Emeline: kenyan airways</t>
        </r>
        <r>
          <rPr>
            <sz val="8"/>
            <rFont val="Tahoma"/>
            <family val="0"/>
          </rPr>
          <t xml:space="preserve">
</t>
        </r>
      </text>
    </comment>
    <comment ref="C2249" authorId="1">
      <text>
        <r>
          <rPr>
            <b/>
            <sz val="8"/>
            <rFont val="Tahoma"/>
            <family val="0"/>
          </rPr>
          <t>Emeline: kenyan airways</t>
        </r>
        <r>
          <rPr>
            <sz val="8"/>
            <rFont val="Tahoma"/>
            <family val="0"/>
          </rPr>
          <t xml:space="preserve">
</t>
        </r>
      </text>
    </comment>
    <comment ref="C2251" authorId="0">
      <text>
        <r>
          <rPr>
            <b/>
            <sz val="8"/>
            <rFont val="Tahoma"/>
            <family val="0"/>
          </rPr>
          <t>Emeline: money exchange</t>
        </r>
        <r>
          <rPr>
            <sz val="8"/>
            <rFont val="Tahoma"/>
            <family val="0"/>
          </rPr>
          <t xml:space="preserve">
</t>
        </r>
      </text>
    </comment>
    <comment ref="C2275" authorId="0">
      <text>
        <r>
          <rPr>
            <b/>
            <sz val="8"/>
            <rFont val="Tahoma"/>
            <family val="0"/>
          </rPr>
          <t>Emeline: to meet Ofir in Afriland-office-Express union</t>
        </r>
        <r>
          <rPr>
            <sz val="8"/>
            <rFont val="Tahoma"/>
            <family val="0"/>
          </rPr>
          <t xml:space="preserve">
</t>
        </r>
      </text>
    </comment>
    <comment ref="C2277" authorId="0">
      <text>
        <r>
          <rPr>
            <b/>
            <sz val="8"/>
            <rFont val="Tahoma"/>
            <family val="0"/>
          </rPr>
          <t>Emeline: to UNICs. Delayed and unics so paid him off and get a depot back</t>
        </r>
        <r>
          <rPr>
            <sz val="8"/>
            <rFont val="Tahoma"/>
            <family val="0"/>
          </rPr>
          <t xml:space="preserve">
</t>
        </r>
      </text>
    </comment>
    <comment ref="C2278" authorId="0">
      <text>
        <r>
          <rPr>
            <b/>
            <sz val="8"/>
            <rFont val="Tahoma"/>
            <family val="0"/>
          </rPr>
          <t>Emeline: unics-office</t>
        </r>
        <r>
          <rPr>
            <sz val="8"/>
            <rFont val="Tahoma"/>
            <family val="0"/>
          </rPr>
          <t xml:space="preserve">
</t>
        </r>
      </text>
    </comment>
    <comment ref="C2281" authorId="0">
      <text>
        <r>
          <rPr>
            <b/>
            <sz val="8"/>
            <rFont val="Tahoma"/>
            <family val="0"/>
          </rPr>
          <t>Emeline: unics-office</t>
        </r>
        <r>
          <rPr>
            <sz val="8"/>
            <rFont val="Tahoma"/>
            <family val="0"/>
          </rPr>
          <t xml:space="preserve">
</t>
        </r>
      </text>
    </comment>
    <comment ref="C2284" authorId="0">
      <text>
        <r>
          <rPr>
            <b/>
            <sz val="8"/>
            <rFont val="Tahoma"/>
            <family val="0"/>
          </rPr>
          <t>Emeline: unics-office</t>
        </r>
        <r>
          <rPr>
            <sz val="8"/>
            <rFont val="Tahoma"/>
            <family val="0"/>
          </rPr>
          <t xml:space="preserve">
</t>
        </r>
      </text>
    </comment>
    <comment ref="C2289" authorId="1">
      <text>
        <r>
          <rPr>
            <b/>
            <sz val="8"/>
            <rFont val="Tahoma"/>
            <family val="0"/>
          </rPr>
          <t>Emeline: office-unics-office</t>
        </r>
        <r>
          <rPr>
            <sz val="8"/>
            <rFont val="Tahoma"/>
            <family val="0"/>
          </rPr>
          <t xml:space="preserve">
</t>
        </r>
      </text>
    </comment>
    <comment ref="C2301" authorId="0">
      <text>
        <r>
          <rPr>
            <b/>
            <sz val="8"/>
            <rFont val="Tahoma"/>
            <family val="0"/>
          </rPr>
          <t>Emeline: financial report forms</t>
        </r>
        <r>
          <rPr>
            <sz val="8"/>
            <rFont val="Tahoma"/>
            <family val="0"/>
          </rPr>
          <t xml:space="preserve">
</t>
        </r>
      </text>
    </comment>
    <comment ref="C2303" authorId="0">
      <text>
        <r>
          <rPr>
            <b/>
            <sz val="8"/>
            <rFont val="Tahoma"/>
            <family val="0"/>
          </rPr>
          <t>Emeline: bought in a nearby shop no receipt</t>
        </r>
        <r>
          <rPr>
            <sz val="8"/>
            <rFont val="Tahoma"/>
            <family val="0"/>
          </rPr>
          <t xml:space="preserve">
</t>
        </r>
      </text>
    </comment>
    <comment ref="C2308" authorId="0">
      <text>
        <r>
          <rPr>
            <b/>
            <sz val="8"/>
            <rFont val="Tahoma"/>
            <family val="0"/>
          </rPr>
          <t>Emeline: cost of glass and workmanship</t>
        </r>
        <r>
          <rPr>
            <sz val="8"/>
            <rFont val="Tahoma"/>
            <family val="0"/>
          </rPr>
          <t xml:space="preserve">
</t>
        </r>
      </text>
    </comment>
    <comment ref="C2321" authorId="0">
      <text>
        <r>
          <rPr>
            <b/>
            <sz val="8"/>
            <rFont val="Tahoma"/>
            <family val="0"/>
          </rPr>
          <t>Emeline: 40,000frs to Julius in Bamenda</t>
        </r>
        <r>
          <rPr>
            <sz val="8"/>
            <rFont val="Tahoma"/>
            <family val="0"/>
          </rPr>
          <t xml:space="preserve">
</t>
        </r>
      </text>
    </comment>
    <comment ref="C2322" authorId="0">
      <text>
        <r>
          <rPr>
            <b/>
            <sz val="8"/>
            <rFont val="Tahoma"/>
            <family val="0"/>
          </rPr>
          <t>Emeline:29,500frs o Jp in Ngaoundere</t>
        </r>
        <r>
          <rPr>
            <sz val="8"/>
            <rFont val="Tahoma"/>
            <family val="0"/>
          </rPr>
          <t xml:space="preserve">
</t>
        </r>
      </text>
    </comment>
    <comment ref="C2323" authorId="0">
      <text>
        <r>
          <rPr>
            <b/>
            <sz val="8"/>
            <rFont val="Tahoma"/>
            <family val="0"/>
          </rPr>
          <t>Emeline:34,000frs to Limson in Mora</t>
        </r>
        <r>
          <rPr>
            <sz val="8"/>
            <rFont val="Tahoma"/>
            <family val="0"/>
          </rPr>
          <t xml:space="preserve">
</t>
        </r>
      </text>
    </comment>
    <comment ref="C2324" authorId="3">
      <text>
        <r>
          <rPr>
            <b/>
            <sz val="8"/>
            <rFont val="Tahoma"/>
            <family val="2"/>
          </rPr>
          <t xml:space="preserve"> Horline Njike:</t>
        </r>
        <r>
          <rPr>
            <sz val="8"/>
            <rFont val="Tahoma"/>
            <family val="2"/>
          </rPr>
          <t xml:space="preserve">
100,000 to me Mbuan in Bamenda</t>
        </r>
      </text>
    </comment>
    <comment ref="C2325" authorId="0">
      <text>
        <r>
          <rPr>
            <b/>
            <sz val="8"/>
            <rFont val="Tahoma"/>
            <family val="0"/>
          </rPr>
          <t>Emeline: 28,000frs to Josias in Ngaoundere</t>
        </r>
        <r>
          <rPr>
            <sz val="8"/>
            <rFont val="Tahoma"/>
            <family val="0"/>
          </rPr>
          <t xml:space="preserve">
</t>
        </r>
      </text>
    </comment>
    <comment ref="C2326" authorId="0">
      <text>
        <r>
          <rPr>
            <b/>
            <sz val="8"/>
            <rFont val="Tahoma"/>
            <family val="0"/>
          </rPr>
          <t>Emeline: 27,000frs to Magdalene in Baham</t>
        </r>
        <r>
          <rPr>
            <sz val="8"/>
            <rFont val="Tahoma"/>
            <family val="0"/>
          </rPr>
          <t xml:space="preserve">
</t>
        </r>
      </text>
    </comment>
    <comment ref="C2327" authorId="0">
      <text>
        <r>
          <rPr>
            <b/>
            <sz val="8"/>
            <rFont val="Tahoma"/>
            <family val="0"/>
          </rPr>
          <t>Emeline:10,000frs to Limson in Ngaoundere</t>
        </r>
        <r>
          <rPr>
            <sz val="8"/>
            <rFont val="Tahoma"/>
            <family val="0"/>
          </rPr>
          <t xml:space="preserve">
</t>
        </r>
      </text>
    </comment>
    <comment ref="C2328" authorId="0">
      <text>
        <r>
          <rPr>
            <b/>
            <sz val="8"/>
            <rFont val="Tahoma"/>
            <family val="0"/>
          </rPr>
          <t>Emeline:25,000frs to M. Mbuam in Bamenda</t>
        </r>
        <r>
          <rPr>
            <sz val="8"/>
            <rFont val="Tahoma"/>
            <family val="0"/>
          </rPr>
          <t xml:space="preserve">
</t>
        </r>
      </text>
    </comment>
    <comment ref="C2329" authorId="0">
      <text>
        <r>
          <rPr>
            <b/>
            <sz val="8"/>
            <rFont val="Tahoma"/>
            <family val="0"/>
          </rPr>
          <t>Emeline:18,000frs to Magdalene in Mbouda</t>
        </r>
        <r>
          <rPr>
            <sz val="8"/>
            <rFont val="Tahoma"/>
            <family val="0"/>
          </rPr>
          <t xml:space="preserve">
</t>
        </r>
      </text>
    </comment>
    <comment ref="C2330" authorId="0">
      <text>
        <r>
          <rPr>
            <b/>
            <sz val="8"/>
            <rFont val="Tahoma"/>
            <family val="0"/>
          </rPr>
          <t>Emeline:35,000frs to Magdalene in Bamenda</t>
        </r>
        <r>
          <rPr>
            <sz val="8"/>
            <rFont val="Tahoma"/>
            <family val="0"/>
          </rPr>
          <t xml:space="preserve">
</t>
        </r>
      </text>
    </comment>
    <comment ref="C2331" authorId="0">
      <text>
        <r>
          <rPr>
            <b/>
            <sz val="8"/>
            <rFont val="Tahoma"/>
            <family val="0"/>
          </rPr>
          <t>Emeline:10,000frs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2332" authorId="0">
      <text>
        <r>
          <rPr>
            <b/>
            <sz val="8"/>
            <rFont val="Tahoma"/>
            <family val="0"/>
          </rPr>
          <t>Emeline:22,000frs to Julius in Bamenda</t>
        </r>
        <r>
          <rPr>
            <sz val="8"/>
            <rFont val="Tahoma"/>
            <family val="0"/>
          </rPr>
          <t xml:space="preserve">
</t>
        </r>
      </text>
    </comment>
    <comment ref="C2333" authorId="0">
      <text>
        <r>
          <rPr>
            <b/>
            <sz val="8"/>
            <rFont val="Tahoma"/>
            <family val="0"/>
          </rPr>
          <t>Emeline:20,000frs to Magdalene in Kumba</t>
        </r>
        <r>
          <rPr>
            <sz val="8"/>
            <rFont val="Tahoma"/>
            <family val="0"/>
          </rPr>
          <t xml:space="preserve">
</t>
        </r>
      </text>
    </comment>
    <comment ref="C2334" authorId="0">
      <text>
        <r>
          <rPr>
            <b/>
            <sz val="8"/>
            <rFont val="Tahoma"/>
            <family val="0"/>
          </rPr>
          <t>Emeline:28,000frs to Limson in Kumba</t>
        </r>
        <r>
          <rPr>
            <sz val="8"/>
            <rFont val="Tahoma"/>
            <family val="0"/>
          </rPr>
          <t xml:space="preserve">
</t>
        </r>
      </text>
    </comment>
    <comment ref="C2335" authorId="0">
      <text>
        <r>
          <rPr>
            <b/>
            <sz val="8"/>
            <rFont val="Tahoma"/>
            <family val="0"/>
          </rPr>
          <t>Emeline:14,000frs to Magdalene in Kumba</t>
        </r>
        <r>
          <rPr>
            <sz val="8"/>
            <rFont val="Tahoma"/>
            <family val="0"/>
          </rPr>
          <t xml:space="preserve">
</t>
        </r>
      </text>
    </comment>
    <comment ref="C2336" authorId="0">
      <text>
        <r>
          <rPr>
            <b/>
            <sz val="8"/>
            <rFont val="Tahoma"/>
            <family val="0"/>
          </rPr>
          <t>Emeline:86,000frs to Julius in Dschang</t>
        </r>
        <r>
          <rPr>
            <sz val="8"/>
            <rFont val="Tahoma"/>
            <family val="0"/>
          </rPr>
          <t xml:space="preserve">
</t>
        </r>
      </text>
    </comment>
    <comment ref="C2337" authorId="0">
      <text>
        <r>
          <rPr>
            <b/>
            <sz val="8"/>
            <rFont val="Tahoma"/>
            <family val="0"/>
          </rPr>
          <t>Emeline:28,000frs to Limson in Kumba</t>
        </r>
        <r>
          <rPr>
            <sz val="8"/>
            <rFont val="Tahoma"/>
            <family val="0"/>
          </rPr>
          <t xml:space="preserve">
</t>
        </r>
      </text>
    </comment>
    <comment ref="C2338" authorId="0">
      <text>
        <r>
          <rPr>
            <b/>
            <sz val="8"/>
            <rFont val="Tahoma"/>
            <family val="0"/>
          </rPr>
          <t>Emeline:13,000frs to Magdalene in Mamfe</t>
        </r>
        <r>
          <rPr>
            <sz val="8"/>
            <rFont val="Tahoma"/>
            <family val="0"/>
          </rPr>
          <t xml:space="preserve">
</t>
        </r>
      </text>
    </comment>
    <comment ref="C2339" authorId="0">
      <text>
        <r>
          <rPr>
            <b/>
            <sz val="8"/>
            <rFont val="Tahoma"/>
            <family val="0"/>
          </rPr>
          <t>Emeline:15,000frs to Julius in Mamfe</t>
        </r>
        <r>
          <rPr>
            <sz val="8"/>
            <rFont val="Tahoma"/>
            <family val="0"/>
          </rPr>
          <t xml:space="preserve">
</t>
        </r>
      </text>
    </comment>
    <comment ref="C2340" authorId="0">
      <text>
        <r>
          <rPr>
            <b/>
            <sz val="8"/>
            <rFont val="Tahoma"/>
            <family val="0"/>
          </rPr>
          <t>Emeline:90,500 to Limson in Mamfe</t>
        </r>
        <r>
          <rPr>
            <sz val="8"/>
            <rFont val="Tahoma"/>
            <family val="0"/>
          </rPr>
          <t xml:space="preserve">
</t>
        </r>
      </text>
    </comment>
    <comment ref="C2341" authorId="0">
      <text>
        <r>
          <rPr>
            <b/>
            <sz val="8"/>
            <rFont val="Tahoma"/>
            <family val="0"/>
          </rPr>
          <t>Emeline:43,000frs to Julius in Mamfe</t>
        </r>
        <r>
          <rPr>
            <sz val="8"/>
            <rFont val="Tahoma"/>
            <family val="0"/>
          </rPr>
          <t xml:space="preserve">
</t>
        </r>
      </text>
    </comment>
    <comment ref="C2342" authorId="0">
      <text>
        <r>
          <rPr>
            <b/>
            <sz val="8"/>
            <rFont val="Tahoma"/>
            <family val="0"/>
          </rPr>
          <t>Emeline:10,000frs to Alain in Mamfe</t>
        </r>
        <r>
          <rPr>
            <sz val="8"/>
            <rFont val="Tahoma"/>
            <family val="0"/>
          </rPr>
          <t xml:space="preserve">
</t>
        </r>
      </text>
    </comment>
    <comment ref="C2343" authorId="0">
      <text>
        <r>
          <rPr>
            <b/>
            <sz val="8"/>
            <rFont val="Tahoma"/>
            <family val="0"/>
          </rPr>
          <t>Emeline:30,000frs to Temgoua in Mamfe</t>
        </r>
        <r>
          <rPr>
            <sz val="8"/>
            <rFont val="Tahoma"/>
            <family val="0"/>
          </rPr>
          <t xml:space="preserve">
</t>
        </r>
      </text>
    </comment>
    <comment ref="C2344" authorId="0">
      <text>
        <r>
          <rPr>
            <b/>
            <sz val="8"/>
            <rFont val="Tahoma"/>
            <family val="0"/>
          </rPr>
          <t>Emeline:32,000frs to limson in Mamfe</t>
        </r>
        <r>
          <rPr>
            <sz val="8"/>
            <rFont val="Tahoma"/>
            <family val="0"/>
          </rPr>
          <t xml:space="preserve">
</t>
        </r>
      </text>
    </comment>
    <comment ref="C2345" authorId="0">
      <text>
        <r>
          <rPr>
            <b/>
            <sz val="8"/>
            <rFont val="Tahoma"/>
            <family val="0"/>
          </rPr>
          <t>Emeline:50,000frs to Magdalene in Kumba</t>
        </r>
        <r>
          <rPr>
            <sz val="8"/>
            <rFont val="Tahoma"/>
            <family val="0"/>
          </rPr>
          <t xml:space="preserve">
</t>
        </r>
      </text>
    </comment>
    <comment ref="C2346" authorId="0">
      <text>
        <r>
          <rPr>
            <b/>
            <sz val="8"/>
            <rFont val="Tahoma"/>
            <family val="0"/>
          </rPr>
          <t>Emeline:40,000frs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2347" authorId="0">
      <text>
        <r>
          <rPr>
            <b/>
            <sz val="8"/>
            <rFont val="Tahoma"/>
            <family val="0"/>
          </rPr>
          <t>Emeline:34,000frs to Jp in Douala</t>
        </r>
        <r>
          <rPr>
            <sz val="8"/>
            <rFont val="Tahoma"/>
            <family val="0"/>
          </rPr>
          <t xml:space="preserve">
</t>
        </r>
      </text>
    </comment>
    <comment ref="C2348" authorId="0">
      <text>
        <r>
          <rPr>
            <b/>
            <sz val="8"/>
            <rFont val="Tahoma"/>
            <family val="0"/>
          </rPr>
          <t>Emeline:15,000frs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2349" authorId="0">
      <text>
        <r>
          <rPr>
            <b/>
            <sz val="8"/>
            <rFont val="Tahoma"/>
            <family val="0"/>
          </rPr>
          <t>Emeline:38,500frs to Magdalene in Bafang</t>
        </r>
        <r>
          <rPr>
            <sz val="8"/>
            <rFont val="Tahoma"/>
            <family val="0"/>
          </rPr>
          <t xml:space="preserve">
</t>
        </r>
      </text>
    </comment>
    <comment ref="C2350" authorId="0">
      <text>
        <r>
          <rPr>
            <b/>
            <sz val="8"/>
            <rFont val="Tahoma"/>
            <family val="0"/>
          </rPr>
          <t>Emeline:70,000frs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2351" authorId="0">
      <text>
        <r>
          <rPr>
            <b/>
            <sz val="8"/>
            <rFont val="Tahoma"/>
            <family val="0"/>
          </rPr>
          <t>Emeline:40,000frs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2352" authorId="0">
      <text>
        <r>
          <rPr>
            <b/>
            <sz val="8"/>
            <rFont val="Tahoma"/>
            <family val="0"/>
          </rPr>
          <t>Emeline:47,100frs to magdalene in Baham</t>
        </r>
      </text>
    </comment>
    <comment ref="C2353" authorId="0">
      <text>
        <r>
          <rPr>
            <b/>
            <sz val="8"/>
            <rFont val="Tahoma"/>
            <family val="0"/>
          </rPr>
          <t>Emeline:9,500frs to Alain</t>
        </r>
      </text>
    </comment>
    <comment ref="C2354" authorId="0">
      <text>
        <r>
          <rPr>
            <b/>
            <sz val="8"/>
            <rFont val="Tahoma"/>
            <family val="0"/>
          </rPr>
          <t>Emeline:115,000frs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2355" authorId="0">
      <text>
        <r>
          <rPr>
            <b/>
            <sz val="8"/>
            <rFont val="Tahoma"/>
            <family val="0"/>
          </rPr>
          <t xml:space="preserve">Emeline: 19000frs to Jp in Bertoua
</t>
        </r>
        <r>
          <rPr>
            <sz val="8"/>
            <rFont val="Tahoma"/>
            <family val="0"/>
          </rPr>
          <t xml:space="preserve">
</t>
        </r>
      </text>
    </comment>
    <comment ref="C2356" authorId="0">
      <text>
        <r>
          <rPr>
            <b/>
            <sz val="8"/>
            <rFont val="Tahoma"/>
            <family val="0"/>
          </rPr>
          <t>Emeline:10,000frs to Magdalene in Kekem</t>
        </r>
        <r>
          <rPr>
            <sz val="8"/>
            <rFont val="Tahoma"/>
            <family val="0"/>
          </rPr>
          <t xml:space="preserve">
</t>
        </r>
      </text>
    </comment>
    <comment ref="C2357" authorId="4">
      <text>
        <r>
          <rPr>
            <b/>
            <sz val="8"/>
            <rFont val="Tahoma"/>
            <family val="0"/>
          </rPr>
          <t>Vincent: transfer fee of money send to Charles Tembi in bafoussam for radio talk show.</t>
        </r>
        <r>
          <rPr>
            <sz val="8"/>
            <rFont val="Tahoma"/>
            <family val="0"/>
          </rPr>
          <t xml:space="preserve">
</t>
        </r>
      </text>
    </comment>
    <comment ref="C2358" authorId="0">
      <text>
        <r>
          <rPr>
            <b/>
            <sz val="8"/>
            <rFont val="Tahoma"/>
            <family val="0"/>
          </rPr>
          <t>Emeline:10,500frs to Alain in Bafoussam</t>
        </r>
        <r>
          <rPr>
            <sz val="8"/>
            <rFont val="Tahoma"/>
            <family val="0"/>
          </rPr>
          <t xml:space="preserve">
</t>
        </r>
      </text>
    </comment>
    <comment ref="C2359" authorId="0">
      <text>
        <r>
          <rPr>
            <b/>
            <sz val="8"/>
            <rFont val="Tahoma"/>
            <family val="0"/>
          </rPr>
          <t>Emeline:84,000frs to Magdalene in Bafoussam</t>
        </r>
        <r>
          <rPr>
            <sz val="8"/>
            <rFont val="Tahoma"/>
            <family val="0"/>
          </rPr>
          <t xml:space="preserve">
</t>
        </r>
      </text>
    </comment>
    <comment ref="C2360" authorId="0">
      <text>
        <r>
          <rPr>
            <b/>
            <sz val="8"/>
            <rFont val="Tahoma"/>
            <family val="0"/>
          </rPr>
          <t>Emeline:70,000frs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2361" authorId="0">
      <text>
        <r>
          <rPr>
            <b/>
            <sz val="8"/>
            <rFont val="Tahoma"/>
            <family val="0"/>
          </rPr>
          <t>Emeline:80,000frs to Louis in Nigeria</t>
        </r>
        <r>
          <rPr>
            <sz val="8"/>
            <rFont val="Tahoma"/>
            <family val="0"/>
          </rPr>
          <t xml:space="preserve">
</t>
        </r>
      </text>
    </comment>
    <comment ref="C2362" authorId="0">
      <text>
        <r>
          <rPr>
            <b/>
            <sz val="8"/>
            <rFont val="Tahoma"/>
            <family val="0"/>
          </rPr>
          <t>Emeline:23,000frs to M. Mbuam in Bamenda</t>
        </r>
        <r>
          <rPr>
            <sz val="8"/>
            <rFont val="Tahoma"/>
            <family val="0"/>
          </rPr>
          <t xml:space="preserve">
</t>
        </r>
      </text>
    </comment>
    <comment ref="C2363" authorId="0">
      <text>
        <r>
          <rPr>
            <b/>
            <sz val="8"/>
            <rFont val="Tahoma"/>
            <family val="0"/>
          </rPr>
          <t>Emeline:15,000FRS to Limson in Bafoussam</t>
        </r>
        <r>
          <rPr>
            <sz val="8"/>
            <rFont val="Tahoma"/>
            <family val="0"/>
          </rPr>
          <t xml:space="preserve">
</t>
        </r>
      </text>
    </comment>
    <comment ref="C2364" authorId="0">
      <text>
        <r>
          <rPr>
            <b/>
            <sz val="8"/>
            <rFont val="Tahoma"/>
            <family val="0"/>
          </rPr>
          <t>Emeline: 20,000frs to Jp in Ebolowa</t>
        </r>
        <r>
          <rPr>
            <sz val="8"/>
            <rFont val="Tahoma"/>
            <family val="0"/>
          </rPr>
          <t xml:space="preserve">
</t>
        </r>
      </text>
    </comment>
    <comment ref="C2365" authorId="0">
      <text>
        <r>
          <rPr>
            <b/>
            <sz val="8"/>
            <rFont val="Tahoma"/>
            <family val="0"/>
          </rPr>
          <t>Emeline:50,000frs to Louis in Nigeria</t>
        </r>
        <r>
          <rPr>
            <sz val="8"/>
            <rFont val="Tahoma"/>
            <family val="0"/>
          </rPr>
          <t xml:space="preserve">
</t>
        </r>
      </text>
    </comment>
    <comment ref="C2369" authorId="0">
      <text>
        <r>
          <rPr>
            <b/>
            <sz val="8"/>
            <rFont val="Tahoma"/>
            <family val="0"/>
          </rPr>
          <t>Ofir: Ofir travelled to France. 4500frs per day</t>
        </r>
        <r>
          <rPr>
            <sz val="8"/>
            <rFont val="Tahoma"/>
            <family val="0"/>
          </rPr>
          <t xml:space="preserve">
</t>
        </r>
      </text>
    </comment>
    <comment ref="C2056" authorId="5">
      <text>
        <r>
          <rPr>
            <b/>
            <sz val="8"/>
            <rFont val="Tahoma"/>
            <family val="0"/>
          </rPr>
          <t>cynthia:postage of minidv and photo archive to uk</t>
        </r>
        <r>
          <rPr>
            <sz val="8"/>
            <rFont val="Tahoma"/>
            <family val="0"/>
          </rPr>
          <t xml:space="preserve">
</t>
        </r>
      </text>
    </comment>
    <comment ref="C2029" authorId="4">
      <text>
        <r>
          <rPr>
            <b/>
            <sz val="8"/>
            <rFont val="Tahoma"/>
            <family val="0"/>
          </rPr>
          <t>vincent: CD production on taiping 4-Hello Cameroon</t>
        </r>
        <r>
          <rPr>
            <sz val="8"/>
            <rFont val="Tahoma"/>
            <family val="0"/>
          </rPr>
          <t xml:space="preserve">
</t>
        </r>
      </text>
    </comment>
    <comment ref="C2030" authorId="4">
      <text>
        <r>
          <rPr>
            <b/>
            <sz val="8"/>
            <rFont val="Tahoma"/>
            <family val="0"/>
          </rPr>
          <t>vincent: recordings of radio news flashes, features, and talkshows for the month of september</t>
        </r>
        <r>
          <rPr>
            <sz val="8"/>
            <rFont val="Tahoma"/>
            <family val="0"/>
          </rPr>
          <t xml:space="preserve">
</t>
        </r>
      </text>
    </comment>
    <comment ref="C2035" authorId="4">
      <text>
        <r>
          <rPr>
            <b/>
            <sz val="8"/>
            <rFont val="Tahoma"/>
            <family val="0"/>
          </rPr>
          <t xml:space="preserve">vincent: 4 copies of duplication of </t>
        </r>
        <r>
          <rPr>
            <b/>
            <u val="single"/>
            <sz val="8"/>
            <rFont val="Tahoma"/>
            <family val="2"/>
          </rPr>
          <t>The trouble with Africa.</t>
        </r>
        <r>
          <rPr>
            <sz val="8"/>
            <rFont val="Tahoma"/>
            <family val="0"/>
          </rPr>
          <t xml:space="preserve">
</t>
        </r>
      </text>
    </comment>
    <comment ref="C2036" authorId="5">
      <text>
        <r>
          <rPr>
            <b/>
            <sz val="8"/>
            <rFont val="Tahoma"/>
            <family val="0"/>
          </rPr>
          <t>vincent:media press releases</t>
        </r>
        <r>
          <rPr>
            <sz val="8"/>
            <rFont val="Tahoma"/>
            <family val="0"/>
          </rPr>
          <t xml:space="preserve">
</t>
        </r>
      </text>
    </comment>
    <comment ref="C2037" authorId="4">
      <text>
        <r>
          <rPr>
            <b/>
            <sz val="8"/>
            <rFont val="Tahoma"/>
            <family val="0"/>
          </rPr>
          <t>Vincent:Duplication of 4 copies of the trouble with Africa</t>
        </r>
        <r>
          <rPr>
            <sz val="8"/>
            <rFont val="Tahoma"/>
            <family val="0"/>
          </rPr>
          <t xml:space="preserve">
</t>
        </r>
      </text>
    </comment>
    <comment ref="C2042" authorId="5">
      <text>
        <r>
          <rPr>
            <b/>
            <sz val="8"/>
            <rFont val="Tahoma"/>
            <family val="0"/>
          </rPr>
          <t>vincent:press releases in french and english and letter to minfof</t>
        </r>
        <r>
          <rPr>
            <sz val="8"/>
            <rFont val="Tahoma"/>
            <family val="0"/>
          </rPr>
          <t xml:space="preserve">
</t>
        </r>
      </text>
    </comment>
    <comment ref="C2045" authorId="4">
      <text>
        <r>
          <rPr>
            <b/>
            <sz val="8"/>
            <rFont val="Tahoma"/>
            <family val="0"/>
          </rPr>
          <t>vincent: photocopy of the letter to Minfof and the 9 comifac letters.</t>
        </r>
        <r>
          <rPr>
            <sz val="8"/>
            <rFont val="Tahoma"/>
            <family val="0"/>
          </rPr>
          <t xml:space="preserve">
</t>
        </r>
      </text>
    </comment>
    <comment ref="C2049" authorId="5">
      <text>
        <r>
          <rPr>
            <b/>
            <sz val="8"/>
            <rFont val="Tahoma"/>
            <family val="0"/>
          </rPr>
          <t>vincent:15 sets of media kits</t>
        </r>
        <r>
          <rPr>
            <sz val="8"/>
            <rFont val="Tahoma"/>
            <family val="0"/>
          </rPr>
          <t xml:space="preserve">
</t>
        </r>
      </text>
    </comment>
    <comment ref="C2052" authorId="5">
      <text>
        <r>
          <rPr>
            <b/>
            <sz val="8"/>
            <rFont val="Tahoma"/>
            <family val="0"/>
          </rPr>
          <t>cynthia: plastic containers forminidv tapes</t>
        </r>
        <r>
          <rPr>
            <sz val="8"/>
            <rFont val="Tahoma"/>
            <family val="0"/>
          </rPr>
          <t xml:space="preserve">
</t>
        </r>
      </text>
    </comment>
    <comment ref="C1957" authorId="4">
      <text>
        <r>
          <rPr>
            <b/>
            <sz val="8"/>
            <rFont val="Tahoma"/>
            <family val="0"/>
          </rPr>
          <t xml:space="preserve">Vincent:hiring of taxi at 5.00am to leave new's feature for broadcast. </t>
        </r>
        <r>
          <rPr>
            <sz val="8"/>
            <rFont val="Tahoma"/>
            <family val="0"/>
          </rPr>
          <t xml:space="preserve">
</t>
        </r>
      </text>
    </comment>
    <comment ref="C1937" authorId="4">
      <text>
        <r>
          <rPr>
            <b/>
            <sz val="8"/>
            <rFont val="Tahoma"/>
            <family val="0"/>
          </rPr>
          <t>Vincent:Taxi from limbe to buea and back to limbe to hold meeting with minfof delegate.</t>
        </r>
        <r>
          <rPr>
            <sz val="8"/>
            <rFont val="Tahoma"/>
            <family val="0"/>
          </rPr>
          <t xml:space="preserve">
</t>
        </r>
      </text>
    </comment>
    <comment ref="C1935" authorId="4">
      <text>
        <r>
          <rPr>
            <b/>
            <sz val="8"/>
            <rFont val="Tahoma"/>
            <family val="0"/>
          </rPr>
          <t>vincent:hiring of taxi to pay courtesy call to minister Elvis Ngolle Ngolle following his re-appointment</t>
        </r>
        <r>
          <rPr>
            <sz val="8"/>
            <rFont val="Tahoma"/>
            <family val="0"/>
          </rPr>
          <t xml:space="preserve">
.</t>
        </r>
      </text>
    </comment>
    <comment ref="C1894" authorId="5">
      <text>
        <r>
          <rPr>
            <b/>
            <sz val="8"/>
            <rFont val="Tahoma"/>
            <family val="0"/>
          </rPr>
          <t>cynthia:depot taxi  to minfof</t>
        </r>
        <r>
          <rPr>
            <sz val="8"/>
            <rFont val="Tahoma"/>
            <family val="0"/>
          </rPr>
          <t xml:space="preserve">
</t>
        </r>
      </text>
    </comment>
    <comment ref="C1888" authorId="5">
      <text>
        <r>
          <rPr>
            <b/>
            <sz val="8"/>
            <rFont val="Tahoma"/>
            <family val="0"/>
          </rPr>
          <t>cynthia:depot taxi for computer transportation</t>
        </r>
        <r>
          <rPr>
            <sz val="8"/>
            <rFont val="Tahoma"/>
            <family val="0"/>
          </rPr>
          <t xml:space="preserve">
</t>
        </r>
      </text>
    </comment>
    <comment ref="C1844" authorId="5">
      <text>
        <r>
          <rPr>
            <b/>
            <sz val="8"/>
            <rFont val="Tahoma"/>
            <family val="0"/>
          </rPr>
          <t>cynthia:working on LAGA website</t>
        </r>
        <r>
          <rPr>
            <sz val="8"/>
            <rFont val="Tahoma"/>
            <family val="0"/>
          </rPr>
          <t xml:space="preserve">
</t>
        </r>
      </text>
    </comment>
    <comment ref="C1845" authorId="5">
      <text>
        <r>
          <rPr>
            <b/>
            <sz val="8"/>
            <rFont val="Tahoma"/>
            <family val="0"/>
          </rPr>
          <t>cynthia:working on LAGA website</t>
        </r>
        <r>
          <rPr>
            <sz val="8"/>
            <rFont val="Tahoma"/>
            <family val="0"/>
          </rPr>
          <t xml:space="preserve">
</t>
        </r>
      </text>
    </comment>
    <comment ref="C1847" authorId="5">
      <text>
        <r>
          <rPr>
            <b/>
            <sz val="8"/>
            <rFont val="Tahoma"/>
            <family val="0"/>
          </rPr>
          <t>cynthia:checking of mails no internet in office</t>
        </r>
        <r>
          <rPr>
            <sz val="8"/>
            <rFont val="Tahoma"/>
            <family val="0"/>
          </rPr>
          <t xml:space="preserve">
</t>
        </r>
      </text>
    </comment>
    <comment ref="C1751" authorId="3">
      <text>
        <r>
          <rPr>
            <b/>
            <sz val="8"/>
            <rFont val="Tahoma"/>
            <family val="2"/>
          </rPr>
          <t xml:space="preserve"> Horline Njike:</t>
        </r>
        <r>
          <rPr>
            <sz val="8"/>
            <rFont val="Tahoma"/>
            <family val="2"/>
          </rPr>
          <t xml:space="preserve">
transport to djoum, case of konlo etoa</t>
        </r>
      </text>
    </comment>
    <comment ref="C1754" authorId="3">
      <text>
        <r>
          <rPr>
            <b/>
            <sz val="8"/>
            <rFont val="Tahoma"/>
            <family val="2"/>
          </rPr>
          <t xml:space="preserve"> Horline Njike:</t>
        </r>
        <r>
          <rPr>
            <sz val="8"/>
            <rFont val="Tahoma"/>
            <family val="2"/>
          </rPr>
          <t xml:space="preserve">
tansport to yaoundé and back to bamenda, case of TchadeGwem</t>
        </r>
      </text>
    </comment>
    <comment ref="C1747" authorId="6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to photocopy the complaint report of Mamfe</t>
        </r>
      </text>
    </comment>
    <comment ref="C1741" authorId="6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to phtocopy legal kit</t>
        </r>
      </text>
    </comment>
    <comment ref="C1738" authorId="6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 photocopy OF letter going Minfof</t>
        </r>
      </text>
    </comment>
    <comment ref="C1724" authorId="6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2 bottles of mineral water</t>
        </r>
      </text>
    </comment>
    <comment ref="C1683" authorId="6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arriving in Garoua at 1 o'clock in the night, they were no room left for 5000 Fcfa</t>
        </r>
      </text>
    </comment>
    <comment ref="C1656" authorId="6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Special taxi arriving in Yaounde at 1 h am in the nigth</t>
        </r>
      </text>
    </comment>
    <comment ref="C1617" authorId="3">
      <text>
        <r>
          <rPr>
            <b/>
            <sz val="8"/>
            <rFont val="Tahoma"/>
            <family val="2"/>
          </rPr>
          <t xml:space="preserve"> Horline Njike:</t>
        </r>
        <r>
          <rPr>
            <sz val="8"/>
            <rFont val="Tahoma"/>
            <family val="2"/>
          </rPr>
          <t xml:space="preserve">
special taxi going to moabi voyage</t>
        </r>
      </text>
    </comment>
    <comment ref="C1594" authorId="6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special taxi arriving in Garoua at 1 o'clock un the night</t>
        </r>
      </text>
    </comment>
    <comment ref="C1393" authorId="5">
      <text>
        <r>
          <rPr>
            <b/>
            <sz val="8"/>
            <rFont val="Tahoma"/>
            <family val="0"/>
          </rPr>
          <t>cynthia:vigil from minfof on transportation of ivory to zoo mvogbetsi</t>
        </r>
        <r>
          <rPr>
            <sz val="8"/>
            <rFont val="Tahoma"/>
            <family val="0"/>
          </rPr>
          <t xml:space="preserve">
</t>
        </r>
      </text>
    </comment>
    <comment ref="C1394" authorId="5">
      <text>
        <r>
          <rPr>
            <b/>
            <sz val="8"/>
            <rFont val="Tahoma"/>
            <family val="0"/>
          </rPr>
          <t>cynthia:vigil from minfof on transportation of ivory to zoo mvogbetsi</t>
        </r>
        <r>
          <rPr>
            <sz val="8"/>
            <rFont val="Tahoma"/>
            <family val="0"/>
          </rPr>
          <t xml:space="preserve">
</t>
        </r>
      </text>
    </comment>
    <comment ref="C1382" authorId="5">
      <text>
        <r>
          <rPr>
            <b/>
            <sz val="8"/>
            <rFont val="Tahoma"/>
            <family val="0"/>
          </rPr>
          <t>vincent: cutting of ivory samples for dna analysis</t>
        </r>
        <r>
          <rPr>
            <sz val="8"/>
            <rFont val="Tahoma"/>
            <family val="0"/>
          </rPr>
          <t xml:space="preserve">
</t>
        </r>
      </text>
    </comment>
    <comment ref="C1385" authorId="5">
      <text>
        <r>
          <rPr>
            <b/>
            <sz val="8"/>
            <rFont val="Tahoma"/>
            <family val="0"/>
          </rPr>
          <t>vincent: for ivory sample cutting for dna analysis</t>
        </r>
        <r>
          <rPr>
            <sz val="8"/>
            <rFont val="Tahoma"/>
            <family val="0"/>
          </rPr>
          <t xml:space="preserve">
</t>
        </r>
      </text>
    </comment>
    <comment ref="C1388" authorId="5">
      <text>
        <r>
          <rPr>
            <b/>
            <sz val="8"/>
            <rFont val="Tahoma"/>
            <family val="0"/>
          </rPr>
          <t>vincent: cutting of ivory samples for dna analysis</t>
        </r>
        <r>
          <rPr>
            <sz val="8"/>
            <rFont val="Tahoma"/>
            <family val="0"/>
          </rPr>
          <t xml:space="preserve">
</t>
        </r>
      </text>
    </comment>
    <comment ref="C1378" authorId="5">
      <text>
        <r>
          <rPr>
            <b/>
            <sz val="8"/>
            <rFont val="Tahoma"/>
            <family val="0"/>
          </rPr>
          <t>cynthia:fuel for car transporting ivory from minfof to mvogbetsi zoo</t>
        </r>
        <r>
          <rPr>
            <sz val="8"/>
            <rFont val="Tahoma"/>
            <family val="0"/>
          </rPr>
          <t xml:space="preserve">
</t>
        </r>
      </text>
    </comment>
    <comment ref="C1373" authorId="0">
      <text>
        <r>
          <rPr>
            <b/>
            <sz val="8"/>
            <rFont val="Tahoma"/>
            <family val="0"/>
          </rPr>
          <t>Cynthia: ivory room</t>
        </r>
        <r>
          <rPr>
            <sz val="8"/>
            <rFont val="Tahoma"/>
            <family val="0"/>
          </rPr>
          <t xml:space="preserve">
</t>
        </r>
      </text>
    </comment>
    <comment ref="C1374" authorId="0">
      <text>
        <r>
          <rPr>
            <b/>
            <sz val="8"/>
            <rFont val="Tahoma"/>
            <family val="0"/>
          </rPr>
          <t>Cynthia: ivory room</t>
        </r>
        <r>
          <rPr>
            <sz val="8"/>
            <rFont val="Tahoma"/>
            <family val="0"/>
          </rPr>
          <t xml:space="preserve">
</t>
        </r>
      </text>
    </comment>
    <comment ref="C1799" authorId="1">
      <text>
        <r>
          <rPr>
            <b/>
            <sz val="8"/>
            <rFont val="Tahoma"/>
            <family val="0"/>
          </rPr>
          <t>Julius:operation Mamfe</t>
        </r>
        <r>
          <rPr>
            <sz val="8"/>
            <rFont val="Tahoma"/>
            <family val="0"/>
          </rPr>
          <t xml:space="preserve">
</t>
        </r>
      </text>
    </comment>
    <comment ref="C1803" authorId="0">
      <text>
        <r>
          <rPr>
            <b/>
            <sz val="8"/>
            <rFont val="Tahoma"/>
            <family val="0"/>
          </rPr>
          <t>cynthia:website LAGA family</t>
        </r>
        <r>
          <rPr>
            <sz val="8"/>
            <rFont val="Tahoma"/>
            <family val="0"/>
          </rPr>
          <t xml:space="preserve">
</t>
        </r>
      </text>
    </comment>
    <comment ref="C1807" authorId="0">
      <text>
        <r>
          <rPr>
            <b/>
            <sz val="8"/>
            <rFont val="Tahoma"/>
            <family val="0"/>
          </rPr>
          <t>Cynthia: Pictures kekem operation</t>
        </r>
        <r>
          <rPr>
            <sz val="8"/>
            <rFont val="Tahoma"/>
            <family val="0"/>
          </rPr>
          <t xml:space="preserve">
</t>
        </r>
      </text>
    </comment>
    <comment ref="C405" authorId="0">
      <text>
        <r>
          <rPr>
            <b/>
            <sz val="8"/>
            <rFont val="Tahoma"/>
            <family val="0"/>
          </rPr>
          <t>Julius: by private transport</t>
        </r>
        <r>
          <rPr>
            <sz val="8"/>
            <rFont val="Tahoma"/>
            <family val="0"/>
          </rPr>
          <t xml:space="preserve">
</t>
        </r>
      </text>
    </comment>
    <comment ref="C406" authorId="0">
      <text>
        <r>
          <rPr>
            <b/>
            <sz val="8"/>
            <rFont val="Tahoma"/>
            <family val="0"/>
          </rPr>
          <t>Julius: by private transport</t>
        </r>
        <r>
          <rPr>
            <sz val="8"/>
            <rFont val="Tahoma"/>
            <family val="0"/>
          </rPr>
          <t xml:space="preserve">
</t>
        </r>
      </text>
    </comment>
    <comment ref="C407" authorId="0">
      <text>
        <r>
          <rPr>
            <b/>
            <sz val="8"/>
            <rFont val="Tahoma"/>
            <family val="0"/>
          </rPr>
          <t>Julius: by private transport</t>
        </r>
        <r>
          <rPr>
            <sz val="8"/>
            <rFont val="Tahoma"/>
            <family val="0"/>
          </rPr>
          <t xml:space="preserve">
</t>
        </r>
      </text>
    </comment>
    <comment ref="C408" authorId="0">
      <text>
        <r>
          <rPr>
            <b/>
            <sz val="8"/>
            <rFont val="Tahoma"/>
            <family val="0"/>
          </rPr>
          <t>Julius: by private transport</t>
        </r>
        <r>
          <rPr>
            <sz val="8"/>
            <rFont val="Tahoma"/>
            <family val="0"/>
          </rPr>
          <t xml:space="preserve">
</t>
        </r>
      </text>
    </comment>
    <comment ref="C128" authorId="0">
      <text>
        <r>
          <rPr>
            <b/>
            <sz val="8"/>
            <rFont val="Tahoma"/>
            <family val="0"/>
          </rPr>
          <t>Julius: by private transport</t>
        </r>
        <r>
          <rPr>
            <sz val="8"/>
            <rFont val="Tahoma"/>
            <family val="0"/>
          </rPr>
          <t xml:space="preserve">
</t>
        </r>
      </text>
    </comment>
    <comment ref="C129" authorId="0">
      <text>
        <r>
          <rPr>
            <b/>
            <sz val="8"/>
            <rFont val="Tahoma"/>
            <family val="0"/>
          </rPr>
          <t>Julius: by private transport</t>
        </r>
        <r>
          <rPr>
            <sz val="8"/>
            <rFont val="Tahoma"/>
            <family val="0"/>
          </rPr>
          <t xml:space="preserve">
</t>
        </r>
      </text>
    </comment>
    <comment ref="C1321" authorId="1">
      <text>
        <r>
          <rPr>
            <b/>
            <sz val="8"/>
            <rFont val="Tahoma"/>
            <family val="0"/>
          </rPr>
          <t>Julius: for first element</t>
        </r>
        <r>
          <rPr>
            <sz val="8"/>
            <rFont val="Tahoma"/>
            <family val="0"/>
          </rPr>
          <t xml:space="preserve">
</t>
        </r>
      </text>
    </comment>
    <comment ref="C1322" authorId="1">
      <text>
        <r>
          <rPr>
            <b/>
            <sz val="8"/>
            <rFont val="Tahoma"/>
            <family val="0"/>
          </rPr>
          <t>Julius: for second element</t>
        </r>
        <r>
          <rPr>
            <sz val="8"/>
            <rFont val="Tahoma"/>
            <family val="0"/>
          </rPr>
          <t xml:space="preserve">
</t>
        </r>
      </text>
    </comment>
    <comment ref="C1324" authorId="1">
      <text>
        <r>
          <rPr>
            <b/>
            <sz val="8"/>
            <rFont val="Tahoma"/>
            <family val="0"/>
          </rPr>
          <t>Julius: for first element</t>
        </r>
        <r>
          <rPr>
            <sz val="8"/>
            <rFont val="Tahoma"/>
            <family val="0"/>
          </rPr>
          <t xml:space="preserve">
</t>
        </r>
      </text>
    </comment>
    <comment ref="C1325" authorId="1">
      <text>
        <r>
          <rPr>
            <b/>
            <sz val="8"/>
            <rFont val="Tahoma"/>
            <family val="0"/>
          </rPr>
          <t>Julius: for second element</t>
        </r>
        <r>
          <rPr>
            <sz val="8"/>
            <rFont val="Tahoma"/>
            <family val="0"/>
          </rPr>
          <t xml:space="preserve">
</t>
        </r>
      </text>
    </comment>
    <comment ref="C1336" authorId="1">
      <text>
        <r>
          <rPr>
            <b/>
            <sz val="8"/>
            <rFont val="Tahoma"/>
            <family val="0"/>
          </rPr>
          <t>Julius: during operation</t>
        </r>
        <r>
          <rPr>
            <sz val="8"/>
            <rFont val="Tahoma"/>
            <family val="0"/>
          </rPr>
          <t xml:space="preserve">
</t>
        </r>
      </text>
    </comment>
    <comment ref="C1337" authorId="1">
      <text>
        <r>
          <rPr>
            <b/>
            <sz val="8"/>
            <rFont val="Tahoma"/>
            <family val="0"/>
          </rPr>
          <t>Julius: during operation</t>
        </r>
        <r>
          <rPr>
            <sz val="8"/>
            <rFont val="Tahoma"/>
            <family val="0"/>
          </rPr>
          <t xml:space="preserve">
</t>
        </r>
      </text>
    </comment>
    <comment ref="C1314" authorId="0">
      <text>
        <r>
          <rPr>
            <b/>
            <sz val="8"/>
            <rFont val="Tahoma"/>
            <family val="0"/>
          </rPr>
          <t>Julius: day of operation</t>
        </r>
        <r>
          <rPr>
            <sz val="8"/>
            <rFont val="Tahoma"/>
            <family val="0"/>
          </rPr>
          <t xml:space="preserve">
</t>
        </r>
      </text>
    </comment>
    <comment ref="C1159" authorId="0">
      <text>
        <r>
          <rPr>
            <b/>
            <sz val="8"/>
            <rFont val="Tahoma"/>
            <family val="0"/>
          </rPr>
          <t>Jul: by private transport</t>
        </r>
        <r>
          <rPr>
            <sz val="8"/>
            <rFont val="Tahoma"/>
            <family val="0"/>
          </rPr>
          <t xml:space="preserve">
</t>
        </r>
      </text>
    </comment>
    <comment ref="C1160" authorId="0">
      <text>
        <r>
          <rPr>
            <b/>
            <sz val="8"/>
            <rFont val="Tahoma"/>
            <family val="0"/>
          </rPr>
          <t>Jul: by private transport</t>
        </r>
        <r>
          <rPr>
            <sz val="8"/>
            <rFont val="Tahoma"/>
            <family val="0"/>
          </rPr>
          <t xml:space="preserve">
</t>
        </r>
      </text>
    </comment>
    <comment ref="C76" authorId="0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302" authorId="0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303" authorId="0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310" authorId="1">
      <text>
        <r>
          <rPr>
            <b/>
            <sz val="8"/>
            <rFont val="Tahoma"/>
            <family val="0"/>
          </rPr>
          <t>i30: took a bike</t>
        </r>
        <r>
          <rPr>
            <sz val="8"/>
            <rFont val="Tahoma"/>
            <family val="0"/>
          </rPr>
          <t xml:space="preserve">
</t>
        </r>
      </text>
    </comment>
    <comment ref="C312" authorId="1">
      <text>
        <r>
          <rPr>
            <b/>
            <sz val="8"/>
            <rFont val="Tahoma"/>
            <family val="0"/>
          </rPr>
          <t>i30: hired bike</t>
        </r>
        <r>
          <rPr>
            <sz val="8"/>
            <rFont val="Tahoma"/>
            <family val="0"/>
          </rPr>
          <t xml:space="preserve">
</t>
        </r>
      </text>
    </comment>
    <comment ref="C650" authorId="0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653" authorId="1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654" authorId="1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655" authorId="1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656" authorId="1">
      <text>
        <r>
          <rPr>
            <b/>
            <sz val="8"/>
            <rFont val="Tahoma"/>
            <family val="0"/>
          </rPr>
          <t>i30: private transport</t>
        </r>
        <r>
          <rPr>
            <sz val="8"/>
            <rFont val="Tahoma"/>
            <family val="0"/>
          </rPr>
          <t xml:space="preserve">
</t>
        </r>
      </text>
    </comment>
    <comment ref="C657" authorId="1">
      <text>
        <r>
          <rPr>
            <b/>
            <sz val="8"/>
            <rFont val="Tahoma"/>
            <family val="0"/>
          </rPr>
          <t>i30: private transport</t>
        </r>
        <r>
          <rPr>
            <sz val="8"/>
            <rFont val="Tahoma"/>
            <family val="0"/>
          </rPr>
          <t xml:space="preserve">
</t>
        </r>
      </text>
    </comment>
    <comment ref="C652" authorId="1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683" authorId="1">
      <text>
        <r>
          <rPr>
            <b/>
            <sz val="8"/>
            <rFont val="Tahoma"/>
            <family val="0"/>
          </rPr>
          <t>i30: Humo clement and Tassi Jean</t>
        </r>
        <r>
          <rPr>
            <sz val="8"/>
            <rFont val="Tahoma"/>
            <family val="0"/>
          </rPr>
          <t xml:space="preserve">
</t>
        </r>
      </text>
    </comment>
    <comment ref="C685" authorId="1">
      <text>
        <r>
          <rPr>
            <b/>
            <sz val="8"/>
            <rFont val="Tahoma"/>
            <family val="0"/>
          </rPr>
          <t>i30: Tchencheu</t>
        </r>
        <r>
          <rPr>
            <sz val="8"/>
            <rFont val="Tahoma"/>
            <family val="0"/>
          </rPr>
          <t xml:space="preserve">
</t>
        </r>
      </text>
    </comment>
    <comment ref="C853" authorId="0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854" authorId="0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856" authorId="1">
      <text>
        <r>
          <rPr>
            <b/>
            <sz val="8"/>
            <rFont val="Tahoma"/>
            <family val="0"/>
          </rPr>
          <t>i30: By bike</t>
        </r>
        <r>
          <rPr>
            <sz val="8"/>
            <rFont val="Tahoma"/>
            <family val="0"/>
          </rPr>
          <t xml:space="preserve">
</t>
        </r>
      </text>
    </comment>
    <comment ref="C865" authorId="0">
      <text>
        <r>
          <rPr>
            <b/>
            <sz val="8"/>
            <rFont val="Tahoma"/>
            <family val="0"/>
          </rPr>
          <t>Jul: during attempted operation</t>
        </r>
        <r>
          <rPr>
            <sz val="8"/>
            <rFont val="Tahoma"/>
            <family val="0"/>
          </rPr>
          <t xml:space="preserve">
</t>
        </r>
      </text>
    </comment>
    <comment ref="C1005" authorId="0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F1300" authorId="0">
      <text>
        <r>
          <rPr>
            <b/>
            <sz val="8"/>
            <rFont val="Tahoma"/>
            <family val="0"/>
          </rPr>
          <t>i30: 30000 for Mamfe operation and 35000 for kekem operation</t>
        </r>
        <r>
          <rPr>
            <sz val="8"/>
            <rFont val="Tahoma"/>
            <family val="0"/>
          </rPr>
          <t xml:space="preserve">
</t>
        </r>
      </text>
    </comment>
    <comment ref="C684" authorId="0">
      <text>
        <r>
          <rPr>
            <b/>
            <sz val="8"/>
            <rFont val="Tahoma"/>
            <family val="0"/>
          </rPr>
          <t>I30: Clement</t>
        </r>
        <r>
          <rPr>
            <sz val="8"/>
            <rFont val="Tahoma"/>
            <family val="0"/>
          </rPr>
          <t xml:space="preserve">
</t>
        </r>
      </text>
    </comment>
    <comment ref="C1270" authorId="0">
      <text>
        <r>
          <rPr>
            <b/>
            <sz val="8"/>
            <rFont val="Tahoma"/>
            <family val="0"/>
          </rPr>
          <t>Julius: by private transport</t>
        </r>
        <r>
          <rPr>
            <sz val="8"/>
            <rFont val="Tahoma"/>
            <family val="0"/>
          </rPr>
          <t xml:space="preserve">
</t>
        </r>
      </text>
    </comment>
    <comment ref="C1271" authorId="0">
      <text>
        <r>
          <rPr>
            <b/>
            <sz val="8"/>
            <rFont val="Tahoma"/>
            <family val="0"/>
          </rPr>
          <t>Julius: by private transport</t>
        </r>
        <r>
          <rPr>
            <sz val="8"/>
            <rFont val="Tahoma"/>
            <family val="0"/>
          </rPr>
          <t xml:space="preserve">
</t>
        </r>
      </text>
    </comment>
    <comment ref="C1326" authorId="1">
      <text>
        <r>
          <rPr>
            <b/>
            <sz val="8"/>
            <rFont val="Tahoma"/>
            <family val="0"/>
          </rPr>
          <t>Jul: on bikes</t>
        </r>
        <r>
          <rPr>
            <sz val="8"/>
            <rFont val="Tahoma"/>
            <family val="0"/>
          </rPr>
          <t xml:space="preserve">
</t>
        </r>
      </text>
    </comment>
    <comment ref="C1327" authorId="1">
      <text>
        <r>
          <rPr>
            <b/>
            <sz val="8"/>
            <rFont val="Tahoma"/>
            <family val="0"/>
          </rPr>
          <t>Jul: on bikes for first undercover</t>
        </r>
        <r>
          <rPr>
            <sz val="8"/>
            <rFont val="Tahoma"/>
            <family val="0"/>
          </rPr>
          <t xml:space="preserve">
</t>
        </r>
      </text>
    </comment>
    <comment ref="C1328" authorId="1">
      <text>
        <r>
          <rPr>
            <b/>
            <sz val="8"/>
            <rFont val="Tahoma"/>
            <family val="0"/>
          </rPr>
          <t>Jul: on bikes for second undercover</t>
        </r>
        <r>
          <rPr>
            <sz val="8"/>
            <rFont val="Tahoma"/>
            <family val="0"/>
          </rPr>
          <t xml:space="preserve">
</t>
        </r>
      </text>
    </comment>
    <comment ref="C1344" authorId="1">
      <text>
        <r>
          <rPr>
            <b/>
            <sz val="8"/>
            <rFont val="Tahoma"/>
            <family val="0"/>
          </rPr>
          <t>Julius: for first element</t>
        </r>
        <r>
          <rPr>
            <sz val="8"/>
            <rFont val="Tahoma"/>
            <family val="0"/>
          </rPr>
          <t xml:space="preserve">
</t>
        </r>
      </text>
    </comment>
    <comment ref="C1347" authorId="1">
      <text>
        <r>
          <rPr>
            <b/>
            <sz val="8"/>
            <rFont val="Tahoma"/>
            <family val="0"/>
          </rPr>
          <t>Julius: for first element</t>
        </r>
        <r>
          <rPr>
            <sz val="8"/>
            <rFont val="Tahoma"/>
            <family val="0"/>
          </rPr>
          <t xml:space="preserve">
</t>
        </r>
      </text>
    </comment>
    <comment ref="C1350" authorId="1">
      <text>
        <r>
          <rPr>
            <b/>
            <sz val="8"/>
            <rFont val="Tahoma"/>
            <family val="0"/>
          </rPr>
          <t>Julius: for first element</t>
        </r>
        <r>
          <rPr>
            <sz val="8"/>
            <rFont val="Tahoma"/>
            <family val="0"/>
          </rPr>
          <t xml:space="preserve">
</t>
        </r>
      </text>
    </comment>
    <comment ref="C1351" authorId="1">
      <text>
        <r>
          <rPr>
            <b/>
            <sz val="8"/>
            <rFont val="Tahoma"/>
            <family val="0"/>
          </rPr>
          <t>Julius: for second element</t>
        </r>
        <r>
          <rPr>
            <sz val="8"/>
            <rFont val="Tahoma"/>
            <family val="0"/>
          </rPr>
          <t xml:space="preserve">
</t>
        </r>
      </text>
    </comment>
    <comment ref="C1348" authorId="1">
      <text>
        <r>
          <rPr>
            <b/>
            <sz val="8"/>
            <rFont val="Tahoma"/>
            <family val="0"/>
          </rPr>
          <t>Julius: for second element</t>
        </r>
        <r>
          <rPr>
            <sz val="8"/>
            <rFont val="Tahoma"/>
            <family val="0"/>
          </rPr>
          <t xml:space="preserve">
</t>
        </r>
      </text>
    </comment>
    <comment ref="C1345" authorId="1">
      <text>
        <r>
          <rPr>
            <b/>
            <sz val="8"/>
            <rFont val="Tahoma"/>
            <family val="0"/>
          </rPr>
          <t>Julius: for second element</t>
        </r>
        <r>
          <rPr>
            <sz val="8"/>
            <rFont val="Tahoma"/>
            <family val="0"/>
          </rPr>
          <t xml:space="preserve">
</t>
        </r>
      </text>
    </comment>
    <comment ref="C942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For Chugong, a newly recruited cyber undercover agent in Bamenda</t>
        </r>
      </text>
    </comment>
    <comment ref="C667" authorId="1">
      <text>
        <r>
          <rPr>
            <b/>
            <sz val="8"/>
            <rFont val="Tahoma"/>
            <family val="0"/>
          </rPr>
          <t>i30: slept in Nkondjock and did not have a receipt</t>
        </r>
        <r>
          <rPr>
            <sz val="8"/>
            <rFont val="Tahoma"/>
            <family val="0"/>
          </rPr>
          <t xml:space="preserve">
</t>
        </r>
      </text>
    </comment>
    <comment ref="C210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Ofir</t>
        </r>
      </text>
    </comment>
    <comment ref="C210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Ofir</t>
        </r>
      </text>
    </comment>
    <comment ref="C2248" authorId="1">
      <text>
        <r>
          <rPr>
            <b/>
            <sz val="8"/>
            <rFont val="Tahoma"/>
            <family val="0"/>
          </rPr>
          <t>Emeline: kenyan airways</t>
        </r>
        <r>
          <rPr>
            <sz val="8"/>
            <rFont val="Tahoma"/>
            <family val="0"/>
          </rPr>
          <t xml:space="preserve">
</t>
        </r>
      </text>
    </comment>
    <comment ref="C1501" authorId="6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to fax the PV for the operation in Mamfe 7 pages</t>
        </r>
      </text>
    </comment>
    <comment ref="C1502" authorId="6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to fax a document to Me Happy model of letter of collaboration to MINFOF</t>
        </r>
      </text>
    </comment>
    <comment ref="C1503" authorId="3">
      <text>
        <r>
          <rPr>
            <b/>
            <sz val="8"/>
            <rFont val="Tahoma"/>
            <family val="2"/>
          </rPr>
          <t xml:space="preserve"> Horline Njike:</t>
        </r>
        <r>
          <rPr>
            <sz val="8"/>
            <rFont val="Tahoma"/>
            <family val="2"/>
          </rPr>
          <t xml:space="preserve">
registration form for interpol meeting faxed to bill in israel and peter younger in france</t>
        </r>
      </text>
    </comment>
    <comment ref="C1768" authorId="1">
      <text>
        <r>
          <rPr>
            <b/>
            <sz val="8"/>
            <rFont val="Tahoma"/>
            <family val="0"/>
          </rPr>
          <t>Horline: Bonus of the INTERPOL meeting in Tanzania/Kenya</t>
        </r>
        <r>
          <rPr>
            <sz val="8"/>
            <rFont val="Tahoma"/>
            <family val="0"/>
          </rPr>
          <t xml:space="preserve">
</t>
        </r>
      </text>
    </comment>
    <comment ref="C1710" authorId="1">
      <text>
        <r>
          <rPr>
            <b/>
            <sz val="8"/>
            <rFont val="Tahoma"/>
            <family val="0"/>
          </rPr>
          <t>Jos: chief of post of ecofac who gave me information about illegal traffic in the East</t>
        </r>
        <r>
          <rPr>
            <sz val="8"/>
            <rFont val="Tahoma"/>
            <family val="0"/>
          </rPr>
          <t xml:space="preserve">
</t>
        </r>
      </text>
    </comment>
    <comment ref="C1752" authorId="1">
      <text>
        <r>
          <rPr>
            <b/>
            <sz val="8"/>
            <rFont val="Tahoma"/>
            <family val="0"/>
          </rPr>
          <t>Horline: transport and logistic expenses in Bafoussam and Foumban for the cases of Ngoumpe Gonou, Nounsisrie Nicho and choptchet Nicolas</t>
        </r>
        <r>
          <rPr>
            <sz val="8"/>
            <rFont val="Tahoma"/>
            <family val="0"/>
          </rPr>
          <t xml:space="preserve">
</t>
        </r>
      </text>
    </comment>
    <comment ref="C2064" authorId="1">
      <text>
        <r>
          <rPr>
            <b/>
            <sz val="8"/>
            <rFont val="Tahoma"/>
            <family val="0"/>
          </rPr>
          <t>user: for extraordinary number of media pieces</t>
        </r>
        <r>
          <rPr>
            <sz val="8"/>
            <rFont val="Tahoma"/>
            <family val="0"/>
          </rPr>
          <t xml:space="preserve">
</t>
        </r>
      </text>
    </comment>
    <comment ref="C2066" authorId="1">
      <text>
        <r>
          <rPr>
            <b/>
            <sz val="8"/>
            <rFont val="Tahoma"/>
            <family val="0"/>
          </rPr>
          <t>user: for extraordinary number of media pieces</t>
        </r>
        <r>
          <rPr>
            <sz val="8"/>
            <rFont val="Tahoma"/>
            <family val="0"/>
          </rPr>
          <t xml:space="preserve">
</t>
        </r>
      </text>
    </comment>
    <comment ref="C2068" authorId="1">
      <text>
        <r>
          <rPr>
            <b/>
            <sz val="8"/>
            <rFont val="Tahoma"/>
            <family val="0"/>
          </rPr>
          <t>user: for extraordinary number of media pieces</t>
        </r>
        <r>
          <rPr>
            <sz val="8"/>
            <rFont val="Tahoma"/>
            <family val="0"/>
          </rPr>
          <t xml:space="preserve">
</t>
        </r>
      </text>
    </comment>
    <comment ref="C2062" authorId="1">
      <text>
        <r>
          <rPr>
            <b/>
            <sz val="8"/>
            <rFont val="Tahoma"/>
            <family val="0"/>
          </rPr>
          <t>user: completing website</t>
        </r>
        <r>
          <rPr>
            <sz val="8"/>
            <rFont val="Tahoma"/>
            <family val="0"/>
          </rPr>
          <t xml:space="preserve">
</t>
        </r>
      </text>
    </comment>
    <comment ref="C1400" authorId="1">
      <text>
        <r>
          <rPr>
            <b/>
            <sz val="8"/>
            <rFont val="Tahoma"/>
            <family val="0"/>
          </rPr>
          <t>user: Operation in Mamfe</t>
        </r>
        <r>
          <rPr>
            <sz val="8"/>
            <rFont val="Tahoma"/>
            <family val="0"/>
          </rPr>
          <t xml:space="preserve">
</t>
        </r>
      </text>
    </comment>
    <comment ref="C1529" authorId="1">
      <text>
        <r>
          <rPr>
            <b/>
            <sz val="8"/>
            <rFont val="Tahoma"/>
            <family val="0"/>
          </rPr>
          <t>alain: took private transport</t>
        </r>
        <r>
          <rPr>
            <sz val="8"/>
            <rFont val="Tahoma"/>
            <family val="0"/>
          </rPr>
          <t xml:space="preserve">
</t>
        </r>
      </text>
    </comment>
    <comment ref="C1458" authorId="1">
      <text>
        <r>
          <rPr>
            <b/>
            <sz val="8"/>
            <rFont val="Tahoma"/>
            <family val="0"/>
          </rPr>
          <t>Horline: Mamfe operations</t>
        </r>
        <r>
          <rPr>
            <sz val="8"/>
            <rFont val="Tahoma"/>
            <family val="0"/>
          </rPr>
          <t xml:space="preserve">
</t>
        </r>
      </text>
    </comment>
    <comment ref="C1465" authorId="1">
      <text>
        <r>
          <rPr>
            <b/>
            <sz val="8"/>
            <rFont val="Tahoma"/>
            <family val="0"/>
          </rPr>
          <t>Horline: kekem operation</t>
        </r>
        <r>
          <rPr>
            <sz val="8"/>
            <rFont val="Tahoma"/>
            <family val="0"/>
          </rPr>
          <t xml:space="preserve">
</t>
        </r>
      </text>
    </comment>
    <comment ref="C1456" authorId="6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credit for horline</t>
        </r>
      </text>
    </comment>
    <comment ref="C1457" authorId="3">
      <text>
        <r>
          <rPr>
            <b/>
            <sz val="8"/>
            <rFont val="Tahoma"/>
            <family val="2"/>
          </rPr>
          <t xml:space="preserve"> Horline Njike:</t>
        </r>
        <r>
          <rPr>
            <sz val="8"/>
            <rFont val="Tahoma"/>
            <family val="2"/>
          </rPr>
          <t xml:space="preserve">
credit for horline</t>
        </r>
      </text>
    </comment>
    <comment ref="C1434" authorId="6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call box to phone Josias, Horline, Me Acha, Me Tambe and Limson</t>
        </r>
      </text>
    </comment>
    <comment ref="C1439" authorId="6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Cal box to phone Aime, Me Mbuan, Djeumeli, Me Tambe and Me Acha</t>
        </r>
      </text>
    </comment>
    <comment ref="C1440" authorId="6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Call box to phone Djeumeli, Julius, Aimé and Ofir</t>
        </r>
      </text>
    </comment>
    <comment ref="C1445" authorId="1">
      <text>
        <r>
          <rPr>
            <b/>
            <sz val="8"/>
            <rFont val="Tahoma"/>
            <family val="0"/>
          </rPr>
          <t>user: Bafang hearing</t>
        </r>
        <r>
          <rPr>
            <sz val="8"/>
            <rFont val="Tahoma"/>
            <family val="0"/>
          </rPr>
          <t xml:space="preserve">
</t>
        </r>
      </text>
    </comment>
    <comment ref="C1446" authorId="1">
      <text>
        <r>
          <rPr>
            <b/>
            <sz val="8"/>
            <rFont val="Tahoma"/>
            <family val="0"/>
          </rPr>
          <t>user: Bafang hearing</t>
        </r>
        <r>
          <rPr>
            <sz val="8"/>
            <rFont val="Tahoma"/>
            <family val="0"/>
          </rPr>
          <t xml:space="preserve">
</t>
        </r>
      </text>
    </comment>
    <comment ref="C1514" authorId="6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to keep his luggage in the bus station </t>
        </r>
      </text>
    </comment>
    <comment ref="C772" authorId="0">
      <text>
        <r>
          <rPr>
            <b/>
            <sz val="8"/>
            <rFont val="Tahoma"/>
            <family val="0"/>
          </rPr>
          <t>i5: Bobga</t>
        </r>
        <r>
          <rPr>
            <sz val="8"/>
            <rFont val="Tahoma"/>
            <family val="0"/>
          </rPr>
          <t xml:space="preserve">
</t>
        </r>
      </text>
    </comment>
    <comment ref="C773" authorId="0">
      <text>
        <r>
          <rPr>
            <b/>
            <sz val="8"/>
            <rFont val="Tahoma"/>
            <family val="0"/>
          </rPr>
          <t>i5: Bobga</t>
        </r>
        <r>
          <rPr>
            <sz val="8"/>
            <rFont val="Tahoma"/>
            <family val="0"/>
          </rPr>
          <t xml:space="preserve">
</t>
        </r>
      </text>
    </comment>
    <comment ref="C270" authorId="0">
      <text>
        <r>
          <rPr>
            <b/>
            <sz val="8"/>
            <rFont val="Tahoma"/>
            <family val="0"/>
          </rPr>
          <t>i5: Bema</t>
        </r>
        <r>
          <rPr>
            <sz val="8"/>
            <rFont val="Tahoma"/>
            <family val="0"/>
          </rPr>
          <t xml:space="preserve">
</t>
        </r>
      </text>
    </comment>
    <comment ref="C1365" authorId="1">
      <text>
        <r>
          <rPr>
            <b/>
            <sz val="8"/>
            <rFont val="Tahoma"/>
            <family val="0"/>
          </rPr>
          <t>user: Bonus given to the chief of Wildlife of West for operation in kekem which later was not forwarded to court because of the age of the dealer</t>
        </r>
        <r>
          <rPr>
            <sz val="8"/>
            <rFont val="Tahoma"/>
            <family val="0"/>
          </rPr>
          <t xml:space="preserve">
</t>
        </r>
      </text>
    </comment>
    <comment ref="C1277" authorId="1">
      <text>
        <r>
          <rPr>
            <b/>
            <sz val="8"/>
            <rFont val="Tahoma"/>
            <family val="0"/>
          </rPr>
          <t xml:space="preserve">Jul: to search the fugitive  in B'da </t>
        </r>
        <r>
          <rPr>
            <sz val="8"/>
            <rFont val="Tahoma"/>
            <family val="0"/>
          </rPr>
          <t xml:space="preserve">
</t>
        </r>
      </text>
    </comment>
    <comment ref="C1278" authorId="1">
      <text>
        <r>
          <rPr>
            <b/>
            <sz val="8"/>
            <rFont val="Tahoma"/>
            <family val="0"/>
          </rPr>
          <t xml:space="preserve">Jul:  for undercover to search the fugitive  in B'da </t>
        </r>
        <r>
          <rPr>
            <sz val="8"/>
            <rFont val="Tahoma"/>
            <family val="0"/>
          </rPr>
          <t xml:space="preserve">
</t>
        </r>
      </text>
    </comment>
    <comment ref="C1279" authorId="1">
      <text>
        <r>
          <rPr>
            <b/>
            <sz val="8"/>
            <rFont val="Tahoma"/>
            <family val="0"/>
          </rPr>
          <t xml:space="preserve">Jul: to search the fugitive  in B'da </t>
        </r>
        <r>
          <rPr>
            <sz val="8"/>
            <rFont val="Tahoma"/>
            <family val="0"/>
          </rPr>
          <t xml:space="preserve">
</t>
        </r>
      </text>
    </comment>
    <comment ref="C1164" authorId="1">
      <text>
        <r>
          <rPr>
            <b/>
            <sz val="8"/>
            <rFont val="Tahoma"/>
            <family val="0"/>
          </rPr>
          <t>user: to upstation-GMI police-foncha street-Ndamukung</t>
        </r>
        <r>
          <rPr>
            <sz val="8"/>
            <rFont val="Tahoma"/>
            <family val="0"/>
          </rPr>
          <t xml:space="preserve">
</t>
        </r>
      </text>
    </comment>
    <comment ref="C1165" authorId="1">
      <text>
        <r>
          <rPr>
            <b/>
            <sz val="8"/>
            <rFont val="Tahoma"/>
            <family val="0"/>
          </rPr>
          <t>Jul: went upstation with twice-finance junction, mile 4 nkwen</t>
        </r>
        <r>
          <rPr>
            <sz val="8"/>
            <rFont val="Tahoma"/>
            <family val="0"/>
          </rPr>
          <t xml:space="preserve">
</t>
        </r>
      </text>
    </comment>
    <comment ref="C939" authorId="1">
      <text>
        <r>
          <rPr>
            <b/>
            <sz val="8"/>
            <rFont val="Tahoma"/>
            <family val="0"/>
          </rPr>
          <t>i26: worked in many cyber a day, so difficult to get receipt</t>
        </r>
        <r>
          <rPr>
            <sz val="8"/>
            <rFont val="Tahoma"/>
            <family val="0"/>
          </rPr>
          <t xml:space="preserve">
</t>
        </r>
      </text>
    </comment>
    <comment ref="C940" authorId="1">
      <text>
        <r>
          <rPr>
            <b/>
            <sz val="8"/>
            <rFont val="Tahoma"/>
            <family val="0"/>
          </rPr>
          <t>i26: worked in many cyber a day, so difficult to get receipt</t>
        </r>
        <r>
          <rPr>
            <sz val="8"/>
            <rFont val="Tahoma"/>
            <family val="0"/>
          </rPr>
          <t xml:space="preserve">
</t>
        </r>
      </text>
    </comment>
    <comment ref="C941" authorId="1">
      <text>
        <r>
          <rPr>
            <b/>
            <sz val="8"/>
            <rFont val="Tahoma"/>
            <family val="0"/>
          </rPr>
          <t>i26: worked in many cyber a day, so difficult to get receipt</t>
        </r>
        <r>
          <rPr>
            <sz val="8"/>
            <rFont val="Tahoma"/>
            <family val="0"/>
          </rPr>
          <t xml:space="preserve">
</t>
        </r>
      </text>
    </comment>
    <comment ref="C413" authorId="1">
      <text>
        <r>
          <rPr>
            <b/>
            <sz val="8"/>
            <rFont val="Tahoma"/>
            <family val="0"/>
          </rPr>
          <t>Jul: for undercover and myself to search fugitive in bamenda</t>
        </r>
        <r>
          <rPr>
            <sz val="8"/>
            <rFont val="Tahoma"/>
            <family val="0"/>
          </rPr>
          <t xml:space="preserve">
</t>
        </r>
      </text>
    </comment>
    <comment ref="C414" authorId="1">
      <text>
        <r>
          <rPr>
            <b/>
            <sz val="8"/>
            <rFont val="Tahoma"/>
            <family val="0"/>
          </rPr>
          <t>Jul: for undercover and myself to search fugitive in bamenda</t>
        </r>
        <r>
          <rPr>
            <sz val="8"/>
            <rFont val="Tahoma"/>
            <family val="0"/>
          </rPr>
          <t xml:space="preserve">
</t>
        </r>
      </text>
    </comment>
    <comment ref="C135" authorId="1">
      <text>
        <r>
          <rPr>
            <b/>
            <sz val="8"/>
            <rFont val="Tahoma"/>
            <family val="0"/>
          </rPr>
          <t>Julius: to Ndumukung street-old town-ntarikun-upstation-Bayele-finance juction</t>
        </r>
        <r>
          <rPr>
            <sz val="8"/>
            <rFont val="Tahoma"/>
            <family val="0"/>
          </rPr>
          <t xml:space="preserve">
</t>
        </r>
      </text>
    </comment>
    <comment ref="C2105" authorId="0">
      <text>
        <r>
          <rPr>
            <b/>
            <sz val="8"/>
            <rFont val="Tahoma"/>
            <family val="0"/>
          </rPr>
          <t>User:Emeline</t>
        </r>
        <r>
          <rPr>
            <sz val="8"/>
            <rFont val="Tahoma"/>
            <family val="0"/>
          </rPr>
          <t xml:space="preserve">
</t>
        </r>
      </text>
    </comment>
    <comment ref="C2108" authorId="0">
      <text>
        <r>
          <rPr>
            <b/>
            <sz val="8"/>
            <rFont val="Tahoma"/>
            <family val="0"/>
          </rPr>
          <t>Emeline: calling Horline in Tanzania</t>
        </r>
        <r>
          <rPr>
            <sz val="8"/>
            <rFont val="Tahoma"/>
            <family val="0"/>
          </rPr>
          <t xml:space="preserve">
</t>
        </r>
      </text>
    </comment>
    <comment ref="C516" authorId="0">
      <text>
        <r>
          <rPr>
            <b/>
            <sz val="8"/>
            <rFont val="Tahoma"/>
            <family val="0"/>
          </rPr>
          <t>Emeline: calling Louis in Nigeria</t>
        </r>
        <r>
          <rPr>
            <sz val="8"/>
            <rFont val="Tahoma"/>
            <family val="0"/>
          </rPr>
          <t xml:space="preserve">
</t>
        </r>
      </text>
    </comment>
    <comment ref="C517" authorId="0">
      <text>
        <r>
          <rPr>
            <b/>
            <sz val="8"/>
            <rFont val="Tahoma"/>
            <family val="0"/>
          </rPr>
          <t>user: i26</t>
        </r>
        <r>
          <rPr>
            <sz val="8"/>
            <rFont val="Tahoma"/>
            <family val="0"/>
          </rPr>
          <t xml:space="preserve">
</t>
        </r>
      </text>
    </comment>
    <comment ref="C5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C5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Emeline</t>
        </r>
      </text>
    </comment>
    <comment ref="C518" authorId="1">
      <text>
        <r>
          <rPr>
            <b/>
            <sz val="8"/>
            <rFont val="Tahoma"/>
            <family val="0"/>
          </rPr>
          <t>i31:200N X 4=800CFA</t>
        </r>
        <r>
          <rPr>
            <sz val="8"/>
            <rFont val="Tahoma"/>
            <family val="0"/>
          </rPr>
          <t xml:space="preserve">
</t>
        </r>
      </text>
    </comment>
    <comment ref="C1755" authorId="6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to transport for Bafoussam and Foumban, case of NgoumpeGouou</t>
        </r>
      </text>
    </comment>
    <comment ref="C1753" authorId="1">
      <text>
        <r>
          <rPr>
            <b/>
            <sz val="8"/>
            <rFont val="Tahoma"/>
            <family val="0"/>
          </rPr>
          <t>user: case of Fontsa Pierre in Mbouda</t>
        </r>
        <r>
          <rPr>
            <sz val="8"/>
            <rFont val="Tahoma"/>
            <family val="0"/>
          </rPr>
          <t xml:space="preserve">
</t>
        </r>
      </text>
    </comment>
    <comment ref="C448" authorId="1">
      <text>
        <r>
          <rPr>
            <b/>
            <sz val="8"/>
            <rFont val="Tahoma"/>
            <family val="0"/>
          </rPr>
          <t>Marius: 7Euros x 656=4592cfa</t>
        </r>
        <r>
          <rPr>
            <sz val="8"/>
            <rFont val="Tahoma"/>
            <family val="0"/>
          </rPr>
          <t xml:space="preserve">
</t>
        </r>
      </text>
    </comment>
    <comment ref="C449" authorId="1">
      <text>
        <r>
          <rPr>
            <b/>
            <sz val="8"/>
            <rFont val="Tahoma"/>
            <family val="0"/>
          </rPr>
          <t>Marius: 7Euros x 656=4592cfa</t>
        </r>
        <r>
          <rPr>
            <sz val="8"/>
            <rFont val="Tahoma"/>
            <family val="0"/>
          </rPr>
          <t xml:space="preserve">
</t>
        </r>
      </text>
    </comment>
    <comment ref="C450" authorId="1">
      <text>
        <r>
          <rPr>
            <b/>
            <sz val="8"/>
            <rFont val="Tahoma"/>
            <family val="0"/>
          </rPr>
          <t>Marius: 7Euros x 656=4592cfa</t>
        </r>
        <r>
          <rPr>
            <sz val="8"/>
            <rFont val="Tahoma"/>
            <family val="0"/>
          </rPr>
          <t xml:space="preserve">
</t>
        </r>
      </text>
    </comment>
    <comment ref="C451" authorId="1">
      <text>
        <r>
          <rPr>
            <b/>
            <sz val="8"/>
            <rFont val="Tahoma"/>
            <family val="0"/>
          </rPr>
          <t>Marius: 7Euros x 656=4592cfa</t>
        </r>
        <r>
          <rPr>
            <sz val="8"/>
            <rFont val="Tahoma"/>
            <family val="0"/>
          </rPr>
          <t xml:space="preserve">
</t>
        </r>
      </text>
    </comment>
    <comment ref="C452" authorId="1">
      <text>
        <r>
          <rPr>
            <b/>
            <sz val="8"/>
            <rFont val="Tahoma"/>
            <family val="0"/>
          </rPr>
          <t>Marius: 7Euros x 656=4592cfa</t>
        </r>
        <r>
          <rPr>
            <sz val="8"/>
            <rFont val="Tahoma"/>
            <family val="0"/>
          </rPr>
          <t xml:space="preserve">
</t>
        </r>
      </text>
    </comment>
    <comment ref="C453" authorId="1">
      <text>
        <r>
          <rPr>
            <b/>
            <sz val="8"/>
            <rFont val="Tahoma"/>
            <family val="0"/>
          </rPr>
          <t>Marius: 7Euros x 656=4592cfa</t>
        </r>
        <r>
          <rPr>
            <sz val="8"/>
            <rFont val="Tahoma"/>
            <family val="0"/>
          </rPr>
          <t xml:space="preserve">
</t>
        </r>
      </text>
    </comment>
    <comment ref="C454" authorId="1">
      <text>
        <r>
          <rPr>
            <b/>
            <sz val="8"/>
            <rFont val="Tahoma"/>
            <family val="0"/>
          </rPr>
          <t>Marius: 7Euros x 656=4592cfa</t>
        </r>
        <r>
          <rPr>
            <sz val="8"/>
            <rFont val="Tahoma"/>
            <family val="0"/>
          </rPr>
          <t xml:space="preserve">
</t>
        </r>
      </text>
    </comment>
    <comment ref="C455" authorId="1">
      <text>
        <r>
          <rPr>
            <b/>
            <sz val="8"/>
            <rFont val="Tahoma"/>
            <family val="0"/>
          </rPr>
          <t>Marius: 7Euros x 656=4592cfa</t>
        </r>
        <r>
          <rPr>
            <sz val="8"/>
            <rFont val="Tahoma"/>
            <family val="0"/>
          </rPr>
          <t xml:space="preserve">
</t>
        </r>
      </text>
    </comment>
    <comment ref="C456" authorId="1">
      <text>
        <r>
          <rPr>
            <b/>
            <sz val="8"/>
            <rFont val="Tahoma"/>
            <family val="0"/>
          </rPr>
          <t>Marius: 7Euros x 656=4592cfa</t>
        </r>
        <r>
          <rPr>
            <sz val="8"/>
            <rFont val="Tahoma"/>
            <family val="0"/>
          </rPr>
          <t xml:space="preserve">
</t>
        </r>
      </text>
    </comment>
    <comment ref="C457" authorId="1">
      <text>
        <r>
          <rPr>
            <b/>
            <sz val="8"/>
            <rFont val="Tahoma"/>
            <family val="0"/>
          </rPr>
          <t>Marius: 7Euros x 656=4592cfa</t>
        </r>
        <r>
          <rPr>
            <sz val="8"/>
            <rFont val="Tahoma"/>
            <family val="0"/>
          </rPr>
          <t xml:space="preserve">
</t>
        </r>
      </text>
    </comment>
    <comment ref="C458" authorId="1">
      <text>
        <r>
          <rPr>
            <b/>
            <sz val="8"/>
            <rFont val="Tahoma"/>
            <family val="0"/>
          </rPr>
          <t>Marius: 7Euros x 656=4592cfa</t>
        </r>
        <r>
          <rPr>
            <sz val="8"/>
            <rFont val="Tahoma"/>
            <family val="0"/>
          </rPr>
          <t xml:space="preserve">
</t>
        </r>
      </text>
    </comment>
    <comment ref="C459" authorId="1">
      <text>
        <r>
          <rPr>
            <b/>
            <sz val="8"/>
            <rFont val="Tahoma"/>
            <family val="0"/>
          </rPr>
          <t>Marius: 7Euros x 656=4592cfa</t>
        </r>
        <r>
          <rPr>
            <sz val="8"/>
            <rFont val="Tahoma"/>
            <family val="0"/>
          </rPr>
          <t xml:space="preserve">
</t>
        </r>
      </text>
    </comment>
    <comment ref="C460" authorId="1">
      <text>
        <r>
          <rPr>
            <b/>
            <sz val="8"/>
            <rFont val="Tahoma"/>
            <family val="0"/>
          </rPr>
          <t>Marius: 7Euros x 656=4592cfa</t>
        </r>
        <r>
          <rPr>
            <sz val="8"/>
            <rFont val="Tahoma"/>
            <family val="0"/>
          </rPr>
          <t xml:space="preserve">
</t>
        </r>
      </text>
    </comment>
    <comment ref="C461" authorId="1">
      <text>
        <r>
          <rPr>
            <b/>
            <sz val="8"/>
            <rFont val="Tahoma"/>
            <family val="0"/>
          </rPr>
          <t>Marius: 7Euros x 656=4592cfa</t>
        </r>
        <r>
          <rPr>
            <sz val="8"/>
            <rFont val="Tahoma"/>
            <family val="0"/>
          </rPr>
          <t xml:space="preserve">
</t>
        </r>
      </text>
    </comment>
    <comment ref="C462" authorId="1">
      <text>
        <r>
          <rPr>
            <b/>
            <sz val="8"/>
            <rFont val="Tahoma"/>
            <family val="0"/>
          </rPr>
          <t>Marius: 7Euros x 656=4592cfa</t>
        </r>
        <r>
          <rPr>
            <sz val="8"/>
            <rFont val="Tahoma"/>
            <family val="0"/>
          </rPr>
          <t xml:space="preserve">
</t>
        </r>
      </text>
    </comment>
    <comment ref="C463" authorId="1">
      <text>
        <r>
          <rPr>
            <b/>
            <sz val="8"/>
            <rFont val="Tahoma"/>
            <family val="0"/>
          </rPr>
          <t>Marius: 7Euros x 656=4592cfa</t>
        </r>
        <r>
          <rPr>
            <sz val="8"/>
            <rFont val="Tahoma"/>
            <family val="0"/>
          </rPr>
          <t xml:space="preserve">
</t>
        </r>
      </text>
    </comment>
    <comment ref="C332" authorId="1">
      <text>
        <r>
          <rPr>
            <b/>
            <sz val="8"/>
            <rFont val="Tahoma"/>
            <family val="0"/>
          </rPr>
          <t>i30: slept in Bakebe and there were no receipts there</t>
        </r>
        <r>
          <rPr>
            <sz val="8"/>
            <rFont val="Tahoma"/>
            <family val="0"/>
          </rPr>
          <t xml:space="preserve">
</t>
        </r>
      </text>
    </comment>
    <comment ref="C335" authorId="1">
      <text>
        <r>
          <rPr>
            <b/>
            <sz val="8"/>
            <rFont val="Tahoma"/>
            <family val="0"/>
          </rPr>
          <t>i30: slept in Bakebe and there were no receipts there</t>
        </r>
        <r>
          <rPr>
            <sz val="8"/>
            <rFont val="Tahoma"/>
            <family val="0"/>
          </rPr>
          <t xml:space="preserve">
</t>
        </r>
      </text>
    </comment>
    <comment ref="C493" authorId="1">
      <text>
        <r>
          <rPr>
            <b/>
            <sz val="8"/>
            <rFont val="Tahoma"/>
            <family val="0"/>
          </rPr>
          <t>i25: no receipt available</t>
        </r>
        <r>
          <rPr>
            <sz val="8"/>
            <rFont val="Tahoma"/>
            <family val="0"/>
          </rPr>
          <t xml:space="preserve">
</t>
        </r>
      </text>
    </comment>
    <comment ref="C494" authorId="1">
      <text>
        <r>
          <rPr>
            <b/>
            <sz val="8"/>
            <rFont val="Tahoma"/>
            <family val="0"/>
          </rPr>
          <t>i25: no receipt available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<sst xmlns="http://schemas.openxmlformats.org/spreadsheetml/2006/main" count="11230" uniqueCount="1307">
  <si>
    <t>phone</t>
  </si>
  <si>
    <t>internet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</si>
  <si>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</si>
  <si>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</si>
  <si>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</si>
  <si>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</si>
  <si>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</si>
  <si>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</si>
  <si>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</si>
  <si>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</si>
  <si>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</si>
  <si>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</si>
  <si>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investigations</t>
  </si>
  <si>
    <t>Mission 1</t>
  </si>
  <si>
    <t>1-2/9/2007</t>
  </si>
  <si>
    <t>North West</t>
  </si>
  <si>
    <t>Bamenda</t>
  </si>
  <si>
    <t>Leopard skins</t>
  </si>
  <si>
    <t>Julius</t>
  </si>
  <si>
    <t>1-phone-8-9</t>
  </si>
  <si>
    <t>1/9</t>
  </si>
  <si>
    <t>1-phone-13</t>
  </si>
  <si>
    <t>2/9</t>
  </si>
  <si>
    <t>Bssam-B'da</t>
  </si>
  <si>
    <t>travelling expenses</t>
  </si>
  <si>
    <t>1-Jul-r</t>
  </si>
  <si>
    <t>B'da-Bssam</t>
  </si>
  <si>
    <t>inter-city transport</t>
  </si>
  <si>
    <t>x4 hrs bike</t>
  </si>
  <si>
    <t>local transport</t>
  </si>
  <si>
    <t>feeding</t>
  </si>
  <si>
    <t>x1 undercover</t>
  </si>
  <si>
    <t>external assistance</t>
  </si>
  <si>
    <t>1-Jul-1</t>
  </si>
  <si>
    <t>Mission 2</t>
  </si>
  <si>
    <t>3-4/8/2007</t>
  </si>
  <si>
    <t>Center</t>
  </si>
  <si>
    <t>Yaounde</t>
  </si>
  <si>
    <t>Sylvian</t>
  </si>
  <si>
    <t>2-phone-15a</t>
  </si>
  <si>
    <t>3/9</t>
  </si>
  <si>
    <t>transport</t>
  </si>
  <si>
    <t>2-Sylvain-r</t>
  </si>
  <si>
    <t>4/9</t>
  </si>
  <si>
    <t>Mission 3</t>
  </si>
  <si>
    <t>3-6/9/2007</t>
  </si>
  <si>
    <t>Santa, kumbo, Baligam</t>
  </si>
  <si>
    <t>Protected species</t>
  </si>
  <si>
    <t>i30</t>
  </si>
  <si>
    <t>3-phone-10</t>
  </si>
  <si>
    <t>3-phone-37</t>
  </si>
  <si>
    <t>3-phone-54-55</t>
  </si>
  <si>
    <t>5/9</t>
  </si>
  <si>
    <t>3-phone-69-70</t>
  </si>
  <si>
    <t>6/9</t>
  </si>
  <si>
    <t>Batie-Baligham</t>
  </si>
  <si>
    <t>3-i30-r</t>
  </si>
  <si>
    <t>Baligham-Batie</t>
  </si>
  <si>
    <t>Batie-Yaounde</t>
  </si>
  <si>
    <t>3-i30-1</t>
  </si>
  <si>
    <t>3-i30-2</t>
  </si>
  <si>
    <t>Bafousssam-Baligham</t>
  </si>
  <si>
    <t>Batie-Kombu</t>
  </si>
  <si>
    <t>Kombu-Santa</t>
  </si>
  <si>
    <t>Santa-Bamenda</t>
  </si>
  <si>
    <t>Bamenda-Batie</t>
  </si>
  <si>
    <t>drink to informer</t>
  </si>
  <si>
    <t>trust building</t>
  </si>
  <si>
    <t>Mission 4</t>
  </si>
  <si>
    <t>4-9/9/2007</t>
  </si>
  <si>
    <t>Internet Fraud</t>
  </si>
  <si>
    <t>i26</t>
  </si>
  <si>
    <t>4-phone-51</t>
  </si>
  <si>
    <t>4-phone-66</t>
  </si>
  <si>
    <t>4-phone-77</t>
  </si>
  <si>
    <t>7/9</t>
  </si>
  <si>
    <t>4-phone-86</t>
  </si>
  <si>
    <t>8/9</t>
  </si>
  <si>
    <t>4-phone-95</t>
  </si>
  <si>
    <t>9/9</t>
  </si>
  <si>
    <t>x7hrs Internet</t>
  </si>
  <si>
    <t>Investigations</t>
  </si>
  <si>
    <t>Communication</t>
  </si>
  <si>
    <t>4-i26-r</t>
  </si>
  <si>
    <t>Yaounde-Bamenda</t>
  </si>
  <si>
    <t>Travelling Expenses</t>
  </si>
  <si>
    <t>4-i26-2</t>
  </si>
  <si>
    <t>Bamenda-Yaounde</t>
  </si>
  <si>
    <t>4-i26-5</t>
  </si>
  <si>
    <t>Transport</t>
  </si>
  <si>
    <t>Local Transport</t>
  </si>
  <si>
    <t>Lodging</t>
  </si>
  <si>
    <t>4-i26-3</t>
  </si>
  <si>
    <t>Feeding</t>
  </si>
  <si>
    <t>Drinks with Informant</t>
  </si>
  <si>
    <t>Trust Building</t>
  </si>
  <si>
    <t>4-i26-4</t>
  </si>
  <si>
    <t>Informant Fees</t>
  </si>
  <si>
    <t>Mission 5</t>
  </si>
  <si>
    <t>5-19/9/2007</t>
  </si>
  <si>
    <t>South West</t>
  </si>
  <si>
    <t>Kumba/Mamfe</t>
  </si>
  <si>
    <t>Ivory/Elephant tails</t>
  </si>
  <si>
    <t>i5</t>
  </si>
  <si>
    <t>5-phone-44</t>
  </si>
  <si>
    <t>5-phone-71-72</t>
  </si>
  <si>
    <t>5-phone-75</t>
  </si>
  <si>
    <t>5-phone-85</t>
  </si>
  <si>
    <t>5-phone-97</t>
  </si>
  <si>
    <t>5-phone-105</t>
  </si>
  <si>
    <t>10/9</t>
  </si>
  <si>
    <t>communication</t>
  </si>
  <si>
    <t>5-i5-7</t>
  </si>
  <si>
    <t>5-i5-8</t>
  </si>
  <si>
    <t>11/9</t>
  </si>
  <si>
    <t>5-phone-106</t>
  </si>
  <si>
    <t>5-phone-114</t>
  </si>
  <si>
    <t>12/9</t>
  </si>
  <si>
    <t>5-phone-120</t>
  </si>
  <si>
    <t>13/8</t>
  </si>
  <si>
    <t>5-phone-137-138</t>
  </si>
  <si>
    <t>14/9</t>
  </si>
  <si>
    <t>5-phone-181-182</t>
  </si>
  <si>
    <t>16/9</t>
  </si>
  <si>
    <t>5-phone-187</t>
  </si>
  <si>
    <t>17/9</t>
  </si>
  <si>
    <t>5-phone-209</t>
  </si>
  <si>
    <t>18/9</t>
  </si>
  <si>
    <t>5-phone-225</t>
  </si>
  <si>
    <t>19/9</t>
  </si>
  <si>
    <t>Y'de-D'la</t>
  </si>
  <si>
    <t>5-i5-1</t>
  </si>
  <si>
    <t>D'la-Buea</t>
  </si>
  <si>
    <t>5-i5-r</t>
  </si>
  <si>
    <t>Buea-Kumba</t>
  </si>
  <si>
    <t>5-i5-3</t>
  </si>
  <si>
    <t>kumba-Mbonge</t>
  </si>
  <si>
    <t>5-i5-4</t>
  </si>
  <si>
    <t>Mbonge-Kumba</t>
  </si>
  <si>
    <t>5-i5-5</t>
  </si>
  <si>
    <t>Kumba-BangaBakudu</t>
  </si>
  <si>
    <t>BangaBakudu-Kumba</t>
  </si>
  <si>
    <t>Kumba-Tombel-Kumba</t>
  </si>
  <si>
    <t>5-i5-6</t>
  </si>
  <si>
    <t>Kumba-Mbanga-Kumba</t>
  </si>
  <si>
    <t>Kumba-Ekiliwindi-Kumba</t>
  </si>
  <si>
    <t>Kumba-Konye-Kumba</t>
  </si>
  <si>
    <t>kumba-Muyuka-kumba</t>
  </si>
  <si>
    <t>13/9</t>
  </si>
  <si>
    <t>kumba-keke-kumba</t>
  </si>
  <si>
    <t>kumba-Ashum</t>
  </si>
  <si>
    <t>Ashum-Mamfe</t>
  </si>
  <si>
    <t>Mamfe-Eskoh-Mamfe</t>
  </si>
  <si>
    <t>Mamfe-keshan-Mamfe</t>
  </si>
  <si>
    <t>Mamfe-Difang-Mamfe</t>
  </si>
  <si>
    <t>Mamfe-Ashum-Mamfe</t>
  </si>
  <si>
    <t>17/8</t>
  </si>
  <si>
    <t>Mamfe-Kumba</t>
  </si>
  <si>
    <t>5-i5-12</t>
  </si>
  <si>
    <t>kumba-Buea</t>
  </si>
  <si>
    <t>Buea-Douala</t>
  </si>
  <si>
    <t>Douala-Y'de</t>
  </si>
  <si>
    <t>5-i5-15</t>
  </si>
  <si>
    <t>lodging</t>
  </si>
  <si>
    <t>5-i5-2</t>
  </si>
  <si>
    <t>5-i5-9</t>
  </si>
  <si>
    <t>5-i5-10</t>
  </si>
  <si>
    <t>5-i5-13</t>
  </si>
  <si>
    <t>i5-11</t>
  </si>
  <si>
    <t>informer fees</t>
  </si>
  <si>
    <t>Drink with informer</t>
  </si>
  <si>
    <t>Mission 6</t>
  </si>
  <si>
    <t>7-15/9/2007</t>
  </si>
  <si>
    <t>6-phone-80</t>
  </si>
  <si>
    <t>6-phone-89</t>
  </si>
  <si>
    <t>6-phone-94</t>
  </si>
  <si>
    <t>6-phone-99</t>
  </si>
  <si>
    <t>6-phone-109</t>
  </si>
  <si>
    <t>6-phone-112</t>
  </si>
  <si>
    <t>6-phone-117</t>
  </si>
  <si>
    <t>6-phone-135-136</t>
  </si>
  <si>
    <t>6-phone-152-154</t>
  </si>
  <si>
    <t>15/9</t>
  </si>
  <si>
    <t>6-phone-155-156</t>
  </si>
  <si>
    <t>Kumba-Muyuka</t>
  </si>
  <si>
    <t>6-i30-r</t>
  </si>
  <si>
    <t>Muyuka-Kumba</t>
  </si>
  <si>
    <t>Kumba-Mamfe</t>
  </si>
  <si>
    <t>Bakebe-Mamfe</t>
  </si>
  <si>
    <t>Mamfe-Bakebe</t>
  </si>
  <si>
    <t>6-i5-r</t>
  </si>
  <si>
    <t>6-i30-4</t>
  </si>
  <si>
    <t>6-i30-5</t>
  </si>
  <si>
    <t>6-i5-10</t>
  </si>
  <si>
    <t>Mission 7</t>
  </si>
  <si>
    <t>15-18/9/2007</t>
  </si>
  <si>
    <t>7-phone-171</t>
  </si>
  <si>
    <t>7-phone-201-202</t>
  </si>
  <si>
    <t>7-phone-211</t>
  </si>
  <si>
    <t>7-i30-r</t>
  </si>
  <si>
    <t>Mission 8</t>
  </si>
  <si>
    <t>Mission 9</t>
  </si>
  <si>
    <t>18-04/10/2007</t>
  </si>
  <si>
    <t>France</t>
  </si>
  <si>
    <t>Paris</t>
  </si>
  <si>
    <t>protected species</t>
  </si>
  <si>
    <t>9-Mar-1</t>
  </si>
  <si>
    <t>Marius</t>
  </si>
  <si>
    <t>9-Mar-2</t>
  </si>
  <si>
    <t>21/9</t>
  </si>
  <si>
    <t>26/9</t>
  </si>
  <si>
    <t>30/9</t>
  </si>
  <si>
    <t>9-Mar-1b</t>
  </si>
  <si>
    <t>18-01/10</t>
  </si>
  <si>
    <t>9-Mar-1a</t>
  </si>
  <si>
    <t>9-Mar-r</t>
  </si>
  <si>
    <t>20/9</t>
  </si>
  <si>
    <t>22/9</t>
  </si>
  <si>
    <t>23/9</t>
  </si>
  <si>
    <t>24/9</t>
  </si>
  <si>
    <t>25/9</t>
  </si>
  <si>
    <t>27/9</t>
  </si>
  <si>
    <t>28/9</t>
  </si>
  <si>
    <t>29/9</t>
  </si>
  <si>
    <t>2/10</t>
  </si>
  <si>
    <t>Mission 10</t>
  </si>
  <si>
    <t>14-20/9/2007</t>
  </si>
  <si>
    <t>Littoral</t>
  </si>
  <si>
    <t>Yumgui</t>
  </si>
  <si>
    <t>i25</t>
  </si>
  <si>
    <t>10-phone-129</t>
  </si>
  <si>
    <t>10-phone-186</t>
  </si>
  <si>
    <t>10-phone-217</t>
  </si>
  <si>
    <t>10-phone-226</t>
  </si>
  <si>
    <t>10-phone-251</t>
  </si>
  <si>
    <t>10-i25-r</t>
  </si>
  <si>
    <t>Yumgui-Mosse</t>
  </si>
  <si>
    <t>Mosse-Yumgui</t>
  </si>
  <si>
    <t>Yumgui-Yabassi</t>
  </si>
  <si>
    <t>Yabassi-Douala</t>
  </si>
  <si>
    <t>drink with informer</t>
  </si>
  <si>
    <t>trust bulding</t>
  </si>
  <si>
    <t>Mission 11</t>
  </si>
  <si>
    <t>19-05/10/2007</t>
  </si>
  <si>
    <t>Nigerial</t>
  </si>
  <si>
    <t>Onitsha</t>
  </si>
  <si>
    <t>Ivory/Lion skins</t>
  </si>
  <si>
    <t>11-i31-14</t>
  </si>
  <si>
    <t>i31</t>
  </si>
  <si>
    <t>11-i31-13a</t>
  </si>
  <si>
    <t>11-i31-15</t>
  </si>
  <si>
    <t>11-i31-16-17</t>
  </si>
  <si>
    <t>11-i31-18a-b</t>
  </si>
  <si>
    <t>11-i31-19-21</t>
  </si>
  <si>
    <t>1/10</t>
  </si>
  <si>
    <t>11-i31-25-27</t>
  </si>
  <si>
    <t>11-phone-427</t>
  </si>
  <si>
    <t>5/10</t>
  </si>
  <si>
    <t>Yaounde-B.da</t>
  </si>
  <si>
    <t>11-i31-1</t>
  </si>
  <si>
    <t>B'da-Ndu</t>
  </si>
  <si>
    <t>11-i31-2</t>
  </si>
  <si>
    <t>Ndu-Nkambe</t>
  </si>
  <si>
    <t>11-i31-3</t>
  </si>
  <si>
    <t>Abong-Baissa</t>
  </si>
  <si>
    <t>11-i31-7</t>
  </si>
  <si>
    <t>Baissa-Maraba</t>
  </si>
  <si>
    <t>11-i31-8</t>
  </si>
  <si>
    <t>11-i31-r</t>
  </si>
  <si>
    <t>Maraba-Takum</t>
  </si>
  <si>
    <t>11-i31-9</t>
  </si>
  <si>
    <t>Takum-Gboko</t>
  </si>
  <si>
    <t>11-i31-10</t>
  </si>
  <si>
    <t>Gboko-Onitsha</t>
  </si>
  <si>
    <t>11-i31-12</t>
  </si>
  <si>
    <t>Onitsha-Obollo</t>
  </si>
  <si>
    <t>11-i31-22</t>
  </si>
  <si>
    <t>Obollo-Gboko</t>
  </si>
  <si>
    <t>11-i31-23</t>
  </si>
  <si>
    <t>Gboko-Takum</t>
  </si>
  <si>
    <t>11-i31-28</t>
  </si>
  <si>
    <t>3/10</t>
  </si>
  <si>
    <t>Takum-Maraba</t>
  </si>
  <si>
    <t>11-i31-29</t>
  </si>
  <si>
    <t>Maraba-Baissa</t>
  </si>
  <si>
    <t>11-i31-31</t>
  </si>
  <si>
    <t>4/10</t>
  </si>
  <si>
    <t>Baissa-Abong</t>
  </si>
  <si>
    <t>11-i31-32</t>
  </si>
  <si>
    <t>Abong-Abonshie</t>
  </si>
  <si>
    <t>11-i31-33</t>
  </si>
  <si>
    <t>Nkambe-B'da</t>
  </si>
  <si>
    <t>11-i31-36</t>
  </si>
  <si>
    <t>B'da-Y'de</t>
  </si>
  <si>
    <t>11-i31-37</t>
  </si>
  <si>
    <t>11-i31-5a</t>
  </si>
  <si>
    <t>11-i31-6</t>
  </si>
  <si>
    <t>11-i31-11</t>
  </si>
  <si>
    <t>11-i31-13</t>
  </si>
  <si>
    <t>11-i31-18</t>
  </si>
  <si>
    <t>11-i31-24</t>
  </si>
  <si>
    <t>Mission 12</t>
  </si>
  <si>
    <t>19-21/9/2007</t>
  </si>
  <si>
    <t>South</t>
  </si>
  <si>
    <t>Campo</t>
  </si>
  <si>
    <t>Ivory</t>
  </si>
  <si>
    <t>i32</t>
  </si>
  <si>
    <t>12-phone-252</t>
  </si>
  <si>
    <t>12-phone-265</t>
  </si>
  <si>
    <t>Y'de-Kribi</t>
  </si>
  <si>
    <t>ivestigations</t>
  </si>
  <si>
    <t>12-i32-1</t>
  </si>
  <si>
    <t>Kribi-Kampo</t>
  </si>
  <si>
    <t>12-i32-2</t>
  </si>
  <si>
    <t>Ipono-Beach</t>
  </si>
  <si>
    <t>12-i32-r</t>
  </si>
  <si>
    <t>Campo-kribi</t>
  </si>
  <si>
    <t>Kribi-Y'de</t>
  </si>
  <si>
    <t>12-i32-3</t>
  </si>
  <si>
    <t>Mission 13</t>
  </si>
  <si>
    <t>West</t>
  </si>
  <si>
    <t>Bafang/kondjock</t>
  </si>
  <si>
    <t>leopard skins</t>
  </si>
  <si>
    <t>13-phone-236-237</t>
  </si>
  <si>
    <t>13-phone-242</t>
  </si>
  <si>
    <t>13-phone-258</t>
  </si>
  <si>
    <t>13-phone-188</t>
  </si>
  <si>
    <t>13-phone-218-119</t>
  </si>
  <si>
    <t>13-phone-238-240</t>
  </si>
  <si>
    <t>Batie-Bssam</t>
  </si>
  <si>
    <t>13-i30-r</t>
  </si>
  <si>
    <t>Bssam-Bafang</t>
  </si>
  <si>
    <t>Bafang-Nkondjock</t>
  </si>
  <si>
    <t>13Jul-r</t>
  </si>
  <si>
    <t>13-Jul-r</t>
  </si>
  <si>
    <t>13-i30-7</t>
  </si>
  <si>
    <t>13-Jul-23</t>
  </si>
  <si>
    <t>Mission 14</t>
  </si>
  <si>
    <t>20-22/9/2007</t>
  </si>
  <si>
    <t>Douala</t>
  </si>
  <si>
    <t>14-phone-250</t>
  </si>
  <si>
    <t>14-phone-262</t>
  </si>
  <si>
    <t>14-phone-283</t>
  </si>
  <si>
    <t>x1hr Internet</t>
  </si>
  <si>
    <t>14-i26-r</t>
  </si>
  <si>
    <t>Yaounde-Douala</t>
  </si>
  <si>
    <t>14-i26-7</t>
  </si>
  <si>
    <t>Douala-Yaounde</t>
  </si>
  <si>
    <t>14-i26-8</t>
  </si>
  <si>
    <t>Mission 15</t>
  </si>
  <si>
    <t>Ivory/Leopard skins</t>
  </si>
  <si>
    <t>15-phone-249</t>
  </si>
  <si>
    <t>15-phone-276-277</t>
  </si>
  <si>
    <t>15-phone-278</t>
  </si>
  <si>
    <t>Y'de-B'da</t>
  </si>
  <si>
    <t>15-i5-16</t>
  </si>
  <si>
    <t>B'da-Bali-B'da</t>
  </si>
  <si>
    <t>15-i5-r</t>
  </si>
  <si>
    <t>Bssam-Y'de</t>
  </si>
  <si>
    <t>15-i5-17</t>
  </si>
  <si>
    <t>Mission 16</t>
  </si>
  <si>
    <t>21-27/9/2007</t>
  </si>
  <si>
    <t>East</t>
  </si>
  <si>
    <t>16-phone-264</t>
  </si>
  <si>
    <t>16-phone-282</t>
  </si>
  <si>
    <t>16-phone-292</t>
  </si>
  <si>
    <t>16-phone-301</t>
  </si>
  <si>
    <t>16-i25-r</t>
  </si>
  <si>
    <t>16-phone-330</t>
  </si>
  <si>
    <t>16-i25-1</t>
  </si>
  <si>
    <t>Y'de-Abongmbang</t>
  </si>
  <si>
    <t>16-i25-2</t>
  </si>
  <si>
    <t>Abongmbang-Akwan</t>
  </si>
  <si>
    <t>Akwan-Abongmbang</t>
  </si>
  <si>
    <t>Abongmbang-Akongue</t>
  </si>
  <si>
    <t>Akongue-Abongmbang</t>
  </si>
  <si>
    <t>Abongmbang-Minduru</t>
  </si>
  <si>
    <t>Minduru-Abongmbang</t>
  </si>
  <si>
    <t>Abongmbang-Bertoua</t>
  </si>
  <si>
    <t>16-i25-5</t>
  </si>
  <si>
    <t>Bertoua-Yaounde</t>
  </si>
  <si>
    <t>16-i25-7</t>
  </si>
  <si>
    <t>16-i25-3</t>
  </si>
  <si>
    <t>16-i25-4</t>
  </si>
  <si>
    <t>16-i25-6</t>
  </si>
  <si>
    <t>Mission 17</t>
  </si>
  <si>
    <t>22-25/9/2007</t>
  </si>
  <si>
    <t>Kekem</t>
  </si>
  <si>
    <t>17-phone-285</t>
  </si>
  <si>
    <t>17-phone-293</t>
  </si>
  <si>
    <t>I30</t>
  </si>
  <si>
    <t>17-phone-314-315</t>
  </si>
  <si>
    <t>17-phone-335-337</t>
  </si>
  <si>
    <t>17-phone-316-317</t>
  </si>
  <si>
    <t>17-phone-342-347</t>
  </si>
  <si>
    <t>17-phone-353</t>
  </si>
  <si>
    <t>Batie- Baham</t>
  </si>
  <si>
    <t>Baham-Kekem</t>
  </si>
  <si>
    <t>17-i30-r</t>
  </si>
  <si>
    <t>Kekem-Balafi-kekem</t>
  </si>
  <si>
    <t>kekem-Bangwa-kekem</t>
  </si>
  <si>
    <t>kekem-Mome-Balafi-Kekem</t>
  </si>
  <si>
    <t>Kekem-Bafoussam</t>
  </si>
  <si>
    <t>Bssm-kekem-Bssam</t>
  </si>
  <si>
    <t>Failed operation</t>
  </si>
  <si>
    <t>17-Jul-26c</t>
  </si>
  <si>
    <t>x2 hrs bike</t>
  </si>
  <si>
    <t>17-Jul-r</t>
  </si>
  <si>
    <t>17-i30-8</t>
  </si>
  <si>
    <t>x4 undercover</t>
  </si>
  <si>
    <t>17-Jul-26d-26g</t>
  </si>
  <si>
    <t>Mission 18</t>
  </si>
  <si>
    <t>23-26/9/2007</t>
  </si>
  <si>
    <t>18-phone-294</t>
  </si>
  <si>
    <t>I5</t>
  </si>
  <si>
    <t>18-phone-318-319</t>
  </si>
  <si>
    <t>18-phone-340-341</t>
  </si>
  <si>
    <t>18-phone-360-361</t>
  </si>
  <si>
    <t>18-i5-18</t>
  </si>
  <si>
    <t>D'la-Kimbo-D'la</t>
  </si>
  <si>
    <t>18-i5-r</t>
  </si>
  <si>
    <t>D'la-Y'de</t>
  </si>
  <si>
    <t>18-i5-20</t>
  </si>
  <si>
    <t>Mission 19</t>
  </si>
  <si>
    <t>26-29/9/2007</t>
  </si>
  <si>
    <t>19-phone-355</t>
  </si>
  <si>
    <t>19-phone-385</t>
  </si>
  <si>
    <t>19-phone-396</t>
  </si>
  <si>
    <t>19-phone-408</t>
  </si>
  <si>
    <t>19-phone-416a</t>
  </si>
  <si>
    <t>x6hrs Internet</t>
  </si>
  <si>
    <t>19-i26-r</t>
  </si>
  <si>
    <t>x10hrs Internet</t>
  </si>
  <si>
    <t>x8hrs Internet</t>
  </si>
  <si>
    <t>19-i26-13</t>
  </si>
  <si>
    <t>19-i26-16</t>
  </si>
  <si>
    <t>19-i26-14</t>
  </si>
  <si>
    <t>19-i26-15</t>
  </si>
  <si>
    <t>Mission 20</t>
  </si>
  <si>
    <t>26-26/9/2007</t>
  </si>
  <si>
    <t>Nkongsamba</t>
  </si>
  <si>
    <t>20-phone-351</t>
  </si>
  <si>
    <t>20-phone-383</t>
  </si>
  <si>
    <t>20-phone-389</t>
  </si>
  <si>
    <t>20-phone-402</t>
  </si>
  <si>
    <t>20-phone-419</t>
  </si>
  <si>
    <t>Bssam-Nkong</t>
  </si>
  <si>
    <t>Nkong-Melong</t>
  </si>
  <si>
    <t>20-i30-r</t>
  </si>
  <si>
    <t>Melong-Nkong</t>
  </si>
  <si>
    <t>Nkong-Ekonkam-Nkong</t>
  </si>
  <si>
    <t>Nkong-Ewodi-Nkong</t>
  </si>
  <si>
    <t>Nkong-Santchou</t>
  </si>
  <si>
    <t>Santchou-Nkong</t>
  </si>
  <si>
    <t>Nkongsamba-Bafoussam</t>
  </si>
  <si>
    <t>20-i30-9</t>
  </si>
  <si>
    <t>Mission 21</t>
  </si>
  <si>
    <t>27-28/9/2007</t>
  </si>
  <si>
    <t>21-phone-376</t>
  </si>
  <si>
    <t>21-phone-393</t>
  </si>
  <si>
    <t>21-i5-21</t>
  </si>
  <si>
    <t>21-i5-r</t>
  </si>
  <si>
    <t>21-i5-22</t>
  </si>
  <si>
    <t>Mission 22</t>
  </si>
  <si>
    <t>27-01/10/2007</t>
  </si>
  <si>
    <t>Ebolowa</t>
  </si>
  <si>
    <t>22-phone-378</t>
  </si>
  <si>
    <t>22-phone-407</t>
  </si>
  <si>
    <t>22-phone-416</t>
  </si>
  <si>
    <t>22-phone-424</t>
  </si>
  <si>
    <t>Y'de-Ebolowa</t>
  </si>
  <si>
    <t>22-i25-8</t>
  </si>
  <si>
    <t>Ebolowa-Mvagan</t>
  </si>
  <si>
    <t>22-i25-r</t>
  </si>
  <si>
    <t>Mvagan-Ebolowa</t>
  </si>
  <si>
    <t>Ebolowa-Ambam</t>
  </si>
  <si>
    <t>Ambam-Ebolowa</t>
  </si>
  <si>
    <t>Ebolowa-Adoum</t>
  </si>
  <si>
    <t>Adoum-Ebolowa</t>
  </si>
  <si>
    <t>Ebolowa-Y'de</t>
  </si>
  <si>
    <t>22-i25-11</t>
  </si>
  <si>
    <t>Y'de-Douala</t>
  </si>
  <si>
    <t>22-i25-12</t>
  </si>
  <si>
    <t>22-i25-9</t>
  </si>
  <si>
    <t>22-i25-10</t>
  </si>
  <si>
    <t>Mission 23</t>
  </si>
  <si>
    <t>28-02/10/2007</t>
  </si>
  <si>
    <t>Bafia</t>
  </si>
  <si>
    <t>23-phone-392</t>
  </si>
  <si>
    <t>23-phone-426</t>
  </si>
  <si>
    <t>23-i32-r</t>
  </si>
  <si>
    <t>Y'de-Bafia</t>
  </si>
  <si>
    <t>23-i32-4</t>
  </si>
  <si>
    <t>Bafia-Y'de</t>
  </si>
  <si>
    <t>23-i32-5</t>
  </si>
  <si>
    <t>Mission 24</t>
  </si>
  <si>
    <t>27-28/8/2007</t>
  </si>
  <si>
    <t>24-phone-384</t>
  </si>
  <si>
    <t>24-phone-390</t>
  </si>
  <si>
    <t>24-phone-410</t>
  </si>
  <si>
    <t>Bssm-B'da</t>
  </si>
  <si>
    <t>24-Jul-r</t>
  </si>
  <si>
    <t>24-Jul-28</t>
  </si>
  <si>
    <t>24-Jul-27</t>
  </si>
  <si>
    <t>24-Jul-29</t>
  </si>
  <si>
    <t>Mission 25</t>
  </si>
  <si>
    <t>29-01/10/2007</t>
  </si>
  <si>
    <t>Baliseng/Fokwe/Foumbot</t>
  </si>
  <si>
    <t>25-phone-409</t>
  </si>
  <si>
    <t>25-phone-417</t>
  </si>
  <si>
    <t>25-phone-425</t>
  </si>
  <si>
    <t>25-i5-r</t>
  </si>
  <si>
    <t>Bssam-Baliseng-Bssam</t>
  </si>
  <si>
    <t>Bssam-Foumbot-Bssam</t>
  </si>
  <si>
    <t>Bssam-Fokwe-Bssam</t>
  </si>
  <si>
    <t>Bssam-Bafou-Bssam</t>
  </si>
  <si>
    <t>Bssm-Bangwa-Bssam</t>
  </si>
  <si>
    <t>25-i5-23</t>
  </si>
  <si>
    <t>Mission 26</t>
  </si>
  <si>
    <t>01-25/9/2007</t>
  </si>
  <si>
    <t>26-phone-127</t>
  </si>
  <si>
    <t>26-phone-144</t>
  </si>
  <si>
    <t>26-phone-203-204</t>
  </si>
  <si>
    <t>26-phone-210</t>
  </si>
  <si>
    <t>26-phone-227-227a</t>
  </si>
  <si>
    <t>26-phone-302</t>
  </si>
  <si>
    <t>26-phone-327</t>
  </si>
  <si>
    <t>x3hrs Internet</t>
  </si>
  <si>
    <t>26-i26-10</t>
  </si>
  <si>
    <t>26-i26-12</t>
  </si>
  <si>
    <t>26-i26-r</t>
  </si>
  <si>
    <t>24-i26-r</t>
  </si>
  <si>
    <t>Mission 27</t>
  </si>
  <si>
    <t>21-23/9/2007</t>
  </si>
  <si>
    <t>27-phone-256-257</t>
  </si>
  <si>
    <t>27-phone-259</t>
  </si>
  <si>
    <t>27-phone-286-286a</t>
  </si>
  <si>
    <t>27-phone-291</t>
  </si>
  <si>
    <t>27-Jul-r</t>
  </si>
  <si>
    <t>x2 hrs taxi</t>
  </si>
  <si>
    <t>27-Jul-24</t>
  </si>
  <si>
    <t>bank file</t>
  </si>
  <si>
    <t>Sone Nkoke</t>
  </si>
  <si>
    <t>Bonus</t>
  </si>
  <si>
    <t>salaries</t>
  </si>
  <si>
    <t>operations</t>
  </si>
  <si>
    <t>12-16/9/2007</t>
  </si>
  <si>
    <t>Mamfe</t>
  </si>
  <si>
    <t>6-phone-113</t>
  </si>
  <si>
    <t>6-phone-123</t>
  </si>
  <si>
    <t>6-phone-133</t>
  </si>
  <si>
    <t>6-phone-146-148</t>
  </si>
  <si>
    <t>6-phone-173</t>
  </si>
  <si>
    <t>Bssam-Dschang</t>
  </si>
  <si>
    <t>6-Jul-r</t>
  </si>
  <si>
    <t>Dschang-Foutem</t>
  </si>
  <si>
    <t>Fontem-Mamfe</t>
  </si>
  <si>
    <t>Mamfe-B'da</t>
  </si>
  <si>
    <t>6-Jul-14</t>
  </si>
  <si>
    <t>6-Jul-15</t>
  </si>
  <si>
    <t>6-Jul-16</t>
  </si>
  <si>
    <t>6-Jul-2</t>
  </si>
  <si>
    <t>6-Jul-2a</t>
  </si>
  <si>
    <t>6-Jul-5</t>
  </si>
  <si>
    <t>6-Jul-5a</t>
  </si>
  <si>
    <t>6-Jul-5b</t>
  </si>
  <si>
    <t>6-Jul-10</t>
  </si>
  <si>
    <t>Bonuses</t>
  </si>
  <si>
    <t>Ivory room</t>
  </si>
  <si>
    <t>Eric</t>
  </si>
  <si>
    <t>phone-312-313</t>
  </si>
  <si>
    <t>Cynthia</t>
  </si>
  <si>
    <t>phone-306-307</t>
  </si>
  <si>
    <t>31.34litres fuel</t>
  </si>
  <si>
    <t>cyn-9</t>
  </si>
  <si>
    <t>x1 saw</t>
  </si>
  <si>
    <t>vin-2</t>
  </si>
  <si>
    <t>vincent</t>
  </si>
  <si>
    <t>x1tooth brush</t>
  </si>
  <si>
    <t>vin-12a</t>
  </si>
  <si>
    <t>x32 gloves</t>
  </si>
  <si>
    <t>vin-13</t>
  </si>
  <si>
    <t>x1 packet plastic bags</t>
  </si>
  <si>
    <t>x1/2 litre la croix</t>
  </si>
  <si>
    <t>vin-14</t>
  </si>
  <si>
    <t>x1 bowl</t>
  </si>
  <si>
    <t>material</t>
  </si>
  <si>
    <t>cyn-7</t>
  </si>
  <si>
    <t>cyn-8</t>
  </si>
  <si>
    <t>bonuses</t>
  </si>
  <si>
    <t>julius</t>
  </si>
  <si>
    <t>Salary</t>
  </si>
  <si>
    <t>Legal</t>
  </si>
  <si>
    <t>legal</t>
  </si>
  <si>
    <t>Aime</t>
  </si>
  <si>
    <t>phone-24</t>
  </si>
  <si>
    <t>phone-47</t>
  </si>
  <si>
    <t>phone-125</t>
  </si>
  <si>
    <t>phone-143</t>
  </si>
  <si>
    <t>phone-213</t>
  </si>
  <si>
    <t>phone-267</t>
  </si>
  <si>
    <t>phone-305</t>
  </si>
  <si>
    <t>phone-328</t>
  </si>
  <si>
    <t>phone-352</t>
  </si>
  <si>
    <t>phone-380</t>
  </si>
  <si>
    <t>phone-398</t>
  </si>
  <si>
    <t>phone-404</t>
  </si>
  <si>
    <t>Alain</t>
  </si>
  <si>
    <t>phone-3</t>
  </si>
  <si>
    <t>phone-28-29</t>
  </si>
  <si>
    <t>phone-34</t>
  </si>
  <si>
    <t>phone-78</t>
  </si>
  <si>
    <t>phone-100</t>
  </si>
  <si>
    <t>phone-118</t>
  </si>
  <si>
    <t>phone-134</t>
  </si>
  <si>
    <t>phone-163-164</t>
  </si>
  <si>
    <t>phone-169</t>
  </si>
  <si>
    <t>phone-197-198</t>
  </si>
  <si>
    <t>phone-205</t>
  </si>
  <si>
    <t>phone-234-235</t>
  </si>
  <si>
    <t>phone-241</t>
  </si>
  <si>
    <t>phone-260</t>
  </si>
  <si>
    <t>phone-284</t>
  </si>
  <si>
    <t>phone-298</t>
  </si>
  <si>
    <t>phone-333-334</t>
  </si>
  <si>
    <t>phone-356-358</t>
  </si>
  <si>
    <t>phone-391</t>
  </si>
  <si>
    <t>phone-418</t>
  </si>
  <si>
    <t>Chief of Wildlife West</t>
  </si>
  <si>
    <t>phone-11</t>
  </si>
  <si>
    <t>phone-193</t>
  </si>
  <si>
    <t>Horline</t>
  </si>
  <si>
    <t>phone-17</t>
  </si>
  <si>
    <t>phone-41-43</t>
  </si>
  <si>
    <t>phone-58-59</t>
  </si>
  <si>
    <t>phone-67</t>
  </si>
  <si>
    <t>phone-79</t>
  </si>
  <si>
    <t>phone-87</t>
  </si>
  <si>
    <t>phone-103</t>
  </si>
  <si>
    <t>phone-111</t>
  </si>
  <si>
    <t>phone-119</t>
  </si>
  <si>
    <t>phone-151-162</t>
  </si>
  <si>
    <t>phone-176</t>
  </si>
  <si>
    <t>phone-185</t>
  </si>
  <si>
    <t>phone-206</t>
  </si>
  <si>
    <t>phone-224</t>
  </si>
  <si>
    <t>phone-248</t>
  </si>
  <si>
    <t>phone-261</t>
  </si>
  <si>
    <t>phone-287</t>
  </si>
  <si>
    <t>phone-399</t>
  </si>
  <si>
    <t>phone-405</t>
  </si>
  <si>
    <t>Josias</t>
  </si>
  <si>
    <t>phone-4</t>
  </si>
  <si>
    <t>phone-15</t>
  </si>
  <si>
    <t>phone-25</t>
  </si>
  <si>
    <t>phone-68</t>
  </si>
  <si>
    <t>phone-124</t>
  </si>
  <si>
    <t>phone-132</t>
  </si>
  <si>
    <t>phone-142</t>
  </si>
  <si>
    <t>phone-192</t>
  </si>
  <si>
    <t>phone-215</t>
  </si>
  <si>
    <t>phone-229</t>
  </si>
  <si>
    <t>phone-245</t>
  </si>
  <si>
    <t>phone-266</t>
  </si>
  <si>
    <t>phone-289</t>
  </si>
  <si>
    <t>phone-300</t>
  </si>
  <si>
    <t>phone-329</t>
  </si>
  <si>
    <t>phone-354</t>
  </si>
  <si>
    <t>phone-377</t>
  </si>
  <si>
    <t>phone-397</t>
  </si>
  <si>
    <t>M. Mbuam</t>
  </si>
  <si>
    <t>phone-38</t>
  </si>
  <si>
    <t>phone-179-180</t>
  </si>
  <si>
    <t>phone-195-176</t>
  </si>
  <si>
    <t>Kennedy</t>
  </si>
  <si>
    <t>phone-172</t>
  </si>
  <si>
    <t>phone-189</t>
  </si>
  <si>
    <t>phone-308-309</t>
  </si>
  <si>
    <t>aim-r</t>
  </si>
  <si>
    <t>aim-2</t>
  </si>
  <si>
    <t>aim-3</t>
  </si>
  <si>
    <t>ken-r</t>
  </si>
  <si>
    <t>al-r</t>
  </si>
  <si>
    <t>jos-r</t>
  </si>
  <si>
    <t>jos-4</t>
  </si>
  <si>
    <t>Yde-Douala</t>
  </si>
  <si>
    <t>jos-1</t>
  </si>
  <si>
    <t>Douala-Yde</t>
  </si>
  <si>
    <t>jos-2</t>
  </si>
  <si>
    <t>jos-5</t>
  </si>
  <si>
    <t>Ngdere-Maroua</t>
  </si>
  <si>
    <t>jos-6</t>
  </si>
  <si>
    <t>Maroua-Garoua</t>
  </si>
  <si>
    <t>jos-9</t>
  </si>
  <si>
    <t>Garoua-Ngdere</t>
  </si>
  <si>
    <t>jos-10</t>
  </si>
  <si>
    <t>jos-11</t>
  </si>
  <si>
    <t>Yde-Bfsam</t>
  </si>
  <si>
    <t>ken-2</t>
  </si>
  <si>
    <t>Bfsam-Bafang</t>
  </si>
  <si>
    <t>Bafang-Yde</t>
  </si>
  <si>
    <t>ken-3</t>
  </si>
  <si>
    <t>ken-4</t>
  </si>
  <si>
    <t>Bafang-Bfsam</t>
  </si>
  <si>
    <t>Bfsam-Yde</t>
  </si>
  <si>
    <t>ken-6</t>
  </si>
  <si>
    <t>al-2</t>
  </si>
  <si>
    <t>Bfsam-Foumban</t>
  </si>
  <si>
    <t>Foumban-Bfsam</t>
  </si>
  <si>
    <t>al-3</t>
  </si>
  <si>
    <t>al-5</t>
  </si>
  <si>
    <t>al-6</t>
  </si>
  <si>
    <t>Yde-Kumba</t>
  </si>
  <si>
    <t>al-7</t>
  </si>
  <si>
    <t>al-11</t>
  </si>
  <si>
    <t>Kumba-Douala</t>
  </si>
  <si>
    <t>al-13</t>
  </si>
  <si>
    <t>al-14</t>
  </si>
  <si>
    <t>al-16</t>
  </si>
  <si>
    <t>Bfsam-Mbouda</t>
  </si>
  <si>
    <t>Mbouda-Bfsam</t>
  </si>
  <si>
    <t>al-18</t>
  </si>
  <si>
    <t>al-19</t>
  </si>
  <si>
    <t>al-23</t>
  </si>
  <si>
    <t>luggage fare</t>
  </si>
  <si>
    <t>ami-r</t>
  </si>
  <si>
    <t>hor-r</t>
  </si>
  <si>
    <t>jos-7a</t>
  </si>
  <si>
    <t>jos-7b</t>
  </si>
  <si>
    <t>jos-8</t>
  </si>
  <si>
    <t>ken-1</t>
  </si>
  <si>
    <t>ken-5</t>
  </si>
  <si>
    <t>al-1</t>
  </si>
  <si>
    <t>al-4</t>
  </si>
  <si>
    <t>al-8</t>
  </si>
  <si>
    <t>al-9a</t>
  </si>
  <si>
    <t>al-9b</t>
  </si>
  <si>
    <t>al-9c</t>
  </si>
  <si>
    <t>al-9d</t>
  </si>
  <si>
    <t>al-12</t>
  </si>
  <si>
    <t>al-17a</t>
  </si>
  <si>
    <t>al-17b</t>
  </si>
  <si>
    <t>al-17c</t>
  </si>
  <si>
    <t>al-20</t>
  </si>
  <si>
    <t>al-21</t>
  </si>
  <si>
    <t>al-22</t>
  </si>
  <si>
    <t>al-10</t>
  </si>
  <si>
    <t>ak-r</t>
  </si>
  <si>
    <t>x8 photocopy</t>
  </si>
  <si>
    <t>office</t>
  </si>
  <si>
    <t>4x photocopy</t>
  </si>
  <si>
    <t>x20 files</t>
  </si>
  <si>
    <t>aim-5</t>
  </si>
  <si>
    <t>x345 photocopy</t>
  </si>
  <si>
    <t>aim-6</t>
  </si>
  <si>
    <t>7xphotocopy</t>
  </si>
  <si>
    <t>x5 photocpy</t>
  </si>
  <si>
    <t>x19 photocopy</t>
  </si>
  <si>
    <t>al-15</t>
  </si>
  <si>
    <t>lawyer fees</t>
  </si>
  <si>
    <t>Me Mbuan</t>
  </si>
  <si>
    <t>mb-1</t>
  </si>
  <si>
    <t>mb-2</t>
  </si>
  <si>
    <t>mb-3</t>
  </si>
  <si>
    <t>mb-4</t>
  </si>
  <si>
    <t>x70legal book</t>
  </si>
  <si>
    <t>legal programm</t>
  </si>
  <si>
    <t>hor-17</t>
  </si>
  <si>
    <t xml:space="preserve"> fax</t>
  </si>
  <si>
    <t>aim-4</t>
  </si>
  <si>
    <t>fax</t>
  </si>
  <si>
    <t>jos-3</t>
  </si>
  <si>
    <t>hor-1</t>
  </si>
  <si>
    <t>Nya Aime</t>
  </si>
  <si>
    <t>bonus</t>
  </si>
  <si>
    <t>horline</t>
  </si>
  <si>
    <t>Alain bernard</t>
  </si>
  <si>
    <t>media</t>
  </si>
  <si>
    <t>Anna</t>
  </si>
  <si>
    <t>phone-21</t>
  </si>
  <si>
    <t>phone-45</t>
  </si>
  <si>
    <t>phone-93</t>
  </si>
  <si>
    <t>phone-107</t>
  </si>
  <si>
    <t>phone-128</t>
  </si>
  <si>
    <t>phone-140</t>
  </si>
  <si>
    <t>phone-184</t>
  </si>
  <si>
    <t>phone-214</t>
  </si>
  <si>
    <t>phone-253</t>
  </si>
  <si>
    <t>phone-280</t>
  </si>
  <si>
    <t>phone-303</t>
  </si>
  <si>
    <t>phone-371</t>
  </si>
  <si>
    <t>phone-381</t>
  </si>
  <si>
    <t>phone-403</t>
  </si>
  <si>
    <t>phone-23</t>
  </si>
  <si>
    <t>phone-40</t>
  </si>
  <si>
    <t>phone-52</t>
  </si>
  <si>
    <t>phone-63</t>
  </si>
  <si>
    <t>phone-84</t>
  </si>
  <si>
    <t>phone-126</t>
  </si>
  <si>
    <t>phone-165-166</t>
  </si>
  <si>
    <t>phone-190</t>
  </si>
  <si>
    <t>phone-212</t>
  </si>
  <si>
    <t>phone-228</t>
  </si>
  <si>
    <t>phone-254-255</t>
  </si>
  <si>
    <t>phone-274-275</t>
  </si>
  <si>
    <t>phone-279</t>
  </si>
  <si>
    <t>phone-326</t>
  </si>
  <si>
    <t>phone-368-369</t>
  </si>
  <si>
    <t>phone-373</t>
  </si>
  <si>
    <t>phone-395</t>
  </si>
  <si>
    <t>phone-406</t>
  </si>
  <si>
    <t>phone-22</t>
  </si>
  <si>
    <t>phone-49</t>
  </si>
  <si>
    <t>phone-116</t>
  </si>
  <si>
    <t>phone-145</t>
  </si>
  <si>
    <t>phone-216</t>
  </si>
  <si>
    <t>phone-268</t>
  </si>
  <si>
    <t>phone-379</t>
  </si>
  <si>
    <t>Vincent</t>
  </si>
  <si>
    <t>phone-5</t>
  </si>
  <si>
    <t>phone-18</t>
  </si>
  <si>
    <t>phone-36</t>
  </si>
  <si>
    <t>phone-56-57</t>
  </si>
  <si>
    <t>phone-65</t>
  </si>
  <si>
    <t>phone-81-82</t>
  </si>
  <si>
    <t>phone-91</t>
  </si>
  <si>
    <t>phone-104</t>
  </si>
  <si>
    <t>phone-115</t>
  </si>
  <si>
    <t>phone-130</t>
  </si>
  <si>
    <t>phone-175</t>
  </si>
  <si>
    <t>phone-183</t>
  </si>
  <si>
    <t>phone-207</t>
  </si>
  <si>
    <t>phone-222</t>
  </si>
  <si>
    <t>phone-243</t>
  </si>
  <si>
    <t>phone-263</t>
  </si>
  <si>
    <t>phone-281</t>
  </si>
  <si>
    <t>phone-299</t>
  </si>
  <si>
    <t>phone-338-339</t>
  </si>
  <si>
    <t>phone-358-359</t>
  </si>
  <si>
    <t>phone-386-387</t>
  </si>
  <si>
    <t>phone-394</t>
  </si>
  <si>
    <t>phone-411-12</t>
  </si>
  <si>
    <t>x2hrs internet</t>
  </si>
  <si>
    <t>cyn-1</t>
  </si>
  <si>
    <t>04/9</t>
  </si>
  <si>
    <t>cyn-2</t>
  </si>
  <si>
    <t>x2hr internet</t>
  </si>
  <si>
    <t>cyn-6</t>
  </si>
  <si>
    <t>x1hr internet</t>
  </si>
  <si>
    <t>cyn-10</t>
  </si>
  <si>
    <t xml:space="preserve">transport </t>
  </si>
  <si>
    <t>ann-r</t>
  </si>
  <si>
    <t>cyn-r</t>
  </si>
  <si>
    <t>03/9</t>
  </si>
  <si>
    <t>05/9</t>
  </si>
  <si>
    <t>06/9</t>
  </si>
  <si>
    <t>07/9</t>
  </si>
  <si>
    <t>08/9</t>
  </si>
  <si>
    <t>eri-r</t>
  </si>
  <si>
    <t>vin-r</t>
  </si>
  <si>
    <t>bonuses scaled to results</t>
  </si>
  <si>
    <t>radio talkshow E</t>
  </si>
  <si>
    <t>Arrest of elephant tail and leopard skin dealer in Foumban</t>
  </si>
  <si>
    <t>radio news flash F</t>
  </si>
  <si>
    <t>Arrest of three elephant dealers in Mamfe</t>
  </si>
  <si>
    <t>radio news flash E</t>
  </si>
  <si>
    <t>The Herald Newspaper E</t>
  </si>
  <si>
    <t>Le Liberal newspaper F</t>
  </si>
  <si>
    <t>Court judgement on the leopard skin dealer in Mbouda</t>
  </si>
  <si>
    <t>Increase campaign against leopard skin trade</t>
  </si>
  <si>
    <t>Leopard skin and elephant dealer in court in Foumban</t>
  </si>
  <si>
    <t>leopard skin dealer arrest in the North West province</t>
  </si>
  <si>
    <t>Taiping four</t>
  </si>
  <si>
    <t>radio news feature E</t>
  </si>
  <si>
    <t>The role media plays in wildlife law enforcement</t>
  </si>
  <si>
    <t>editing costs</t>
  </si>
  <si>
    <t>x1CD production</t>
  </si>
  <si>
    <t>vin-6</t>
  </si>
  <si>
    <t>recordings</t>
  </si>
  <si>
    <t>radio news flashes, features and talkshows</t>
  </si>
  <si>
    <t>vin-20</t>
  </si>
  <si>
    <t>x1 bulb</t>
  </si>
  <si>
    <t>vin-1</t>
  </si>
  <si>
    <t>x4books</t>
  </si>
  <si>
    <t>vin-3</t>
  </si>
  <si>
    <t>x7photocopy</t>
  </si>
  <si>
    <t>vin-4</t>
  </si>
  <si>
    <t>x4books duplication</t>
  </si>
  <si>
    <t>vin-5</t>
  </si>
  <si>
    <t>vin-7</t>
  </si>
  <si>
    <t>x2bloc note</t>
  </si>
  <si>
    <t>vin-8</t>
  </si>
  <si>
    <t>x21 photocopy</t>
  </si>
  <si>
    <t>vin-9</t>
  </si>
  <si>
    <t>x1packet audio cassettes</t>
  </si>
  <si>
    <t>vin-10</t>
  </si>
  <si>
    <t>x50 envelopes</t>
  </si>
  <si>
    <t>vin-11</t>
  </si>
  <si>
    <t>x13 photocopy</t>
  </si>
  <si>
    <t>vin-12</t>
  </si>
  <si>
    <t>x1Dictionary</t>
  </si>
  <si>
    <t>vin-16</t>
  </si>
  <si>
    <t>x2 CD</t>
  </si>
  <si>
    <t>vin-17</t>
  </si>
  <si>
    <t>vin-21</t>
  </si>
  <si>
    <t>x324 photocopy</t>
  </si>
  <si>
    <t>vin-22</t>
  </si>
  <si>
    <t>x1 ear phone</t>
  </si>
  <si>
    <t>cyn-4</t>
  </si>
  <si>
    <t>x4minidv tapes</t>
  </si>
  <si>
    <t>cyn-5</t>
  </si>
  <si>
    <t>x2plastic packets</t>
  </si>
  <si>
    <t>cyn-11</t>
  </si>
  <si>
    <t>postage</t>
  </si>
  <si>
    <t>cyn-3</t>
  </si>
  <si>
    <t>media Assistant 1</t>
  </si>
  <si>
    <t>media officer</t>
  </si>
  <si>
    <t>Anna Egbe</t>
  </si>
  <si>
    <t>Policy &amp; External Relations</t>
  </si>
  <si>
    <t>phone international</t>
  </si>
  <si>
    <t>policy and external relations</t>
  </si>
  <si>
    <t>Israel</t>
  </si>
  <si>
    <t>phone-139</t>
  </si>
  <si>
    <t>Kenya</t>
  </si>
  <si>
    <t>phone-246</t>
  </si>
  <si>
    <t>Tanzania</t>
  </si>
  <si>
    <t>phone-296</t>
  </si>
  <si>
    <t>UK</t>
  </si>
  <si>
    <t>phone-322-323</t>
  </si>
  <si>
    <t>Tanzania/Nigeria</t>
  </si>
  <si>
    <t>phone-325</t>
  </si>
  <si>
    <t>Nigeria</t>
  </si>
  <si>
    <t>phone-362-363</t>
  </si>
  <si>
    <t>phone-364-365</t>
  </si>
  <si>
    <t>phone-370</t>
  </si>
  <si>
    <t>phone-372</t>
  </si>
  <si>
    <t>phone-374</t>
  </si>
  <si>
    <t>phone-382</t>
  </si>
  <si>
    <t>phone-400</t>
  </si>
  <si>
    <t>phone-415</t>
  </si>
  <si>
    <t>Policy and external relationship</t>
  </si>
  <si>
    <t>Ofir-6</t>
  </si>
  <si>
    <t>Ofir</t>
  </si>
  <si>
    <t>Sim card</t>
  </si>
  <si>
    <t>Spain</t>
  </si>
  <si>
    <t>Ofir-5</t>
  </si>
  <si>
    <t>house-report</t>
  </si>
  <si>
    <t>31/9</t>
  </si>
  <si>
    <t>Tanzania/Kenya</t>
  </si>
  <si>
    <t>Exchange rate 1.6</t>
  </si>
  <si>
    <t>Exchange rate 1620</t>
  </si>
  <si>
    <t xml:space="preserve"> sim card </t>
  </si>
  <si>
    <t>sim card + phone tanzania</t>
  </si>
  <si>
    <t>hor-8</t>
  </si>
  <si>
    <t>hor-9</t>
  </si>
  <si>
    <t>hor-11-12</t>
  </si>
  <si>
    <t>hor-13a</t>
  </si>
  <si>
    <t>hor-10</t>
  </si>
  <si>
    <t>air ticket yde-nairobi-dla</t>
  </si>
  <si>
    <t>hor-2</t>
  </si>
  <si>
    <t>airport fiscal stamp</t>
  </si>
  <si>
    <t>hor-3</t>
  </si>
  <si>
    <t>air ticket nairobi-dar- es salaam</t>
  </si>
  <si>
    <t>hor-5</t>
  </si>
  <si>
    <t>visa tanzania</t>
  </si>
  <si>
    <t>hor-6</t>
  </si>
  <si>
    <t>Dar-arusha</t>
  </si>
  <si>
    <t>hor-7</t>
  </si>
  <si>
    <t>arusha-nairobi</t>
  </si>
  <si>
    <t>kenya border-arusha</t>
  </si>
  <si>
    <t>hor-14</t>
  </si>
  <si>
    <t>entrance park fees</t>
  </si>
  <si>
    <t>hor-15</t>
  </si>
  <si>
    <t>arusha city- kil airport</t>
  </si>
  <si>
    <t>revalidation air ticket fine</t>
  </si>
  <si>
    <t>hor-14a</t>
  </si>
  <si>
    <t>dla-ydé</t>
  </si>
  <si>
    <t>hor-16</t>
  </si>
  <si>
    <t>ho-r</t>
  </si>
  <si>
    <t>hor-13</t>
  </si>
  <si>
    <t>travellig expensif</t>
  </si>
  <si>
    <t>hor-15a</t>
  </si>
  <si>
    <t>Management</t>
  </si>
  <si>
    <t>management</t>
  </si>
  <si>
    <t>phone-6-6a</t>
  </si>
  <si>
    <t>phone-12-12a</t>
  </si>
  <si>
    <t>phone-16-16a</t>
  </si>
  <si>
    <t>phone-39-39a</t>
  </si>
  <si>
    <t>phone-53-53a</t>
  </si>
  <si>
    <t>phone-60</t>
  </si>
  <si>
    <t>phone-76-76a</t>
  </si>
  <si>
    <t>Ofir-1</t>
  </si>
  <si>
    <t>phone-90</t>
  </si>
  <si>
    <t>phone-96-96a</t>
  </si>
  <si>
    <t>Ofir-2</t>
  </si>
  <si>
    <t>phone-102</t>
  </si>
  <si>
    <t>Ofir-3</t>
  </si>
  <si>
    <t>11/10</t>
  </si>
  <si>
    <t>Ofir-4</t>
  </si>
  <si>
    <t>phone-122</t>
  </si>
  <si>
    <t>phone-167-168</t>
  </si>
  <si>
    <t>phone-174</t>
  </si>
  <si>
    <t>phone-191-191a</t>
  </si>
  <si>
    <t>phone-208-208a</t>
  </si>
  <si>
    <t>phone-223-223a</t>
  </si>
  <si>
    <t>phone-247-247a</t>
  </si>
  <si>
    <t>phone-271-273</t>
  </si>
  <si>
    <t>phone-288-288a</t>
  </si>
  <si>
    <t>phone-295</t>
  </si>
  <si>
    <t>phone-297-297a</t>
  </si>
  <si>
    <t>phone-348-350</t>
  </si>
  <si>
    <t>Eunice</t>
  </si>
  <si>
    <t>phone-7</t>
  </si>
  <si>
    <t>phone-20</t>
  </si>
  <si>
    <t>phone-32</t>
  </si>
  <si>
    <t>phone-50</t>
  </si>
  <si>
    <t>phone-61</t>
  </si>
  <si>
    <t>phone-74</t>
  </si>
  <si>
    <t>phone-141</t>
  </si>
  <si>
    <t>Ofir-r</t>
  </si>
  <si>
    <t>Eun-r</t>
  </si>
  <si>
    <t>Assistant manager</t>
  </si>
  <si>
    <t>salary</t>
  </si>
  <si>
    <t>Director</t>
  </si>
  <si>
    <t>Emrline</t>
  </si>
  <si>
    <t>phone-2</t>
  </si>
  <si>
    <t>Emeline</t>
  </si>
  <si>
    <t>phone-14</t>
  </si>
  <si>
    <t>phone-26</t>
  </si>
  <si>
    <t>phone-33</t>
  </si>
  <si>
    <t>phone-46</t>
  </si>
  <si>
    <t>phone-64</t>
  </si>
  <si>
    <t>phone-73</t>
  </si>
  <si>
    <t>phone-92</t>
  </si>
  <si>
    <t>phone-101</t>
  </si>
  <si>
    <t>phone-108</t>
  </si>
  <si>
    <t>phone-110</t>
  </si>
  <si>
    <t>phone-121</t>
  </si>
  <si>
    <t>phone-149-151</t>
  </si>
  <si>
    <t>phone-177-178</t>
  </si>
  <si>
    <t>phone-199-200</t>
  </si>
  <si>
    <t>phone-220-221</t>
  </si>
  <si>
    <t>phone-232-233</t>
  </si>
  <si>
    <t>phone-244</t>
  </si>
  <si>
    <t>phone-269-270</t>
  </si>
  <si>
    <t>phone-290</t>
  </si>
  <si>
    <t>phone-320-321</t>
  </si>
  <si>
    <t>phone-331-332</t>
  </si>
  <si>
    <t>phone-366-367</t>
  </si>
  <si>
    <t>phone-375</t>
  </si>
  <si>
    <t>phone-401</t>
  </si>
  <si>
    <t>phone-413-414</t>
  </si>
  <si>
    <t>phone-422-423</t>
  </si>
  <si>
    <t>Eme-r</t>
  </si>
  <si>
    <t>x1 hr taxi</t>
  </si>
  <si>
    <t>special taxi</t>
  </si>
  <si>
    <t>office cleaner</t>
  </si>
  <si>
    <t>Eme-5</t>
  </si>
  <si>
    <t>x1ink(black)</t>
  </si>
  <si>
    <t>Eme-9</t>
  </si>
  <si>
    <t>x1 packet papers</t>
  </si>
  <si>
    <t>Eme-10</t>
  </si>
  <si>
    <t>x42 photocopies</t>
  </si>
  <si>
    <t>Eme-13</t>
  </si>
  <si>
    <t>Eme-16</t>
  </si>
  <si>
    <t>x2 toilet tissues</t>
  </si>
  <si>
    <t>x4 bulbs</t>
  </si>
  <si>
    <t>Eme-25</t>
  </si>
  <si>
    <t>lamp cover</t>
  </si>
  <si>
    <t>Eme-30</t>
  </si>
  <si>
    <t>x33 A4 envelopes</t>
  </si>
  <si>
    <t>Eme-33</t>
  </si>
  <si>
    <t>door repairs</t>
  </si>
  <si>
    <t>Eme-34</t>
  </si>
  <si>
    <t>Eme-39</t>
  </si>
  <si>
    <t>Eme-40</t>
  </si>
  <si>
    <t>x1 ink(black)</t>
  </si>
  <si>
    <t>Eme-43</t>
  </si>
  <si>
    <t>Eme-47</t>
  </si>
  <si>
    <t>x1air freshener</t>
  </si>
  <si>
    <t>vin-18</t>
  </si>
  <si>
    <t>x1toilet bulb</t>
  </si>
  <si>
    <t>vin-19</t>
  </si>
  <si>
    <t>Eme-56</t>
  </si>
  <si>
    <t>x6 toilet tissues</t>
  </si>
  <si>
    <t>Eme-57</t>
  </si>
  <si>
    <t>x2 littres pax</t>
  </si>
  <si>
    <t>transfer fees</t>
  </si>
  <si>
    <t>Express Union</t>
  </si>
  <si>
    <t>Eme-1</t>
  </si>
  <si>
    <t>Eme-2</t>
  </si>
  <si>
    <t>Eme-3</t>
  </si>
  <si>
    <t>express union</t>
  </si>
  <si>
    <t>aim-1</t>
  </si>
  <si>
    <t>Eme-6</t>
  </si>
  <si>
    <t>Eme-7</t>
  </si>
  <si>
    <t>Eme-8</t>
  </si>
  <si>
    <t>Eme-11</t>
  </si>
  <si>
    <t>Eme-12</t>
  </si>
  <si>
    <t>Eme-14</t>
  </si>
  <si>
    <t>Eme-15</t>
  </si>
  <si>
    <t>Eme-17</t>
  </si>
  <si>
    <t>8//9</t>
  </si>
  <si>
    <t>Eme-18</t>
  </si>
  <si>
    <t>Eme-19</t>
  </si>
  <si>
    <t>Eme-20</t>
  </si>
  <si>
    <t>Eme-20a</t>
  </si>
  <si>
    <t>Eme-20b</t>
  </si>
  <si>
    <t>Eme-20c</t>
  </si>
  <si>
    <t>Eme-21</t>
  </si>
  <si>
    <t>Eme-22</t>
  </si>
  <si>
    <t>Eme-23</t>
  </si>
  <si>
    <t>Eme-24</t>
  </si>
  <si>
    <t>Eme-26</t>
  </si>
  <si>
    <t>Eme-27</t>
  </si>
  <si>
    <t>Eme-28</t>
  </si>
  <si>
    <t>Eme-29</t>
  </si>
  <si>
    <t>Eme-31</t>
  </si>
  <si>
    <t>Eme-32</t>
  </si>
  <si>
    <t>Eme-35</t>
  </si>
  <si>
    <t>Eme-36</t>
  </si>
  <si>
    <t>Eme-37</t>
  </si>
  <si>
    <t>Eme-38</t>
  </si>
  <si>
    <t>Eme-41</t>
  </si>
  <si>
    <t>Eme-42</t>
  </si>
  <si>
    <t>Eme-44</t>
  </si>
  <si>
    <t>Eme-45</t>
  </si>
  <si>
    <t>transfer fee</t>
  </si>
  <si>
    <t>vin-15</t>
  </si>
  <si>
    <t>Eme-48</t>
  </si>
  <si>
    <t>Eme-49</t>
  </si>
  <si>
    <t>Eme-50</t>
  </si>
  <si>
    <t>Western Union</t>
  </si>
  <si>
    <t>Eme-51</t>
  </si>
  <si>
    <t>Eme-52</t>
  </si>
  <si>
    <t>Eme-53</t>
  </si>
  <si>
    <t>Eme-54</t>
  </si>
  <si>
    <t>Eme-55</t>
  </si>
  <si>
    <t>Ofir-4a</t>
  </si>
  <si>
    <t>24-4/10</t>
  </si>
  <si>
    <t>Security</t>
  </si>
  <si>
    <t>Bank charges</t>
  </si>
  <si>
    <t>UNICS</t>
  </si>
  <si>
    <t>31/7</t>
  </si>
  <si>
    <t>Afriland</t>
  </si>
  <si>
    <t>24/7</t>
  </si>
  <si>
    <t>rent</t>
  </si>
  <si>
    <t>rent+bills</t>
  </si>
  <si>
    <t>office report</t>
  </si>
  <si>
    <t>Electricity-SONEL</t>
  </si>
  <si>
    <t>Rent + bills</t>
  </si>
  <si>
    <t>water-SNEC</t>
  </si>
  <si>
    <t>rent + bills</t>
  </si>
  <si>
    <t>Drinks</t>
  </si>
  <si>
    <t>LAGA family</t>
  </si>
  <si>
    <t>Eme-40a</t>
  </si>
  <si>
    <t>Food</t>
  </si>
  <si>
    <t>Eme-40b</t>
  </si>
  <si>
    <t>LAGA Family</t>
  </si>
  <si>
    <t>Secretary</t>
  </si>
  <si>
    <t>Office</t>
  </si>
  <si>
    <t xml:space="preserve"> x1 hr taxi </t>
  </si>
  <si>
    <t xml:space="preserve">x2hrs taxi </t>
  </si>
  <si>
    <t>8-phone-62</t>
  </si>
  <si>
    <t>8-phone-88</t>
  </si>
  <si>
    <t>8-phone-98</t>
  </si>
  <si>
    <t>8-Jul-r</t>
  </si>
  <si>
    <t>8-Jul-1d</t>
  </si>
  <si>
    <t>8-Jul-1f</t>
  </si>
  <si>
    <t>8-Jul-1g</t>
  </si>
  <si>
    <t>6-10/9/2007</t>
  </si>
  <si>
    <t>4-phone-30-31</t>
  </si>
  <si>
    <t>4-Jul-r</t>
  </si>
  <si>
    <t>x5 hrs taxi</t>
  </si>
  <si>
    <t>Temgoua</t>
  </si>
  <si>
    <t>6-phone-131</t>
  </si>
  <si>
    <t>7-24/9/2007</t>
  </si>
  <si>
    <t>Yaounde-Bafoussam</t>
  </si>
  <si>
    <t>Batie-Loum</t>
  </si>
  <si>
    <t>Loum-kumba</t>
  </si>
  <si>
    <t>Bakebe-Chemba-Fotabe-Bakebe</t>
  </si>
  <si>
    <t>Kumba-D'la</t>
  </si>
  <si>
    <t>7-i30-6a</t>
  </si>
  <si>
    <t>D'la-Bssam</t>
  </si>
  <si>
    <t>7-i30-6b</t>
  </si>
  <si>
    <t>Bssam-Batie</t>
  </si>
  <si>
    <t>Nkondjock-Ntam</t>
  </si>
  <si>
    <t>Ntam-Nkondjock</t>
  </si>
  <si>
    <t>Nkondjock-Bafang</t>
  </si>
  <si>
    <t>Bafang-Batie</t>
  </si>
  <si>
    <t>Bafang-Ekange</t>
  </si>
  <si>
    <t>Kekem-Bangwa-kekem</t>
  </si>
  <si>
    <t>Nkongsamba-Nkongsung-Nkongsamba</t>
  </si>
  <si>
    <t>Amount CFA</t>
  </si>
  <si>
    <t>Budget line</t>
  </si>
  <si>
    <t>Details</t>
  </si>
  <si>
    <t>Amount USD</t>
  </si>
  <si>
    <t>Operations</t>
  </si>
  <si>
    <t>Media</t>
  </si>
  <si>
    <t>Coordination</t>
  </si>
  <si>
    <t>total exp</t>
  </si>
  <si>
    <t>1 Operation, against 3 dealers</t>
  </si>
  <si>
    <t>27 inv,7 provinces + France + Nigeraia</t>
  </si>
  <si>
    <t>follow up 38cases10 locked subjects</t>
  </si>
  <si>
    <t xml:space="preserve">36 media pieces </t>
  </si>
  <si>
    <t>27-Jul-25-26</t>
  </si>
  <si>
    <t>27-Jul-26a-b</t>
  </si>
  <si>
    <t>x2 undercovers</t>
  </si>
  <si>
    <t>AmountCFA</t>
  </si>
  <si>
    <t>Donor</t>
  </si>
  <si>
    <t>Born Free</t>
  </si>
  <si>
    <t>Used</t>
  </si>
  <si>
    <t>BHC</t>
  </si>
  <si>
    <t>FWS</t>
  </si>
  <si>
    <t>Arcus</t>
  </si>
  <si>
    <t>Body Shop</t>
  </si>
  <si>
    <t>ProWildlife</t>
  </si>
  <si>
    <t>UNEP-Congo</t>
  </si>
  <si>
    <t>UNEP-General</t>
  </si>
  <si>
    <t>TOTAL</t>
  </si>
  <si>
    <t>Balance end March</t>
  </si>
  <si>
    <t>Donated April</t>
  </si>
  <si>
    <t>Used April</t>
  </si>
  <si>
    <t>Used may</t>
  </si>
  <si>
    <t>Used June</t>
  </si>
  <si>
    <t>Donated July</t>
  </si>
  <si>
    <t>Used July</t>
  </si>
  <si>
    <t>Used August</t>
  </si>
  <si>
    <t>Passing to September 07</t>
  </si>
  <si>
    <t>Bank file</t>
  </si>
  <si>
    <t>Donated May</t>
  </si>
  <si>
    <t>Used May</t>
  </si>
  <si>
    <t>Donated June</t>
  </si>
  <si>
    <t>Donated August</t>
  </si>
  <si>
    <t>Balance 2006 Grant</t>
  </si>
  <si>
    <t>Donated December for 2007 Grant</t>
  </si>
  <si>
    <t>Used January</t>
  </si>
  <si>
    <t>Used February</t>
  </si>
  <si>
    <t>Used March</t>
  </si>
  <si>
    <t>US FWS</t>
  </si>
  <si>
    <t>Donated March</t>
  </si>
  <si>
    <t>bankfile</t>
  </si>
  <si>
    <t>12/3</t>
  </si>
  <si>
    <t>UNEP</t>
  </si>
  <si>
    <t>UNEP General</t>
  </si>
  <si>
    <t xml:space="preserve">Advance payments  </t>
  </si>
  <si>
    <t>Guarantee</t>
  </si>
  <si>
    <t>equipping office</t>
  </si>
  <si>
    <t>House-rep</t>
  </si>
  <si>
    <t>Donated September</t>
  </si>
  <si>
    <t>Used September</t>
  </si>
  <si>
    <t>Passing to October 07</t>
  </si>
  <si>
    <t>Passing to October 2007</t>
  </si>
  <si>
    <t xml:space="preserve">      TOTAL EXPENDITURE SEPTEMBER</t>
  </si>
  <si>
    <t>x3 undercovers</t>
  </si>
  <si>
    <t>13-Jul-20-22</t>
  </si>
  <si>
    <t>4-Jul-1a-1c</t>
  </si>
  <si>
    <t>6-Jul-7a</t>
  </si>
  <si>
    <t>6-Jul-7b</t>
  </si>
  <si>
    <t>6-Jul-7c</t>
  </si>
  <si>
    <t>MINFOF</t>
  </si>
  <si>
    <t>17-Jul-26H</t>
  </si>
  <si>
    <t>x 8hrs internet</t>
  </si>
  <si>
    <t>x1pad lock</t>
  </si>
  <si>
    <t>Euros-US $.</t>
  </si>
  <si>
    <t>Euros-TZS</t>
  </si>
  <si>
    <t>1day ecotourism safari</t>
  </si>
  <si>
    <t>INTERPOL MEETING</t>
  </si>
  <si>
    <t>Reference(hor-2a)</t>
  </si>
  <si>
    <t>Reference (Hor-2b)</t>
  </si>
  <si>
    <t>x5 miniDV</t>
  </si>
  <si>
    <t>speed post</t>
  </si>
  <si>
    <t>Sensitisation materials</t>
  </si>
  <si>
    <t>x10 packet CD</t>
  </si>
  <si>
    <t>x10 packet DVD</t>
  </si>
  <si>
    <t>Train Ngdere-Yde</t>
  </si>
  <si>
    <t>Train Yde-Ngdere</t>
  </si>
  <si>
    <t>x11 daysNight watch man</t>
  </si>
  <si>
    <t>Extracting DNA samples</t>
  </si>
  <si>
    <t>x2 Police</t>
  </si>
  <si>
    <t>6-Jul-8-9</t>
  </si>
  <si>
    <t>6-Jul-11-12</t>
  </si>
  <si>
    <t>Assisting in ivory transportation</t>
  </si>
  <si>
    <t>x3 hrs taxi</t>
  </si>
  <si>
    <t>Ivory/14 Elephant tails</t>
  </si>
  <si>
    <t>mb-3a</t>
  </si>
  <si>
    <t>$1=475CFA</t>
  </si>
  <si>
    <t>INTERPOL meeting/Nigeria//France/UK/Israel/Spain</t>
  </si>
  <si>
    <t xml:space="preserve"> logging company protected species</t>
  </si>
  <si>
    <t>Parrots/airport</t>
  </si>
  <si>
    <t>Informer Fees</t>
  </si>
  <si>
    <t>Abongmbang</t>
  </si>
  <si>
    <t>trust Building</t>
  </si>
  <si>
    <t>Supeme master Ching Hai International Association</t>
  </si>
  <si>
    <t>Money transferred to the Bank</t>
  </si>
  <si>
    <t>Bank commission+tax</t>
  </si>
  <si>
    <t>Transaction to the account</t>
  </si>
  <si>
    <t>Real Ex Rate=475</t>
  </si>
  <si>
    <t>Bank Ex Rate=445.76</t>
  </si>
  <si>
    <t>US FWS Transaction</t>
  </si>
  <si>
    <t xml:space="preserve">lawyer fees Professional </t>
  </si>
  <si>
    <t>September</t>
  </si>
  <si>
    <t>October</t>
  </si>
  <si>
    <t>Rufford Foundation</t>
  </si>
  <si>
    <t xml:space="preserve">FINANCIAL REPORT      -   September 2007 Summary     </t>
  </si>
  <si>
    <t xml:space="preserve">FINANCIAL REPORT      -   September 2007 </t>
  </si>
  <si>
    <t xml:space="preserve">FINANCIAL REPORT      -   September 2007 ProWildlife     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</si>
</sst>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₪&quot;\ #,##0;&quot;₪&quot;\ \-#,##0"/>
    <numFmt numFmtId="181" formatCode="&quot;₪&quot;\ #,##0;[Red]&quot;₪&quot;\ \-#,##0"/>
    <numFmt numFmtId="182" formatCode="&quot;₪&quot;\ #,##0.00;&quot;₪&quot;\ \-#,##0.00"/>
    <numFmt numFmtId="183" formatCode="&quot;₪&quot;\ #,##0.00;[Red]&quot;₪&quot;\ \-#,##0.00"/>
    <numFmt numFmtId="184" formatCode="_ &quot;₪&quot;\ * #,##0_ ;_ &quot;₪&quot;\ * \-#,##0_ ;_ &quot;₪&quot;\ * &quot;-&quot;_ ;_ @_ "/>
    <numFmt numFmtId="185" formatCode="_ * #,##0_ ;_ * \-#,##0_ ;_ * &quot;-&quot;_ ;_ @_ "/>
    <numFmt numFmtId="186" formatCode="_ &quot;₪&quot;\ * #,##0.00_ ;_ &quot;₪&quot;\ * \-#,##0.00_ ;_ &quot;₪&quot;\ * &quot;-&quot;??_ ;_ @_ "/>
    <numFmt numFmtId="187" formatCode="_ * #,##0.00_ ;_ * \-#,##0.00_ ;_ * &quot;-&quot;??_ ;_ @_ "/>
    <numFmt numFmtId="188" formatCode="m/d"/>
    <numFmt numFmtId="189" formatCode="m/d/yy"/>
    <numFmt numFmtId="190" formatCode="#,##0;[Red]#,##0"/>
    <numFmt numFmtId="191" formatCode="#,##0_ ;[Red]\-#,##0\ "/>
    <numFmt numFmtId="192" formatCode="[$$-409]#,##0.0;[Red][$$-409]#,##0.0"/>
    <numFmt numFmtId="193" formatCode="[$$-409]#,##0;[Red][$$-409]#,##0"/>
    <numFmt numFmtId="194" formatCode="&quot;$&quot;#,##0"/>
    <numFmt numFmtId="195" formatCode="#,##0.00;[Red]#,##0.00"/>
  </numFmts>
  <fonts count="7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60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name val="Tahoma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sz val="10"/>
      <color indexed="50"/>
      <name val="Arial"/>
      <family val="2"/>
    </font>
    <font>
      <sz val="10"/>
      <color indexed="20"/>
      <name val="Arial"/>
      <family val="2"/>
    </font>
    <font>
      <sz val="10"/>
      <color indexed="21"/>
      <name val="Arial"/>
      <family val="2"/>
    </font>
    <font>
      <sz val="10"/>
      <color indexed="40"/>
      <name val="Arial"/>
      <family val="2"/>
    </font>
    <font>
      <sz val="9"/>
      <color indexed="53"/>
      <name val="Arial"/>
      <family val="2"/>
    </font>
    <font>
      <sz val="10"/>
      <color indexed="57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color indexed="20"/>
      <name val="Arial"/>
      <family val="2"/>
    </font>
    <font>
      <sz val="10"/>
      <color indexed="17"/>
      <name val="Arial"/>
      <family val="2"/>
    </font>
    <font>
      <sz val="8"/>
      <color indexed="14"/>
      <name val="Arial"/>
      <family val="2"/>
    </font>
    <font>
      <u val="single"/>
      <sz val="10"/>
      <color indexed="36"/>
      <name val="Arial"/>
      <family val="0"/>
    </font>
    <font>
      <b/>
      <sz val="10"/>
      <color indexed="20"/>
      <name val="Arial"/>
      <family val="2"/>
    </font>
    <font>
      <sz val="9"/>
      <color indexed="20"/>
      <name val="Arial"/>
      <family val="2"/>
    </font>
    <font>
      <b/>
      <sz val="10"/>
      <color indexed="60"/>
      <name val="Arial"/>
      <family val="2"/>
    </font>
    <font>
      <u val="single"/>
      <sz val="10"/>
      <color indexed="60"/>
      <name val="Arial"/>
      <family val="2"/>
    </font>
    <font>
      <sz val="8"/>
      <color indexed="50"/>
      <name val="Arial"/>
      <family val="2"/>
    </font>
    <font>
      <u val="single"/>
      <sz val="10"/>
      <color indexed="21"/>
      <name val="Arial"/>
      <family val="2"/>
    </font>
    <font>
      <u val="single"/>
      <sz val="10"/>
      <color indexed="14"/>
      <name val="Arial"/>
      <family val="2"/>
    </font>
    <font>
      <u val="single"/>
      <sz val="10"/>
      <color indexed="5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190" fontId="1" fillId="0" borderId="0" xfId="0" applyNumberFormat="1" applyFont="1" applyAlignment="1">
      <alignment horizontal="center"/>
    </xf>
    <xf numFmtId="19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3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33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33" borderId="0" xfId="0" applyNumberFormat="1" applyFill="1" applyAlignment="1">
      <alignment horizontal="center" shrinkToFit="1"/>
    </xf>
    <xf numFmtId="49" fontId="6" fillId="0" borderId="0" xfId="0" applyNumberFormat="1" applyFont="1" applyAlignment="1">
      <alignment/>
    </xf>
    <xf numFmtId="49" fontId="0" fillId="33" borderId="0" xfId="0" applyNumberFormat="1" applyFill="1" applyAlignment="1">
      <alignment horizontal="center"/>
    </xf>
    <xf numFmtId="3" fontId="0" fillId="33" borderId="0" xfId="0" applyNumberFormat="1" applyFill="1" applyAlignment="1">
      <alignment horizontal="center"/>
    </xf>
    <xf numFmtId="190" fontId="0" fillId="33" borderId="0" xfId="0" applyNumberFormat="1" applyFill="1" applyAlignment="1">
      <alignment/>
    </xf>
    <xf numFmtId="190" fontId="7" fillId="33" borderId="0" xfId="0" applyNumberFormat="1" applyFont="1" applyFill="1" applyAlignment="1">
      <alignment/>
    </xf>
    <xf numFmtId="192" fontId="0" fillId="0" borderId="0" xfId="0" applyNumberFormat="1" applyAlignment="1">
      <alignment/>
    </xf>
    <xf numFmtId="49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90" fontId="0" fillId="0" borderId="11" xfId="0" applyNumberFormat="1" applyFont="1" applyBorder="1" applyAlignment="1">
      <alignment/>
    </xf>
    <xf numFmtId="49" fontId="0" fillId="0" borderId="11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19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0" fillId="0" borderId="12" xfId="0" applyNumberFormat="1" applyBorder="1" applyAlignment="1">
      <alignment/>
    </xf>
    <xf numFmtId="3" fontId="1" fillId="0" borderId="12" xfId="0" applyNumberFormat="1" applyFont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19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0" fillId="33" borderId="0" xfId="0" applyNumberFormat="1" applyFont="1" applyFill="1" applyAlignment="1">
      <alignment/>
    </xf>
    <xf numFmtId="49" fontId="1" fillId="33" borderId="0" xfId="0" applyNumberFormat="1" applyFont="1" applyFill="1" applyBorder="1" applyAlignment="1">
      <alignment/>
    </xf>
    <xf numFmtId="14" fontId="0" fillId="33" borderId="0" xfId="0" applyNumberFormat="1" applyFill="1" applyBorder="1" applyAlignment="1">
      <alignment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9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 horizontal="left"/>
    </xf>
    <xf numFmtId="0" fontId="0" fillId="33" borderId="0" xfId="0" applyFill="1" applyBorder="1" applyAlignment="1">
      <alignment/>
    </xf>
    <xf numFmtId="0" fontId="0" fillId="0" borderId="0" xfId="0" applyFont="1" applyBorder="1" applyAlignment="1">
      <alignment/>
    </xf>
    <xf numFmtId="49" fontId="0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49" fontId="0" fillId="0" borderId="0" xfId="0" applyNumberFormat="1" applyFont="1" applyAlignment="1">
      <alignment horizontal="center"/>
    </xf>
    <xf numFmtId="1" fontId="0" fillId="33" borderId="0" xfId="0" applyNumberFormat="1" applyFill="1" applyAlignment="1">
      <alignment/>
    </xf>
    <xf numFmtId="49" fontId="0" fillId="0" borderId="0" xfId="0" applyNumberFormat="1" applyFill="1" applyAlignment="1">
      <alignment horizontal="left"/>
    </xf>
    <xf numFmtId="49" fontId="0" fillId="0" borderId="0" xfId="0" applyNumberFormat="1" applyFont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49" fontId="0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 horizontal="center"/>
    </xf>
    <xf numFmtId="16" fontId="0" fillId="0" borderId="0" xfId="0" applyNumberFormat="1" applyFill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3" fontId="9" fillId="33" borderId="0" xfId="0" applyNumberFormat="1" applyFont="1" applyFill="1" applyAlignment="1">
      <alignment/>
    </xf>
    <xf numFmtId="3" fontId="10" fillId="0" borderId="12" xfId="0" applyNumberFormat="1" applyFont="1" applyBorder="1" applyAlignment="1">
      <alignment/>
    </xf>
    <xf numFmtId="192" fontId="0" fillId="0" borderId="10" xfId="0" applyNumberFormat="1" applyBorder="1" applyAlignment="1">
      <alignment/>
    </xf>
    <xf numFmtId="49" fontId="1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 horizontal="center"/>
    </xf>
    <xf numFmtId="19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/>
    </xf>
    <xf numFmtId="3" fontId="8" fillId="0" borderId="0" xfId="0" applyNumberFormat="1" applyFont="1" applyFill="1" applyAlignment="1">
      <alignment/>
    </xf>
    <xf numFmtId="3" fontId="8" fillId="33" borderId="0" xfId="0" applyNumberFormat="1" applyFont="1" applyFill="1" applyAlignment="1">
      <alignment/>
    </xf>
    <xf numFmtId="3" fontId="1" fillId="0" borderId="12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 horizontal="left"/>
    </xf>
    <xf numFmtId="49" fontId="0" fillId="33" borderId="0" xfId="0" applyNumberFormat="1" applyFill="1" applyAlignment="1">
      <alignment/>
    </xf>
    <xf numFmtId="49" fontId="0" fillId="33" borderId="0" xfId="0" applyNumberFormat="1" applyFill="1" applyAlignment="1">
      <alignment horizontal="center"/>
    </xf>
    <xf numFmtId="3" fontId="0" fillId="33" borderId="0" xfId="0" applyNumberFormat="1" applyFill="1" applyAlignment="1">
      <alignment/>
    </xf>
    <xf numFmtId="19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9" fontId="0" fillId="0" borderId="0" xfId="0" applyNumberFormat="1" applyBorder="1" applyAlignment="1">
      <alignment horizontal="center"/>
    </xf>
    <xf numFmtId="49" fontId="0" fillId="33" borderId="0" xfId="0" applyNumberFormat="1" applyFont="1" applyFill="1" applyAlignment="1">
      <alignment/>
    </xf>
    <xf numFmtId="49" fontId="0" fillId="35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Alignment="1">
      <alignment/>
    </xf>
    <xf numFmtId="3" fontId="1" fillId="0" borderId="12" xfId="0" applyNumberFormat="1" applyFont="1" applyBorder="1" applyAlignment="1" quotePrefix="1">
      <alignment/>
    </xf>
    <xf numFmtId="49" fontId="1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192" fontId="0" fillId="0" borderId="10" xfId="0" applyNumberFormat="1" applyFill="1" applyBorder="1" applyAlignment="1">
      <alignment/>
    </xf>
    <xf numFmtId="49" fontId="1" fillId="33" borderId="0" xfId="0" applyNumberFormat="1" applyFont="1" applyFill="1" applyAlignment="1">
      <alignment/>
    </xf>
    <xf numFmtId="49" fontId="0" fillId="0" borderId="0" xfId="53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53" applyNumberFormat="1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33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3" fontId="13" fillId="0" borderId="0" xfId="0" applyNumberFormat="1" applyFont="1" applyFill="1" applyAlignment="1" quotePrefix="1">
      <alignment/>
    </xf>
    <xf numFmtId="49" fontId="0" fillId="0" borderId="0" xfId="0" applyNumberFormat="1" applyBorder="1" applyAlignment="1">
      <alignment/>
    </xf>
    <xf numFmtId="3" fontId="13" fillId="0" borderId="0" xfId="0" applyNumberFormat="1" applyFont="1" applyFill="1" applyBorder="1" applyAlignment="1" quotePrefix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3" fontId="13" fillId="33" borderId="0" xfId="0" applyNumberFormat="1" applyFont="1" applyFill="1" applyAlignment="1">
      <alignment/>
    </xf>
    <xf numFmtId="3" fontId="0" fillId="0" borderId="10" xfId="0" applyNumberFormat="1" applyFont="1" applyFill="1" applyBorder="1" applyAlignment="1">
      <alignment/>
    </xf>
    <xf numFmtId="192" fontId="0" fillId="0" borderId="12" xfId="0" applyNumberForma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 horizontal="center"/>
    </xf>
    <xf numFmtId="19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" fillId="0" borderId="13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center"/>
    </xf>
    <xf numFmtId="192" fontId="1" fillId="0" borderId="13" xfId="0" applyNumberFormat="1" applyFont="1" applyBorder="1" applyAlignment="1">
      <alignment/>
    </xf>
    <xf numFmtId="49" fontId="0" fillId="0" borderId="13" xfId="0" applyNumberForma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49" fontId="0" fillId="0" borderId="13" xfId="0" applyNumberFormat="1" applyFill="1" applyBorder="1" applyAlignment="1">
      <alignment horizontal="center"/>
    </xf>
    <xf numFmtId="193" fontId="0" fillId="0" borderId="13" xfId="0" applyNumberFormat="1" applyBorder="1" applyAlignment="1">
      <alignment/>
    </xf>
    <xf numFmtId="3" fontId="0" fillId="0" borderId="13" xfId="0" applyNumberFormat="1" applyFill="1" applyBorder="1" applyAlignment="1">
      <alignment/>
    </xf>
    <xf numFmtId="193" fontId="0" fillId="0" borderId="12" xfId="0" applyNumberFormat="1" applyBorder="1" applyAlignment="1">
      <alignment/>
    </xf>
    <xf numFmtId="3" fontId="16" fillId="0" borderId="12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3" fontId="16" fillId="0" borderId="10" xfId="0" applyNumberFormat="1" applyFont="1" applyBorder="1" applyAlignment="1">
      <alignment/>
    </xf>
    <xf numFmtId="3" fontId="16" fillId="0" borderId="13" xfId="0" applyNumberFormat="1" applyFont="1" applyFill="1" applyBorder="1" applyAlignment="1">
      <alignment/>
    </xf>
    <xf numFmtId="193" fontId="0" fillId="0" borderId="13" xfId="0" applyNumberFormat="1" applyFill="1" applyBorder="1" applyAlignment="1">
      <alignment/>
    </xf>
    <xf numFmtId="192" fontId="17" fillId="0" borderId="12" xfId="0" applyNumberFormat="1" applyFont="1" applyBorder="1" applyAlignment="1">
      <alignment/>
    </xf>
    <xf numFmtId="192" fontId="17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192" fontId="0" fillId="0" borderId="13" xfId="0" applyNumberFormat="1" applyBorder="1" applyAlignment="1">
      <alignment/>
    </xf>
    <xf numFmtId="192" fontId="0" fillId="0" borderId="0" xfId="0" applyNumberFormat="1" applyBorder="1" applyAlignment="1">
      <alignment/>
    </xf>
    <xf numFmtId="3" fontId="18" fillId="0" borderId="13" xfId="0" applyNumberFormat="1" applyFont="1" applyFill="1" applyBorder="1" applyAlignment="1">
      <alignment/>
    </xf>
    <xf numFmtId="49" fontId="18" fillId="0" borderId="13" xfId="0" applyNumberFormat="1" applyFont="1" applyBorder="1" applyAlignment="1">
      <alignment/>
    </xf>
    <xf numFmtId="49" fontId="18" fillId="0" borderId="13" xfId="0" applyNumberFormat="1" applyFont="1" applyBorder="1" applyAlignment="1">
      <alignment horizontal="center"/>
    </xf>
    <xf numFmtId="190" fontId="0" fillId="0" borderId="0" xfId="0" applyNumberFormat="1" applyBorder="1" applyAlignment="1">
      <alignment/>
    </xf>
    <xf numFmtId="49" fontId="13" fillId="0" borderId="0" xfId="0" applyNumberFormat="1" applyFont="1" applyFill="1" applyAlignment="1">
      <alignment/>
    </xf>
    <xf numFmtId="3" fontId="13" fillId="0" borderId="13" xfId="0" applyNumberFormat="1" applyFont="1" applyBorder="1" applyAlignment="1">
      <alignment/>
    </xf>
    <xf numFmtId="49" fontId="13" fillId="0" borderId="13" xfId="0" applyNumberFormat="1" applyFont="1" applyFill="1" applyBorder="1" applyAlignment="1">
      <alignment/>
    </xf>
    <xf numFmtId="49" fontId="13" fillId="0" borderId="13" xfId="0" applyNumberFormat="1" applyFont="1" applyBorder="1" applyAlignment="1">
      <alignment horizontal="center"/>
    </xf>
    <xf numFmtId="0" fontId="13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3" fontId="20" fillId="0" borderId="13" xfId="0" applyNumberFormat="1" applyFont="1" applyBorder="1" applyAlignment="1">
      <alignment/>
    </xf>
    <xf numFmtId="49" fontId="20" fillId="0" borderId="13" xfId="0" applyNumberFormat="1" applyFont="1" applyFill="1" applyBorder="1" applyAlignment="1">
      <alignment/>
    </xf>
    <xf numFmtId="49" fontId="19" fillId="0" borderId="13" xfId="0" applyNumberFormat="1" applyFont="1" applyBorder="1" applyAlignment="1">
      <alignment horizontal="center"/>
    </xf>
    <xf numFmtId="0" fontId="19" fillId="0" borderId="0" xfId="0" applyFont="1" applyAlignment="1">
      <alignment/>
    </xf>
    <xf numFmtId="3" fontId="8" fillId="0" borderId="13" xfId="0" applyNumberFormat="1" applyFont="1" applyBorder="1" applyAlignment="1">
      <alignment/>
    </xf>
    <xf numFmtId="49" fontId="8" fillId="0" borderId="13" xfId="0" applyNumberFormat="1" applyFont="1" applyFill="1" applyBorder="1" applyAlignment="1">
      <alignment/>
    </xf>
    <xf numFmtId="3" fontId="3" fillId="0" borderId="13" xfId="0" applyNumberFormat="1" applyFont="1" applyBorder="1" applyAlignment="1">
      <alignment/>
    </xf>
    <xf numFmtId="49" fontId="3" fillId="0" borderId="13" xfId="0" applyNumberFormat="1" applyFont="1" applyFill="1" applyBorder="1" applyAlignment="1">
      <alignment/>
    </xf>
    <xf numFmtId="3" fontId="21" fillId="0" borderId="13" xfId="0" applyNumberFormat="1" applyFont="1" applyBorder="1" applyAlignment="1">
      <alignment/>
    </xf>
    <xf numFmtId="49" fontId="21" fillId="0" borderId="13" xfId="0" applyNumberFormat="1" applyFont="1" applyFill="1" applyBorder="1" applyAlignment="1">
      <alignment/>
    </xf>
    <xf numFmtId="3" fontId="22" fillId="0" borderId="13" xfId="0" applyNumberFormat="1" applyFont="1" applyBorder="1" applyAlignment="1">
      <alignment/>
    </xf>
    <xf numFmtId="49" fontId="22" fillId="0" borderId="13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49" fontId="9" fillId="0" borderId="13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3" fontId="16" fillId="0" borderId="13" xfId="0" applyNumberFormat="1" applyFont="1" applyBorder="1" applyAlignment="1">
      <alignment/>
    </xf>
    <xf numFmtId="193" fontId="16" fillId="0" borderId="13" xfId="0" applyNumberFormat="1" applyFont="1" applyBorder="1" applyAlignment="1">
      <alignment/>
    </xf>
    <xf numFmtId="192" fontId="17" fillId="0" borderId="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Fill="1" applyAlignment="1">
      <alignment/>
    </xf>
    <xf numFmtId="49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center"/>
    </xf>
    <xf numFmtId="3" fontId="23" fillId="33" borderId="0" xfId="0" applyNumberFormat="1" applyFont="1" applyFill="1" applyAlignment="1">
      <alignment/>
    </xf>
    <xf numFmtId="49" fontId="18" fillId="33" borderId="0" xfId="0" applyNumberFormat="1" applyFont="1" applyFill="1" applyAlignment="1">
      <alignment/>
    </xf>
    <xf numFmtId="49" fontId="18" fillId="33" borderId="0" xfId="0" applyNumberFormat="1" applyFont="1" applyFill="1" applyAlignment="1">
      <alignment horizontal="center"/>
    </xf>
    <xf numFmtId="3" fontId="20" fillId="33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 horizontal="center"/>
    </xf>
    <xf numFmtId="3" fontId="24" fillId="0" borderId="0" xfId="0" applyNumberFormat="1" applyFont="1" applyFill="1" applyAlignment="1">
      <alignment/>
    </xf>
    <xf numFmtId="49" fontId="24" fillId="0" borderId="0" xfId="0" applyNumberFormat="1" applyFont="1" applyFill="1" applyAlignment="1">
      <alignment/>
    </xf>
    <xf numFmtId="49" fontId="24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3" fontId="17" fillId="0" borderId="0" xfId="0" applyNumberFormat="1" applyFont="1" applyFill="1" applyAlignment="1">
      <alignment/>
    </xf>
    <xf numFmtId="192" fontId="17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49" fontId="13" fillId="33" borderId="0" xfId="0" applyNumberFormat="1" applyFont="1" applyFill="1" applyAlignment="1">
      <alignment/>
    </xf>
    <xf numFmtId="49" fontId="13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/>
    </xf>
    <xf numFmtId="192" fontId="2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3" borderId="0" xfId="0" applyNumberFormat="1" applyFont="1" applyFill="1" applyAlignment="1">
      <alignment/>
    </xf>
    <xf numFmtId="3" fontId="25" fillId="33" borderId="0" xfId="0" applyNumberFormat="1" applyFont="1" applyFill="1" applyAlignment="1">
      <alignment/>
    </xf>
    <xf numFmtId="49" fontId="8" fillId="33" borderId="0" xfId="0" applyNumberFormat="1" applyFont="1" applyFill="1" applyAlignment="1">
      <alignment horizontal="center"/>
    </xf>
    <xf numFmtId="192" fontId="26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3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center"/>
    </xf>
    <xf numFmtId="192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/>
    </xf>
    <xf numFmtId="3" fontId="27" fillId="33" borderId="0" xfId="0" applyNumberFormat="1" applyFont="1" applyFill="1" applyAlignment="1">
      <alignment/>
    </xf>
    <xf numFmtId="49" fontId="20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3" fontId="17" fillId="33" borderId="0" xfId="0" applyNumberFormat="1" applyFont="1" applyFill="1" applyAlignment="1">
      <alignment/>
    </xf>
    <xf numFmtId="193" fontId="16" fillId="33" borderId="0" xfId="0" applyNumberFormat="1" applyFont="1" applyFill="1" applyAlignment="1">
      <alignment/>
    </xf>
    <xf numFmtId="192" fontId="17" fillId="33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92" fontId="0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center"/>
    </xf>
    <xf numFmtId="192" fontId="21" fillId="0" borderId="0" xfId="0" applyNumberFormat="1" applyFont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Fill="1" applyAlignment="1">
      <alignment/>
    </xf>
    <xf numFmtId="49" fontId="21" fillId="33" borderId="0" xfId="0" applyNumberFormat="1" applyFont="1" applyFill="1" applyAlignment="1">
      <alignment/>
    </xf>
    <xf numFmtId="3" fontId="21" fillId="33" borderId="0" xfId="0" applyNumberFormat="1" applyFont="1" applyFill="1" applyAlignment="1">
      <alignment/>
    </xf>
    <xf numFmtId="49" fontId="21" fillId="33" borderId="0" xfId="0" applyNumberFormat="1" applyFont="1" applyFill="1" applyAlignment="1">
      <alignment horizontal="center"/>
    </xf>
    <xf numFmtId="192" fontId="0" fillId="33" borderId="0" xfId="0" applyNumberFormat="1" applyFont="1" applyFill="1" applyAlignment="1">
      <alignment/>
    </xf>
    <xf numFmtId="192" fontId="21" fillId="33" borderId="0" xfId="0" applyNumberFormat="1" applyFont="1" applyFill="1" applyAlignment="1">
      <alignment/>
    </xf>
    <xf numFmtId="0" fontId="21" fillId="33" borderId="0" xfId="0" applyFont="1" applyFill="1" applyBorder="1" applyAlignment="1">
      <alignment/>
    </xf>
    <xf numFmtId="0" fontId="21" fillId="33" borderId="0" xfId="0" applyFont="1" applyFill="1" applyAlignment="1">
      <alignment/>
    </xf>
    <xf numFmtId="3" fontId="28" fillId="0" borderId="0" xfId="0" applyNumberFormat="1" applyFont="1" applyFill="1" applyAlignment="1">
      <alignment/>
    </xf>
    <xf numFmtId="49" fontId="28" fillId="0" borderId="0" xfId="0" applyNumberFormat="1" applyFont="1" applyFill="1" applyAlignment="1">
      <alignment/>
    </xf>
    <xf numFmtId="49" fontId="28" fillId="0" borderId="0" xfId="0" applyNumberFormat="1" applyFont="1" applyFill="1" applyAlignment="1">
      <alignment horizontal="center"/>
    </xf>
    <xf numFmtId="49" fontId="22" fillId="0" borderId="0" xfId="0" applyNumberFormat="1" applyFont="1" applyFill="1" applyAlignment="1">
      <alignment/>
    </xf>
    <xf numFmtId="3" fontId="22" fillId="0" borderId="0" xfId="0" applyNumberFormat="1" applyFont="1" applyAlignment="1">
      <alignment/>
    </xf>
    <xf numFmtId="49" fontId="22" fillId="0" borderId="0" xfId="0" applyNumberFormat="1" applyFont="1" applyFill="1" applyBorder="1" applyAlignment="1">
      <alignment/>
    </xf>
    <xf numFmtId="49" fontId="22" fillId="0" borderId="0" xfId="0" applyNumberFormat="1" applyFont="1" applyAlignment="1">
      <alignment/>
    </xf>
    <xf numFmtId="49" fontId="22" fillId="0" borderId="0" xfId="0" applyNumberFormat="1" applyFont="1" applyFill="1" applyAlignment="1">
      <alignment horizontal="center"/>
    </xf>
    <xf numFmtId="192" fontId="22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49" fontId="22" fillId="33" borderId="0" xfId="0" applyNumberFormat="1" applyFont="1" applyFill="1" applyAlignment="1">
      <alignment/>
    </xf>
    <xf numFmtId="3" fontId="22" fillId="33" borderId="0" xfId="0" applyNumberFormat="1" applyFont="1" applyFill="1" applyAlignment="1">
      <alignment/>
    </xf>
    <xf numFmtId="49" fontId="22" fillId="33" borderId="0" xfId="0" applyNumberFormat="1" applyFont="1" applyFill="1" applyAlignment="1">
      <alignment horizontal="center"/>
    </xf>
    <xf numFmtId="192" fontId="22" fillId="33" borderId="0" xfId="0" applyNumberFormat="1" applyFont="1" applyFill="1" applyAlignment="1">
      <alignment/>
    </xf>
    <xf numFmtId="0" fontId="22" fillId="33" borderId="0" xfId="0" applyFont="1" applyFill="1" applyBorder="1" applyAlignment="1">
      <alignment/>
    </xf>
    <xf numFmtId="0" fontId="22" fillId="33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 horizontal="center"/>
    </xf>
    <xf numFmtId="192" fontId="29" fillId="0" borderId="0" xfId="0" applyNumberFormat="1" applyFont="1" applyFill="1" applyAlignment="1">
      <alignment/>
    </xf>
    <xf numFmtId="192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3" fontId="29" fillId="0" borderId="0" xfId="0" applyNumberFormat="1" applyFont="1" applyFill="1" applyAlignment="1">
      <alignment/>
    </xf>
    <xf numFmtId="49" fontId="9" fillId="33" borderId="0" xfId="0" applyNumberFormat="1" applyFont="1" applyFill="1" applyAlignment="1">
      <alignment/>
    </xf>
    <xf numFmtId="3" fontId="29" fillId="33" borderId="0" xfId="0" applyNumberFormat="1" applyFont="1" applyFill="1" applyAlignment="1">
      <alignment/>
    </xf>
    <xf numFmtId="49" fontId="9" fillId="33" borderId="0" xfId="0" applyNumberFormat="1" applyFont="1" applyFill="1" applyAlignment="1">
      <alignment horizontal="center"/>
    </xf>
    <xf numFmtId="192" fontId="29" fillId="33" borderId="0" xfId="0" applyNumberFormat="1" applyFont="1" applyFill="1" applyAlignment="1">
      <alignment/>
    </xf>
    <xf numFmtId="192" fontId="9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49" fontId="1" fillId="0" borderId="12" xfId="0" applyNumberFormat="1" applyFont="1" applyBorder="1" applyAlignment="1">
      <alignment horizontal="center"/>
    </xf>
    <xf numFmtId="3" fontId="8" fillId="0" borderId="0" xfId="0" applyNumberFormat="1" applyFon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90" fontId="9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horizontal="center"/>
    </xf>
    <xf numFmtId="192" fontId="22" fillId="0" borderId="0" xfId="0" applyNumberFormat="1" applyFont="1" applyAlignment="1">
      <alignment/>
    </xf>
    <xf numFmtId="3" fontId="18" fillId="0" borderId="0" xfId="0" applyNumberFormat="1" applyFont="1" applyFill="1" applyAlignment="1">
      <alignment/>
    </xf>
    <xf numFmtId="49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49" fontId="20" fillId="0" borderId="0" xfId="0" applyNumberFormat="1" applyFont="1" applyFill="1" applyAlignment="1">
      <alignment horizontal="center"/>
    </xf>
    <xf numFmtId="190" fontId="20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3" fontId="32" fillId="0" borderId="0" xfId="0" applyNumberFormat="1" applyFont="1" applyFill="1" applyAlignment="1">
      <alignment/>
    </xf>
    <xf numFmtId="194" fontId="20" fillId="0" borderId="0" xfId="0" applyNumberFormat="1" applyFont="1" applyFill="1" applyAlignment="1">
      <alignment/>
    </xf>
    <xf numFmtId="195" fontId="20" fillId="0" borderId="0" xfId="0" applyNumberFormat="1" applyFont="1" applyFill="1" applyBorder="1" applyAlignment="1">
      <alignment/>
    </xf>
    <xf numFmtId="4" fontId="20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49" fontId="31" fillId="0" borderId="0" xfId="0" applyNumberFormat="1" applyFont="1" applyFill="1" applyAlignment="1">
      <alignment/>
    </xf>
    <xf numFmtId="192" fontId="17" fillId="0" borderId="0" xfId="0" applyNumberFormat="1" applyFont="1" applyAlignment="1">
      <alignment/>
    </xf>
    <xf numFmtId="49" fontId="0" fillId="33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3" fontId="20" fillId="33" borderId="0" xfId="0" applyNumberFormat="1" applyFont="1" applyFill="1" applyAlignment="1">
      <alignment/>
    </xf>
    <xf numFmtId="3" fontId="20" fillId="0" borderId="0" xfId="0" applyNumberFormat="1" applyFont="1" applyAlignment="1" quotePrefix="1">
      <alignment/>
    </xf>
    <xf numFmtId="1" fontId="20" fillId="0" borderId="0" xfId="0" applyNumberFormat="1" applyFont="1" applyAlignment="1">
      <alignment/>
    </xf>
    <xf numFmtId="3" fontId="33" fillId="0" borderId="12" xfId="0" applyNumberFormat="1" applyFont="1" applyBorder="1" applyAlignment="1" quotePrefix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 quotePrefix="1">
      <alignment/>
    </xf>
    <xf numFmtId="1" fontId="13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3" fontId="13" fillId="33" borderId="0" xfId="0" applyNumberFormat="1" applyFont="1" applyFill="1" applyAlignment="1" quotePrefix="1">
      <alignment/>
    </xf>
    <xf numFmtId="3" fontId="20" fillId="0" borderId="0" xfId="0" applyNumberFormat="1" applyFont="1" applyFill="1" applyAlignment="1" quotePrefix="1">
      <alignment/>
    </xf>
    <xf numFmtId="3" fontId="20" fillId="33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20" fillId="33" borderId="0" xfId="0" applyNumberFormat="1" applyFont="1" applyFill="1" applyAlignment="1" quotePrefix="1">
      <alignment/>
    </xf>
    <xf numFmtId="3" fontId="31" fillId="33" borderId="0" xfId="0" applyNumberFormat="1" applyFont="1" applyFill="1" applyAlignment="1">
      <alignment/>
    </xf>
    <xf numFmtId="3" fontId="18" fillId="33" borderId="0" xfId="0" applyNumberFormat="1" applyFont="1" applyFill="1" applyAlignment="1">
      <alignment/>
    </xf>
    <xf numFmtId="1" fontId="18" fillId="0" borderId="0" xfId="0" applyNumberFormat="1" applyFont="1" applyAlignment="1">
      <alignment/>
    </xf>
    <xf numFmtId="3" fontId="18" fillId="33" borderId="0" xfId="0" applyNumberFormat="1" applyFont="1" applyFill="1" applyAlignment="1" quotePrefix="1">
      <alignment/>
    </xf>
    <xf numFmtId="49" fontId="18" fillId="0" borderId="13" xfId="0" applyNumberFormat="1" applyFont="1" applyFill="1" applyBorder="1" applyAlignment="1">
      <alignment/>
    </xf>
    <xf numFmtId="19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19" fillId="0" borderId="0" xfId="0" applyNumberFormat="1" applyFont="1" applyAlignment="1">
      <alignment/>
    </xf>
    <xf numFmtId="49" fontId="19" fillId="0" borderId="13" xfId="0" applyNumberFormat="1" applyFont="1" applyFill="1" applyBorder="1" applyAlignment="1">
      <alignment/>
    </xf>
    <xf numFmtId="3" fontId="19" fillId="0" borderId="0" xfId="0" applyNumberFormat="1" applyFont="1" applyAlignment="1">
      <alignment/>
    </xf>
    <xf numFmtId="192" fontId="35" fillId="0" borderId="0" xfId="0" applyNumberFormat="1" applyFont="1" applyFill="1" applyAlignment="1">
      <alignment/>
    </xf>
    <xf numFmtId="49" fontId="19" fillId="33" borderId="0" xfId="0" applyNumberFormat="1" applyFont="1" applyFill="1" applyAlignment="1">
      <alignment/>
    </xf>
    <xf numFmtId="3" fontId="35" fillId="33" borderId="0" xfId="0" applyNumberFormat="1" applyFont="1" applyFill="1" applyAlignment="1">
      <alignment/>
    </xf>
    <xf numFmtId="49" fontId="19" fillId="33" borderId="0" xfId="0" applyNumberFormat="1" applyFont="1" applyFill="1" applyAlignment="1">
      <alignment horizontal="center"/>
    </xf>
    <xf numFmtId="3" fontId="19" fillId="33" borderId="0" xfId="0" applyNumberFormat="1" applyFont="1" applyFill="1" applyAlignment="1">
      <alignment/>
    </xf>
    <xf numFmtId="192" fontId="35" fillId="33" borderId="0" xfId="0" applyNumberFormat="1" applyFont="1" applyFill="1" applyAlignment="1">
      <alignment/>
    </xf>
    <xf numFmtId="192" fontId="19" fillId="33" borderId="0" xfId="0" applyNumberFormat="1" applyFont="1" applyFill="1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3" fontId="36" fillId="0" borderId="0" xfId="0" applyNumberFormat="1" applyFont="1" applyAlignment="1">
      <alignment/>
    </xf>
    <xf numFmtId="3" fontId="21" fillId="0" borderId="0" xfId="0" applyNumberFormat="1" applyFont="1" applyAlignment="1" quotePrefix="1">
      <alignment/>
    </xf>
    <xf numFmtId="1" fontId="3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3" fontId="9" fillId="0" borderId="0" xfId="0" applyNumberFormat="1" applyFont="1" applyAlignment="1" quotePrefix="1">
      <alignment/>
    </xf>
    <xf numFmtId="3" fontId="37" fillId="0" borderId="0" xfId="0" applyNumberFormat="1" applyFont="1" applyAlignment="1">
      <alignment/>
    </xf>
    <xf numFmtId="3" fontId="19" fillId="33" borderId="0" xfId="0" applyNumberFormat="1" applyFont="1" applyFill="1" applyAlignment="1" quotePrefix="1">
      <alignment/>
    </xf>
    <xf numFmtId="3" fontId="19" fillId="33" borderId="0" xfId="0" applyNumberFormat="1" applyFont="1" applyFill="1" applyAlignment="1">
      <alignment/>
    </xf>
    <xf numFmtId="3" fontId="38" fillId="0" borderId="0" xfId="0" applyNumberFormat="1" applyFont="1" applyAlignment="1">
      <alignment/>
    </xf>
    <xf numFmtId="3" fontId="19" fillId="0" borderId="0" xfId="0" applyNumberFormat="1" applyFont="1" applyAlignment="1" quotePrefix="1">
      <alignment/>
    </xf>
    <xf numFmtId="3" fontId="19" fillId="0" borderId="13" xfId="0" applyNumberFormat="1" applyFont="1" applyFill="1" applyBorder="1" applyAlignment="1">
      <alignment/>
    </xf>
    <xf numFmtId="0" fontId="0" fillId="33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F6" sqref="F6"/>
    </sheetView>
  </sheetViews>
  <sheetFormatPr defaultColWidth="0" defaultRowHeight="12.75" zeroHeight="1"/>
  <cols>
    <col min="1" max="1" width="5.140625" style="1" customWidth="1"/>
    <col min="2" max="2" width="10.2812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9" customWidth="1"/>
    <col min="7" max="7" width="6.8515625" style="29" customWidth="1"/>
    <col min="8" max="8" width="10.140625" style="6" customWidth="1"/>
    <col min="9" max="9" width="8.28125" style="5" customWidth="1"/>
    <col min="10" max="10" width="18.28125" style="0" customWidth="1"/>
    <col min="11" max="12" width="18.28125" style="0" hidden="1" customWidth="1"/>
    <col min="13" max="13" width="9.8515625" style="0" customWidth="1"/>
    <col min="14" max="16384" width="9.8515625" style="0" hidden="1" customWidth="1"/>
  </cols>
  <sheetData>
    <row r="1" spans="1:9" ht="15.75" customHeight="1">
      <c r="A1" s="19"/>
      <c r="B1" s="10"/>
      <c r="C1" s="11"/>
      <c r="D1" s="11"/>
      <c r="E1" s="12"/>
      <c r="F1" s="11"/>
      <c r="G1" s="11"/>
      <c r="H1" s="10"/>
      <c r="I1" s="4"/>
    </row>
    <row r="2" spans="1:9" ht="17.25" customHeight="1">
      <c r="A2" s="13"/>
      <c r="B2" s="351" t="s">
        <v>1306</v>
      </c>
      <c r="C2" s="351"/>
      <c r="D2" s="351"/>
      <c r="E2" s="351"/>
      <c r="F2" s="351"/>
      <c r="G2" s="351"/>
      <c r="H2" s="351"/>
      <c r="I2" s="23"/>
    </row>
    <row r="3" spans="1:9" s="17" customFormat="1" ht="18" customHeight="1">
      <c r="A3" s="14"/>
      <c r="B3" s="15"/>
      <c r="C3" s="15"/>
      <c r="D3" s="15"/>
      <c r="E3" s="15"/>
      <c r="F3" s="15"/>
      <c r="G3" s="15"/>
      <c r="H3" s="15"/>
      <c r="I3" s="16"/>
    </row>
    <row r="4" spans="1:9" ht="15" customHeight="1">
      <c r="A4" s="13"/>
      <c r="B4" s="21" t="s">
        <v>2</v>
      </c>
      <c r="C4" s="20" t="s">
        <v>8</v>
      </c>
      <c r="D4" s="20" t="s">
        <v>3</v>
      </c>
      <c r="E4" s="20" t="s">
        <v>9</v>
      </c>
      <c r="F4" s="20" t="s">
        <v>4</v>
      </c>
      <c r="G4" s="18" t="s">
        <v>6</v>
      </c>
      <c r="H4" s="21" t="s">
        <v>5</v>
      </c>
      <c r="I4" s="22" t="s">
        <v>7</v>
      </c>
    </row>
    <row r="5" spans="1:13" ht="18.75" customHeight="1">
      <c r="A5" s="25"/>
      <c r="B5" s="25" t="s">
        <v>1286</v>
      </c>
      <c r="C5" s="25"/>
      <c r="D5" s="25"/>
      <c r="E5" s="25"/>
      <c r="F5" s="30"/>
      <c r="G5" s="28"/>
      <c r="H5" s="26">
        <v>0</v>
      </c>
      <c r="I5" s="27">
        <v>475</v>
      </c>
      <c r="K5" t="s">
        <v>10</v>
      </c>
      <c r="L5" t="s">
        <v>11</v>
      </c>
      <c r="M5" s="2">
        <v>475</v>
      </c>
    </row>
    <row r="6" spans="2:13" ht="12.75">
      <c r="B6" s="31"/>
      <c r="C6" s="14"/>
      <c r="D6" s="14"/>
      <c r="E6" s="14"/>
      <c r="F6" s="32"/>
      <c r="I6" s="24"/>
      <c r="M6" s="2">
        <v>475</v>
      </c>
    </row>
    <row r="7" spans="2:13" ht="12.75">
      <c r="B7" s="31"/>
      <c r="C7" s="14"/>
      <c r="D7" s="14"/>
      <c r="E7" s="14"/>
      <c r="F7" s="32"/>
      <c r="I7" s="24"/>
      <c r="M7" s="2">
        <v>475</v>
      </c>
    </row>
    <row r="8" spans="2:13" ht="12.75">
      <c r="B8" s="31"/>
      <c r="C8" s="14"/>
      <c r="D8" s="14"/>
      <c r="E8" s="14"/>
      <c r="F8" s="32"/>
      <c r="I8" s="24"/>
      <c r="M8" s="2">
        <v>475</v>
      </c>
    </row>
    <row r="9" spans="1:13" ht="12.75">
      <c r="A9" s="120"/>
      <c r="B9" s="130" t="s">
        <v>1193</v>
      </c>
      <c r="C9" s="131"/>
      <c r="D9" s="131" t="s">
        <v>1194</v>
      </c>
      <c r="E9" s="131" t="s">
        <v>1195</v>
      </c>
      <c r="F9" s="132"/>
      <c r="G9" s="132"/>
      <c r="H9" s="130"/>
      <c r="I9" s="133" t="s">
        <v>1196</v>
      </c>
      <c r="J9" s="88"/>
      <c r="K9" s="2"/>
      <c r="M9" s="2">
        <v>475</v>
      </c>
    </row>
    <row r="10" spans="1:13" s="17" customFormat="1" ht="12.75">
      <c r="A10" s="120"/>
      <c r="B10" s="130">
        <f>+B16</f>
        <v>268300</v>
      </c>
      <c r="C10" s="134"/>
      <c r="D10" s="131" t="s">
        <v>81</v>
      </c>
      <c r="E10" s="135" t="s">
        <v>1202</v>
      </c>
      <c r="F10" s="136"/>
      <c r="G10" s="136"/>
      <c r="H10" s="31">
        <f>H9-B10</f>
        <v>-268300</v>
      </c>
      <c r="I10" s="144">
        <f>+B10/M10</f>
        <v>564.8421052631579</v>
      </c>
      <c r="J10" s="43"/>
      <c r="K10" s="43"/>
      <c r="L10" s="43"/>
      <c r="M10" s="2">
        <v>475</v>
      </c>
    </row>
    <row r="11" spans="1:13" ht="12.75">
      <c r="A11" s="118"/>
      <c r="B11" s="130">
        <f>SUM(B10:B10)</f>
        <v>268300</v>
      </c>
      <c r="C11" s="131" t="s">
        <v>1253</v>
      </c>
      <c r="D11" s="134"/>
      <c r="E11" s="134"/>
      <c r="F11" s="136"/>
      <c r="G11" s="136"/>
      <c r="H11" s="138">
        <v>0</v>
      </c>
      <c r="I11" s="137">
        <f>+B11/M11</f>
        <v>564.8421052631579</v>
      </c>
      <c r="J11" s="2"/>
      <c r="K11" s="2"/>
      <c r="L11" s="2"/>
      <c r="M11" s="2">
        <v>475</v>
      </c>
    </row>
    <row r="12" spans="9:13" ht="12.75">
      <c r="I12" s="24"/>
      <c r="M12" s="2">
        <v>475</v>
      </c>
    </row>
    <row r="13" spans="1:13" s="52" customFormat="1" ht="13.5" thickBot="1">
      <c r="A13" s="44"/>
      <c r="B13" s="91">
        <f>+B16</f>
        <v>268300</v>
      </c>
      <c r="C13" s="103" t="s">
        <v>1200</v>
      </c>
      <c r="D13" s="47"/>
      <c r="E13" s="47"/>
      <c r="F13" s="48"/>
      <c r="G13" s="49"/>
      <c r="H13" s="140">
        <f>H12-B13</f>
        <v>-268300</v>
      </c>
      <c r="I13" s="139">
        <f>+B13/M13</f>
        <v>564.8421052631579</v>
      </c>
      <c r="M13" s="2">
        <v>475</v>
      </c>
    </row>
    <row r="14" spans="4:13" ht="12.75">
      <c r="D14" s="14"/>
      <c r="H14" s="141"/>
      <c r="I14" s="24"/>
      <c r="M14" s="2">
        <v>475</v>
      </c>
    </row>
    <row r="15" spans="8:13" ht="12.75">
      <c r="H15" s="141"/>
      <c r="I15" s="24"/>
      <c r="M15" s="2">
        <v>475</v>
      </c>
    </row>
    <row r="16" spans="1:13" s="52" customFormat="1" ht="13.5" thickBot="1">
      <c r="A16" s="44"/>
      <c r="B16" s="45">
        <f>+B18</f>
        <v>268300</v>
      </c>
      <c r="C16" s="44"/>
      <c r="D16" s="46" t="s">
        <v>12</v>
      </c>
      <c r="E16" s="47"/>
      <c r="F16" s="48"/>
      <c r="G16" s="49"/>
      <c r="H16" s="142">
        <f>H15-B16</f>
        <v>-268300</v>
      </c>
      <c r="I16" s="51">
        <f>+B16/M16</f>
        <v>564.8421052631579</v>
      </c>
      <c r="M16" s="2">
        <v>475</v>
      </c>
    </row>
    <row r="17" spans="4:13" ht="12.75">
      <c r="D17" s="14"/>
      <c r="H17" s="6">
        <v>0</v>
      </c>
      <c r="I17" s="24">
        <f>+B17/M17</f>
        <v>0</v>
      </c>
      <c r="M17" s="2">
        <v>475</v>
      </c>
    </row>
    <row r="18" spans="1:13" ht="12.75">
      <c r="A18" s="13"/>
      <c r="B18" s="241">
        <f>+B36+B62+B79+B93+B109+B115+B125</f>
        <v>268300</v>
      </c>
      <c r="C18" s="54" t="s">
        <v>98</v>
      </c>
      <c r="D18" s="55" t="s">
        <v>99</v>
      </c>
      <c r="E18" s="54" t="s">
        <v>100</v>
      </c>
      <c r="F18" s="56" t="s">
        <v>101</v>
      </c>
      <c r="G18" s="57" t="s">
        <v>102</v>
      </c>
      <c r="H18" s="58"/>
      <c r="I18" s="59">
        <f>+B18/M18</f>
        <v>564.8421052631579</v>
      </c>
      <c r="J18" s="59"/>
      <c r="K18" s="59"/>
      <c r="L18" s="60"/>
      <c r="M18" s="2">
        <v>475</v>
      </c>
    </row>
    <row r="19" spans="2:13" ht="12.75">
      <c r="B19" s="234"/>
      <c r="F19" s="72"/>
      <c r="H19" s="6">
        <f aca="true" t="shared" si="0" ref="H19:H35">H18-B19</f>
        <v>0</v>
      </c>
      <c r="I19" s="24">
        <f>+B19/M19</f>
        <v>0</v>
      </c>
      <c r="M19" s="2">
        <v>475</v>
      </c>
    </row>
    <row r="20" spans="2:13" ht="12.75">
      <c r="B20" s="234">
        <v>2500</v>
      </c>
      <c r="C20" s="1" t="s">
        <v>0</v>
      </c>
      <c r="D20" s="1" t="s">
        <v>12</v>
      </c>
      <c r="E20" s="1" t="s">
        <v>103</v>
      </c>
      <c r="F20" s="72" t="s">
        <v>104</v>
      </c>
      <c r="G20" s="29" t="s">
        <v>52</v>
      </c>
      <c r="H20" s="6">
        <f t="shared" si="0"/>
        <v>-2500</v>
      </c>
      <c r="I20" s="24">
        <v>5</v>
      </c>
      <c r="K20" t="s">
        <v>0</v>
      </c>
      <c r="L20">
        <v>5</v>
      </c>
      <c r="M20" s="2">
        <v>475</v>
      </c>
    </row>
    <row r="21" spans="2:13" ht="12.75">
      <c r="B21" s="234">
        <v>5000</v>
      </c>
      <c r="C21" s="1" t="s">
        <v>0</v>
      </c>
      <c r="D21" s="1" t="s">
        <v>12</v>
      </c>
      <c r="E21" s="1" t="s">
        <v>103</v>
      </c>
      <c r="F21" s="305" t="s">
        <v>105</v>
      </c>
      <c r="G21" s="29" t="s">
        <v>54</v>
      </c>
      <c r="H21" s="6">
        <f t="shared" si="0"/>
        <v>-7500</v>
      </c>
      <c r="I21" s="24">
        <v>10</v>
      </c>
      <c r="K21" t="s">
        <v>0</v>
      </c>
      <c r="L21">
        <v>5</v>
      </c>
      <c r="M21" s="2">
        <v>475</v>
      </c>
    </row>
    <row r="22" spans="2:13" ht="12.75">
      <c r="B22" s="234">
        <v>2500</v>
      </c>
      <c r="C22" s="1" t="s">
        <v>0</v>
      </c>
      <c r="D22" s="1" t="s">
        <v>12</v>
      </c>
      <c r="E22" s="1" t="s">
        <v>103</v>
      </c>
      <c r="F22" s="305" t="s">
        <v>106</v>
      </c>
      <c r="G22" s="29" t="s">
        <v>75</v>
      </c>
      <c r="H22" s="6">
        <f t="shared" si="0"/>
        <v>-10000</v>
      </c>
      <c r="I22" s="24">
        <v>5</v>
      </c>
      <c r="K22" t="s">
        <v>0</v>
      </c>
      <c r="L22">
        <v>5</v>
      </c>
      <c r="M22" s="2">
        <v>475</v>
      </c>
    </row>
    <row r="23" spans="2:13" ht="12.75">
      <c r="B23" s="234">
        <v>5000</v>
      </c>
      <c r="C23" s="1" t="s">
        <v>0</v>
      </c>
      <c r="D23" s="1" t="s">
        <v>12</v>
      </c>
      <c r="E23" s="1" t="s">
        <v>103</v>
      </c>
      <c r="F23" s="305" t="s">
        <v>107</v>
      </c>
      <c r="G23" s="29" t="s">
        <v>77</v>
      </c>
      <c r="H23" s="6">
        <f t="shared" si="0"/>
        <v>-15000</v>
      </c>
      <c r="I23" s="24">
        <v>10</v>
      </c>
      <c r="K23" t="s">
        <v>0</v>
      </c>
      <c r="L23">
        <v>5</v>
      </c>
      <c r="M23" s="2">
        <v>475</v>
      </c>
    </row>
    <row r="24" spans="2:13" ht="12.75">
      <c r="B24" s="234">
        <v>5000</v>
      </c>
      <c r="C24" s="1" t="s">
        <v>0</v>
      </c>
      <c r="D24" s="1" t="s">
        <v>12</v>
      </c>
      <c r="E24" s="1" t="s">
        <v>103</v>
      </c>
      <c r="F24" s="305" t="s">
        <v>108</v>
      </c>
      <c r="G24" s="29" t="s">
        <v>79</v>
      </c>
      <c r="H24" s="6">
        <f t="shared" si="0"/>
        <v>-20000</v>
      </c>
      <c r="I24" s="24">
        <v>10</v>
      </c>
      <c r="K24" t="s">
        <v>0</v>
      </c>
      <c r="L24">
        <v>5</v>
      </c>
      <c r="M24" s="2">
        <v>475</v>
      </c>
    </row>
    <row r="25" spans="2:13" ht="12.75">
      <c r="B25" s="340">
        <v>2500</v>
      </c>
      <c r="C25" s="1" t="s">
        <v>0</v>
      </c>
      <c r="D25" s="1" t="s">
        <v>12</v>
      </c>
      <c r="E25" s="1" t="s">
        <v>103</v>
      </c>
      <c r="F25" s="305" t="s">
        <v>109</v>
      </c>
      <c r="G25" s="29" t="s">
        <v>110</v>
      </c>
      <c r="H25" s="6">
        <f t="shared" si="0"/>
        <v>-22500</v>
      </c>
      <c r="I25" s="24">
        <v>5</v>
      </c>
      <c r="K25" t="s">
        <v>0</v>
      </c>
      <c r="L25">
        <v>5</v>
      </c>
      <c r="M25" s="2">
        <v>475</v>
      </c>
    </row>
    <row r="26" spans="2:13" ht="12.75">
      <c r="B26" s="234">
        <v>2500</v>
      </c>
      <c r="C26" s="1" t="s">
        <v>0</v>
      </c>
      <c r="D26" s="14" t="s">
        <v>12</v>
      </c>
      <c r="E26" s="1" t="s">
        <v>111</v>
      </c>
      <c r="F26" s="72" t="s">
        <v>112</v>
      </c>
      <c r="G26" s="29" t="s">
        <v>110</v>
      </c>
      <c r="H26" s="6">
        <f t="shared" si="0"/>
        <v>-25000</v>
      </c>
      <c r="I26" s="24">
        <f>+B26/M26</f>
        <v>5.2631578947368425</v>
      </c>
      <c r="K26" s="17" t="s">
        <v>103</v>
      </c>
      <c r="L26">
        <v>5</v>
      </c>
      <c r="M26" s="2">
        <v>475</v>
      </c>
    </row>
    <row r="27" spans="2:13" ht="12.75">
      <c r="B27" s="234">
        <v>2500</v>
      </c>
      <c r="C27" s="1" t="s">
        <v>0</v>
      </c>
      <c r="D27" s="14" t="s">
        <v>12</v>
      </c>
      <c r="E27" s="1" t="s">
        <v>111</v>
      </c>
      <c r="F27" s="72" t="s">
        <v>113</v>
      </c>
      <c r="G27" s="29" t="s">
        <v>114</v>
      </c>
      <c r="H27" s="6">
        <f t="shared" si="0"/>
        <v>-27500</v>
      </c>
      <c r="I27" s="24">
        <f>+B27/M27</f>
        <v>5.2631578947368425</v>
      </c>
      <c r="K27" s="17" t="s">
        <v>103</v>
      </c>
      <c r="L27">
        <v>5</v>
      </c>
      <c r="M27" s="2">
        <v>475</v>
      </c>
    </row>
    <row r="28" spans="1:13" s="60" customFormat="1" ht="12.75">
      <c r="A28" s="1"/>
      <c r="B28" s="234">
        <v>2500</v>
      </c>
      <c r="C28" s="1" t="s">
        <v>0</v>
      </c>
      <c r="D28" s="1" t="s">
        <v>12</v>
      </c>
      <c r="E28" s="1" t="s">
        <v>103</v>
      </c>
      <c r="F28" s="305" t="s">
        <v>115</v>
      </c>
      <c r="G28" s="29" t="s">
        <v>114</v>
      </c>
      <c r="H28" s="6">
        <f t="shared" si="0"/>
        <v>-30000</v>
      </c>
      <c r="I28" s="24">
        <v>5</v>
      </c>
      <c r="J28"/>
      <c r="K28" t="s">
        <v>0</v>
      </c>
      <c r="L28">
        <v>5</v>
      </c>
      <c r="M28" s="2">
        <v>475</v>
      </c>
    </row>
    <row r="29" spans="2:13" ht="12.75">
      <c r="B29" s="234">
        <v>2500</v>
      </c>
      <c r="C29" s="1" t="s">
        <v>0</v>
      </c>
      <c r="D29" s="1" t="s">
        <v>12</v>
      </c>
      <c r="E29" s="1" t="s">
        <v>103</v>
      </c>
      <c r="F29" s="305" t="s">
        <v>116</v>
      </c>
      <c r="G29" s="29" t="s">
        <v>117</v>
      </c>
      <c r="H29" s="6">
        <f t="shared" si="0"/>
        <v>-32500</v>
      </c>
      <c r="I29" s="24">
        <v>5</v>
      </c>
      <c r="K29" t="s">
        <v>0</v>
      </c>
      <c r="L29">
        <v>5</v>
      </c>
      <c r="M29" s="2">
        <v>475</v>
      </c>
    </row>
    <row r="30" spans="2:13" ht="12.75">
      <c r="B30" s="234">
        <v>5000</v>
      </c>
      <c r="C30" s="1" t="s">
        <v>0</v>
      </c>
      <c r="D30" s="1" t="s">
        <v>12</v>
      </c>
      <c r="E30" s="1" t="s">
        <v>103</v>
      </c>
      <c r="F30" s="305" t="s">
        <v>118</v>
      </c>
      <c r="G30" s="29" t="s">
        <v>119</v>
      </c>
      <c r="H30" s="6">
        <f t="shared" si="0"/>
        <v>-37500</v>
      </c>
      <c r="I30" s="24">
        <v>10</v>
      </c>
      <c r="K30" t="s">
        <v>0</v>
      </c>
      <c r="L30">
        <v>5</v>
      </c>
      <c r="M30" s="2">
        <v>475</v>
      </c>
    </row>
    <row r="31" spans="2:13" ht="12.75">
      <c r="B31" s="234">
        <v>5000</v>
      </c>
      <c r="C31" s="1" t="s">
        <v>0</v>
      </c>
      <c r="D31" s="1" t="s">
        <v>12</v>
      </c>
      <c r="E31" s="1" t="s">
        <v>103</v>
      </c>
      <c r="F31" s="305" t="s">
        <v>120</v>
      </c>
      <c r="G31" s="29" t="s">
        <v>121</v>
      </c>
      <c r="H31" s="6">
        <f t="shared" si="0"/>
        <v>-42500</v>
      </c>
      <c r="I31" s="24">
        <v>10</v>
      </c>
      <c r="K31" t="s">
        <v>0</v>
      </c>
      <c r="L31">
        <v>5</v>
      </c>
      <c r="M31" s="2">
        <v>475</v>
      </c>
    </row>
    <row r="32" spans="2:13" ht="12.75">
      <c r="B32" s="234">
        <v>7500</v>
      </c>
      <c r="C32" s="1" t="s">
        <v>0</v>
      </c>
      <c r="D32" s="1" t="s">
        <v>12</v>
      </c>
      <c r="E32" s="1" t="s">
        <v>103</v>
      </c>
      <c r="F32" s="305" t="s">
        <v>122</v>
      </c>
      <c r="G32" s="29" t="s">
        <v>123</v>
      </c>
      <c r="H32" s="6">
        <f t="shared" si="0"/>
        <v>-50000</v>
      </c>
      <c r="I32" s="24">
        <v>15</v>
      </c>
      <c r="K32" t="s">
        <v>0</v>
      </c>
      <c r="L32">
        <v>5</v>
      </c>
      <c r="M32" s="2">
        <v>475</v>
      </c>
    </row>
    <row r="33" spans="2:13" ht="12.75">
      <c r="B33" s="234">
        <v>5000</v>
      </c>
      <c r="C33" s="1" t="s">
        <v>0</v>
      </c>
      <c r="D33" s="1" t="s">
        <v>12</v>
      </c>
      <c r="E33" s="1" t="s">
        <v>103</v>
      </c>
      <c r="F33" s="305" t="s">
        <v>124</v>
      </c>
      <c r="G33" s="29" t="s">
        <v>125</v>
      </c>
      <c r="H33" s="6">
        <f t="shared" si="0"/>
        <v>-55000</v>
      </c>
      <c r="I33" s="24">
        <v>10</v>
      </c>
      <c r="K33" t="s">
        <v>0</v>
      </c>
      <c r="L33">
        <v>5</v>
      </c>
      <c r="M33" s="2">
        <v>475</v>
      </c>
    </row>
    <row r="34" spans="2:13" ht="12.75">
      <c r="B34" s="234">
        <v>5000</v>
      </c>
      <c r="C34" s="1" t="s">
        <v>0</v>
      </c>
      <c r="D34" s="1" t="s">
        <v>12</v>
      </c>
      <c r="E34" s="1" t="s">
        <v>103</v>
      </c>
      <c r="F34" s="305" t="s">
        <v>126</v>
      </c>
      <c r="G34" s="29" t="s">
        <v>127</v>
      </c>
      <c r="H34" s="6">
        <f t="shared" si="0"/>
        <v>-60000</v>
      </c>
      <c r="I34" s="24">
        <v>10</v>
      </c>
      <c r="K34" t="s">
        <v>0</v>
      </c>
      <c r="L34">
        <v>5</v>
      </c>
      <c r="M34" s="2">
        <v>475</v>
      </c>
    </row>
    <row r="35" spans="2:13" ht="12.75">
      <c r="B35" s="234">
        <v>5000</v>
      </c>
      <c r="C35" s="1" t="s">
        <v>0</v>
      </c>
      <c r="D35" s="1" t="s">
        <v>12</v>
      </c>
      <c r="E35" s="1" t="s">
        <v>103</v>
      </c>
      <c r="F35" s="305" t="s">
        <v>128</v>
      </c>
      <c r="G35" s="29" t="s">
        <v>129</v>
      </c>
      <c r="H35" s="6">
        <f t="shared" si="0"/>
        <v>-65000</v>
      </c>
      <c r="I35" s="24">
        <v>10</v>
      </c>
      <c r="K35" t="s">
        <v>0</v>
      </c>
      <c r="L35">
        <v>5</v>
      </c>
      <c r="M35" s="2">
        <v>475</v>
      </c>
    </row>
    <row r="36" spans="1:13" ht="12.75">
      <c r="A36" s="13"/>
      <c r="B36" s="241">
        <f>SUM(B20:B35)</f>
        <v>65000</v>
      </c>
      <c r="C36" s="13" t="s">
        <v>0</v>
      </c>
      <c r="D36" s="13"/>
      <c r="E36" s="13"/>
      <c r="F36" s="76"/>
      <c r="G36" s="20"/>
      <c r="H36" s="58">
        <v>0</v>
      </c>
      <c r="I36" s="59">
        <f aca="true" t="shared" si="1" ref="I36:I64">+B36/M36</f>
        <v>136.8421052631579</v>
      </c>
      <c r="J36" s="60"/>
      <c r="K36" s="60"/>
      <c r="L36" s="60"/>
      <c r="M36" s="2">
        <v>475</v>
      </c>
    </row>
    <row r="37" spans="2:13" ht="12.75">
      <c r="B37" s="234"/>
      <c r="F37" s="72"/>
      <c r="H37" s="6">
        <f aca="true" t="shared" si="2" ref="H37:H61">H36-B37</f>
        <v>0</v>
      </c>
      <c r="I37" s="24">
        <f t="shared" si="1"/>
        <v>0</v>
      </c>
      <c r="M37" s="2">
        <v>475</v>
      </c>
    </row>
    <row r="38" spans="2:13" ht="12.75">
      <c r="B38" s="234"/>
      <c r="F38" s="72"/>
      <c r="H38" s="6">
        <f t="shared" si="2"/>
        <v>0</v>
      </c>
      <c r="I38" s="24">
        <f t="shared" si="1"/>
        <v>0</v>
      </c>
      <c r="M38" s="2">
        <v>475</v>
      </c>
    </row>
    <row r="39" spans="2:13" ht="12.75">
      <c r="B39" s="239">
        <v>3000</v>
      </c>
      <c r="C39" s="1" t="s">
        <v>130</v>
      </c>
      <c r="D39" s="14" t="s">
        <v>12</v>
      </c>
      <c r="E39" s="1" t="s">
        <v>24</v>
      </c>
      <c r="F39" s="72" t="s">
        <v>131</v>
      </c>
      <c r="G39" s="33" t="s">
        <v>75</v>
      </c>
      <c r="H39" s="6">
        <f t="shared" si="2"/>
        <v>-3000</v>
      </c>
      <c r="I39" s="24">
        <f t="shared" si="1"/>
        <v>6.315789473684211</v>
      </c>
      <c r="K39" t="s">
        <v>103</v>
      </c>
      <c r="L39">
        <v>5</v>
      </c>
      <c r="M39" s="2">
        <v>475</v>
      </c>
    </row>
    <row r="40" spans="2:13" ht="12.75">
      <c r="B40" s="239">
        <v>2000</v>
      </c>
      <c r="C40" s="35" t="s">
        <v>132</v>
      </c>
      <c r="D40" s="14" t="s">
        <v>12</v>
      </c>
      <c r="E40" s="35" t="s">
        <v>24</v>
      </c>
      <c r="F40" s="72" t="s">
        <v>133</v>
      </c>
      <c r="G40" s="33" t="s">
        <v>75</v>
      </c>
      <c r="H40" s="6">
        <f t="shared" si="2"/>
        <v>-5000</v>
      </c>
      <c r="I40" s="24">
        <f t="shared" si="1"/>
        <v>4.2105263157894735</v>
      </c>
      <c r="K40" t="s">
        <v>103</v>
      </c>
      <c r="L40">
        <v>5</v>
      </c>
      <c r="M40" s="2">
        <v>475</v>
      </c>
    </row>
    <row r="41" spans="2:13" ht="12.75">
      <c r="B41" s="234">
        <v>2000</v>
      </c>
      <c r="C41" s="14" t="s">
        <v>134</v>
      </c>
      <c r="D41" s="14" t="s">
        <v>12</v>
      </c>
      <c r="E41" s="1" t="s">
        <v>24</v>
      </c>
      <c r="F41" s="72" t="s">
        <v>135</v>
      </c>
      <c r="G41" s="29" t="s">
        <v>77</v>
      </c>
      <c r="H41" s="6">
        <f t="shared" si="2"/>
        <v>-7000</v>
      </c>
      <c r="I41" s="24">
        <f t="shared" si="1"/>
        <v>4.2105263157894735</v>
      </c>
      <c r="K41" s="17" t="s">
        <v>103</v>
      </c>
      <c r="L41">
        <v>5</v>
      </c>
      <c r="M41" s="2">
        <v>475</v>
      </c>
    </row>
    <row r="42" spans="2:13" ht="12.75">
      <c r="B42" s="234">
        <v>4000</v>
      </c>
      <c r="C42" s="1" t="s">
        <v>136</v>
      </c>
      <c r="D42" s="14" t="s">
        <v>12</v>
      </c>
      <c r="E42" s="1" t="s">
        <v>24</v>
      </c>
      <c r="F42" s="72" t="s">
        <v>137</v>
      </c>
      <c r="G42" s="29" t="s">
        <v>77</v>
      </c>
      <c r="H42" s="6">
        <f t="shared" si="2"/>
        <v>-11000</v>
      </c>
      <c r="I42" s="24">
        <f t="shared" si="1"/>
        <v>8.421052631578947</v>
      </c>
      <c r="K42" s="17" t="s">
        <v>103</v>
      </c>
      <c r="L42">
        <v>5</v>
      </c>
      <c r="M42" s="2">
        <v>475</v>
      </c>
    </row>
    <row r="43" spans="2:13" ht="12.75">
      <c r="B43" s="234">
        <v>4000</v>
      </c>
      <c r="C43" s="1" t="s">
        <v>138</v>
      </c>
      <c r="D43" s="14" t="s">
        <v>12</v>
      </c>
      <c r="E43" s="1" t="s">
        <v>24</v>
      </c>
      <c r="F43" s="72" t="s">
        <v>139</v>
      </c>
      <c r="G43" s="29" t="s">
        <v>77</v>
      </c>
      <c r="H43" s="6">
        <f t="shared" si="2"/>
        <v>-15000</v>
      </c>
      <c r="I43" s="24">
        <f t="shared" si="1"/>
        <v>8.421052631578947</v>
      </c>
      <c r="K43" s="17" t="s">
        <v>103</v>
      </c>
      <c r="L43">
        <v>5</v>
      </c>
      <c r="M43" s="2">
        <v>475</v>
      </c>
    </row>
    <row r="44" spans="2:13" ht="12.75">
      <c r="B44" s="234">
        <v>1000</v>
      </c>
      <c r="C44" s="1" t="s">
        <v>140</v>
      </c>
      <c r="D44" s="14" t="s">
        <v>12</v>
      </c>
      <c r="E44" s="1" t="s">
        <v>24</v>
      </c>
      <c r="F44" s="72" t="s">
        <v>133</v>
      </c>
      <c r="G44" s="29" t="s">
        <v>79</v>
      </c>
      <c r="H44" s="6">
        <f t="shared" si="2"/>
        <v>-16000</v>
      </c>
      <c r="I44" s="24">
        <f t="shared" si="1"/>
        <v>2.1052631578947367</v>
      </c>
      <c r="K44" s="17" t="s">
        <v>103</v>
      </c>
      <c r="L44">
        <v>5</v>
      </c>
      <c r="M44" s="2">
        <v>475</v>
      </c>
    </row>
    <row r="45" spans="2:13" ht="12.75">
      <c r="B45" s="234">
        <v>1000</v>
      </c>
      <c r="C45" s="1" t="s">
        <v>141</v>
      </c>
      <c r="D45" s="14" t="s">
        <v>12</v>
      </c>
      <c r="E45" s="1" t="s">
        <v>24</v>
      </c>
      <c r="F45" s="72" t="s">
        <v>133</v>
      </c>
      <c r="G45" s="29" t="s">
        <v>79</v>
      </c>
      <c r="H45" s="6">
        <f t="shared" si="2"/>
        <v>-17000</v>
      </c>
      <c r="I45" s="24">
        <f t="shared" si="1"/>
        <v>2.1052631578947367</v>
      </c>
      <c r="K45" s="17" t="s">
        <v>103</v>
      </c>
      <c r="L45">
        <v>5</v>
      </c>
      <c r="M45" s="2">
        <v>475</v>
      </c>
    </row>
    <row r="46" spans="2:13" ht="12.75">
      <c r="B46" s="234">
        <v>3000</v>
      </c>
      <c r="C46" s="1" t="s">
        <v>142</v>
      </c>
      <c r="D46" s="14" t="s">
        <v>12</v>
      </c>
      <c r="E46" s="1" t="s">
        <v>24</v>
      </c>
      <c r="F46" s="72" t="s">
        <v>143</v>
      </c>
      <c r="G46" s="29" t="s">
        <v>110</v>
      </c>
      <c r="H46" s="6">
        <f t="shared" si="2"/>
        <v>-20000</v>
      </c>
      <c r="I46" s="24">
        <f t="shared" si="1"/>
        <v>6.315789473684211</v>
      </c>
      <c r="K46" s="17" t="s">
        <v>103</v>
      </c>
      <c r="L46">
        <v>5</v>
      </c>
      <c r="M46" s="2">
        <v>475</v>
      </c>
    </row>
    <row r="47" spans="2:13" ht="12.75">
      <c r="B47" s="234">
        <v>6000</v>
      </c>
      <c r="C47" s="1" t="s">
        <v>144</v>
      </c>
      <c r="D47" s="14" t="s">
        <v>12</v>
      </c>
      <c r="E47" s="1" t="s">
        <v>24</v>
      </c>
      <c r="F47" s="72" t="s">
        <v>133</v>
      </c>
      <c r="G47" s="29" t="s">
        <v>114</v>
      </c>
      <c r="H47" s="6">
        <f t="shared" si="2"/>
        <v>-26000</v>
      </c>
      <c r="I47" s="24">
        <f t="shared" si="1"/>
        <v>12.631578947368421</v>
      </c>
      <c r="K47" s="17" t="s">
        <v>103</v>
      </c>
      <c r="L47">
        <v>5</v>
      </c>
      <c r="M47" s="2">
        <v>475</v>
      </c>
    </row>
    <row r="48" spans="2:13" ht="12.75">
      <c r="B48" s="234">
        <v>3000</v>
      </c>
      <c r="C48" s="1" t="s">
        <v>145</v>
      </c>
      <c r="D48" s="14" t="s">
        <v>12</v>
      </c>
      <c r="E48" s="1" t="s">
        <v>24</v>
      </c>
      <c r="F48" s="72" t="s">
        <v>133</v>
      </c>
      <c r="G48" s="29" t="s">
        <v>117</v>
      </c>
      <c r="H48" s="6">
        <f t="shared" si="2"/>
        <v>-29000</v>
      </c>
      <c r="I48" s="24">
        <f t="shared" si="1"/>
        <v>6.315789473684211</v>
      </c>
      <c r="K48" t="s">
        <v>103</v>
      </c>
      <c r="L48">
        <v>5</v>
      </c>
      <c r="M48" s="2">
        <v>475</v>
      </c>
    </row>
    <row r="49" spans="2:13" ht="12.75">
      <c r="B49" s="234">
        <v>4000</v>
      </c>
      <c r="C49" s="1" t="s">
        <v>146</v>
      </c>
      <c r="D49" s="14" t="s">
        <v>12</v>
      </c>
      <c r="E49" s="1" t="s">
        <v>24</v>
      </c>
      <c r="F49" s="72" t="s">
        <v>133</v>
      </c>
      <c r="G49" s="29" t="s">
        <v>117</v>
      </c>
      <c r="H49" s="6">
        <f t="shared" si="2"/>
        <v>-33000</v>
      </c>
      <c r="I49" s="24">
        <f t="shared" si="1"/>
        <v>8.421052631578947</v>
      </c>
      <c r="K49" t="s">
        <v>103</v>
      </c>
      <c r="L49">
        <v>5</v>
      </c>
      <c r="M49" s="2">
        <v>475</v>
      </c>
    </row>
    <row r="50" spans="2:13" ht="12.75">
      <c r="B50" s="234">
        <v>3000</v>
      </c>
      <c r="C50" s="1" t="s">
        <v>147</v>
      </c>
      <c r="D50" s="14" t="s">
        <v>12</v>
      </c>
      <c r="E50" s="1" t="s">
        <v>24</v>
      </c>
      <c r="F50" s="72" t="s">
        <v>133</v>
      </c>
      <c r="G50" s="29" t="s">
        <v>148</v>
      </c>
      <c r="H50" s="6">
        <f t="shared" si="2"/>
        <v>-36000</v>
      </c>
      <c r="I50" s="24">
        <f t="shared" si="1"/>
        <v>6.315789473684211</v>
      </c>
      <c r="K50" t="s">
        <v>103</v>
      </c>
      <c r="L50">
        <v>5</v>
      </c>
      <c r="M50" s="2">
        <v>475</v>
      </c>
    </row>
    <row r="51" spans="2:13" ht="12.75">
      <c r="B51" s="234">
        <v>2000</v>
      </c>
      <c r="C51" s="1" t="s">
        <v>149</v>
      </c>
      <c r="D51" s="14" t="s">
        <v>12</v>
      </c>
      <c r="E51" s="1" t="s">
        <v>24</v>
      </c>
      <c r="F51" s="72" t="s">
        <v>133</v>
      </c>
      <c r="G51" s="29" t="s">
        <v>148</v>
      </c>
      <c r="H51" s="6">
        <f t="shared" si="2"/>
        <v>-38000</v>
      </c>
      <c r="I51" s="24">
        <f t="shared" si="1"/>
        <v>4.2105263157894735</v>
      </c>
      <c r="K51" t="s">
        <v>103</v>
      </c>
      <c r="L51">
        <v>5</v>
      </c>
      <c r="M51" s="2">
        <v>475</v>
      </c>
    </row>
    <row r="52" spans="2:13" ht="12.75">
      <c r="B52" s="234">
        <v>10000</v>
      </c>
      <c r="C52" s="1" t="s">
        <v>150</v>
      </c>
      <c r="D52" s="14" t="s">
        <v>12</v>
      </c>
      <c r="E52" s="1" t="s">
        <v>24</v>
      </c>
      <c r="F52" s="72" t="s">
        <v>133</v>
      </c>
      <c r="G52" s="29" t="s">
        <v>121</v>
      </c>
      <c r="H52" s="6">
        <f t="shared" si="2"/>
        <v>-48000</v>
      </c>
      <c r="I52" s="24">
        <f t="shared" si="1"/>
        <v>21.05263157894737</v>
      </c>
      <c r="K52" t="s">
        <v>103</v>
      </c>
      <c r="L52">
        <v>5</v>
      </c>
      <c r="M52" s="2">
        <v>475</v>
      </c>
    </row>
    <row r="53" spans="2:13" ht="12.75">
      <c r="B53" s="234">
        <v>4000</v>
      </c>
      <c r="C53" s="1" t="s">
        <v>151</v>
      </c>
      <c r="D53" s="14" t="s">
        <v>12</v>
      </c>
      <c r="E53" s="1" t="s">
        <v>24</v>
      </c>
      <c r="F53" s="72" t="s">
        <v>133</v>
      </c>
      <c r="G53" s="29" t="s">
        <v>121</v>
      </c>
      <c r="H53" s="6">
        <f t="shared" si="2"/>
        <v>-52000</v>
      </c>
      <c r="I53" s="24">
        <f t="shared" si="1"/>
        <v>8.421052631578947</v>
      </c>
      <c r="K53" t="s">
        <v>103</v>
      </c>
      <c r="L53">
        <v>5</v>
      </c>
      <c r="M53" s="2">
        <v>475</v>
      </c>
    </row>
    <row r="54" spans="2:13" ht="12.75">
      <c r="B54" s="234">
        <v>4000</v>
      </c>
      <c r="C54" s="14" t="s">
        <v>152</v>
      </c>
      <c r="D54" s="14" t="s">
        <v>12</v>
      </c>
      <c r="E54" s="1" t="s">
        <v>24</v>
      </c>
      <c r="F54" s="72" t="s">
        <v>133</v>
      </c>
      <c r="G54" s="29" t="s">
        <v>123</v>
      </c>
      <c r="H54" s="6">
        <f t="shared" si="2"/>
        <v>-56000</v>
      </c>
      <c r="I54" s="24">
        <f t="shared" si="1"/>
        <v>8.421052631578947</v>
      </c>
      <c r="K54" t="s">
        <v>103</v>
      </c>
      <c r="L54">
        <v>5</v>
      </c>
      <c r="M54" s="2">
        <v>475</v>
      </c>
    </row>
    <row r="55" spans="2:13" ht="12.75">
      <c r="B55" s="234">
        <v>5000</v>
      </c>
      <c r="C55" s="1" t="s">
        <v>153</v>
      </c>
      <c r="D55" s="14" t="s">
        <v>12</v>
      </c>
      <c r="E55" s="1" t="s">
        <v>24</v>
      </c>
      <c r="F55" s="72" t="s">
        <v>133</v>
      </c>
      <c r="G55" s="29" t="s">
        <v>123</v>
      </c>
      <c r="H55" s="6">
        <f t="shared" si="2"/>
        <v>-61000</v>
      </c>
      <c r="I55" s="24">
        <f t="shared" si="1"/>
        <v>10.526315789473685</v>
      </c>
      <c r="K55" t="s">
        <v>103</v>
      </c>
      <c r="L55">
        <v>5</v>
      </c>
      <c r="M55" s="2">
        <v>475</v>
      </c>
    </row>
    <row r="56" spans="2:13" ht="12.75">
      <c r="B56" s="234">
        <v>4000</v>
      </c>
      <c r="C56" s="1" t="s">
        <v>154</v>
      </c>
      <c r="D56" s="14" t="s">
        <v>12</v>
      </c>
      <c r="E56" s="1" t="s">
        <v>24</v>
      </c>
      <c r="F56" s="72" t="s">
        <v>133</v>
      </c>
      <c r="G56" s="29" t="s">
        <v>125</v>
      </c>
      <c r="H56" s="6">
        <f t="shared" si="2"/>
        <v>-65000</v>
      </c>
      <c r="I56" s="24">
        <f t="shared" si="1"/>
        <v>8.421052631578947</v>
      </c>
      <c r="K56" t="s">
        <v>103</v>
      </c>
      <c r="L56">
        <v>5</v>
      </c>
      <c r="M56" s="2">
        <v>475</v>
      </c>
    </row>
    <row r="57" spans="2:13" ht="12.75">
      <c r="B57" s="234">
        <v>6000</v>
      </c>
      <c r="C57" s="1" t="s">
        <v>155</v>
      </c>
      <c r="D57" s="14" t="s">
        <v>12</v>
      </c>
      <c r="E57" s="1" t="s">
        <v>24</v>
      </c>
      <c r="F57" s="72" t="s">
        <v>133</v>
      </c>
      <c r="G57" s="29" t="s">
        <v>156</v>
      </c>
      <c r="H57" s="6">
        <f t="shared" si="2"/>
        <v>-71000</v>
      </c>
      <c r="I57" s="24">
        <f t="shared" si="1"/>
        <v>12.631578947368421</v>
      </c>
      <c r="K57" t="s">
        <v>103</v>
      </c>
      <c r="L57">
        <v>5</v>
      </c>
      <c r="M57" s="2">
        <v>475</v>
      </c>
    </row>
    <row r="58" spans="1:13" s="60" customFormat="1" ht="12.75">
      <c r="A58" s="1"/>
      <c r="B58" s="234">
        <v>11000</v>
      </c>
      <c r="C58" s="1" t="s">
        <v>157</v>
      </c>
      <c r="D58" s="14" t="s">
        <v>12</v>
      </c>
      <c r="E58" s="1" t="s">
        <v>24</v>
      </c>
      <c r="F58" s="72" t="s">
        <v>158</v>
      </c>
      <c r="G58" s="29" t="s">
        <v>127</v>
      </c>
      <c r="H58" s="6">
        <f t="shared" si="2"/>
        <v>-82000</v>
      </c>
      <c r="I58" s="24">
        <f t="shared" si="1"/>
        <v>23.157894736842106</v>
      </c>
      <c r="J58"/>
      <c r="K58" t="s">
        <v>103</v>
      </c>
      <c r="L58">
        <v>5</v>
      </c>
      <c r="M58" s="2">
        <v>475</v>
      </c>
    </row>
    <row r="59" spans="2:13" ht="12.75">
      <c r="B59" s="234">
        <v>2000</v>
      </c>
      <c r="C59" s="1" t="s">
        <v>159</v>
      </c>
      <c r="D59" s="14" t="s">
        <v>12</v>
      </c>
      <c r="E59" s="1" t="s">
        <v>24</v>
      </c>
      <c r="F59" s="72" t="s">
        <v>133</v>
      </c>
      <c r="G59" s="29" t="s">
        <v>129</v>
      </c>
      <c r="H59" s="6">
        <f t="shared" si="2"/>
        <v>-84000</v>
      </c>
      <c r="I59" s="24">
        <f t="shared" si="1"/>
        <v>4.2105263157894735</v>
      </c>
      <c r="K59" t="s">
        <v>103</v>
      </c>
      <c r="L59">
        <v>5</v>
      </c>
      <c r="M59" s="2">
        <v>475</v>
      </c>
    </row>
    <row r="60" spans="2:13" ht="12.75">
      <c r="B60" s="234">
        <v>2000</v>
      </c>
      <c r="C60" s="1" t="s">
        <v>160</v>
      </c>
      <c r="D60" s="14" t="s">
        <v>12</v>
      </c>
      <c r="E60" s="1" t="s">
        <v>24</v>
      </c>
      <c r="F60" s="72" t="s">
        <v>133</v>
      </c>
      <c r="G60" s="29" t="s">
        <v>129</v>
      </c>
      <c r="H60" s="6">
        <f t="shared" si="2"/>
        <v>-86000</v>
      </c>
      <c r="I60" s="24">
        <f t="shared" si="1"/>
        <v>4.2105263157894735</v>
      </c>
      <c r="K60" t="s">
        <v>103</v>
      </c>
      <c r="L60">
        <v>5</v>
      </c>
      <c r="M60" s="2">
        <v>475</v>
      </c>
    </row>
    <row r="61" spans="2:13" ht="12.75">
      <c r="B61" s="234">
        <v>3000</v>
      </c>
      <c r="C61" s="1" t="s">
        <v>161</v>
      </c>
      <c r="D61" s="14" t="s">
        <v>12</v>
      </c>
      <c r="E61" s="1" t="s">
        <v>24</v>
      </c>
      <c r="F61" s="72" t="s">
        <v>162</v>
      </c>
      <c r="G61" s="29" t="s">
        <v>129</v>
      </c>
      <c r="H61" s="6">
        <f t="shared" si="2"/>
        <v>-89000</v>
      </c>
      <c r="I61" s="24">
        <f t="shared" si="1"/>
        <v>6.315789473684211</v>
      </c>
      <c r="K61" t="s">
        <v>103</v>
      </c>
      <c r="L61">
        <v>5</v>
      </c>
      <c r="M61" s="2">
        <v>475</v>
      </c>
    </row>
    <row r="62" spans="1:13" ht="12.75">
      <c r="A62" s="13"/>
      <c r="B62" s="241">
        <f>SUM(B39:B61)</f>
        <v>89000</v>
      </c>
      <c r="C62" s="13" t="s">
        <v>27</v>
      </c>
      <c r="D62" s="13"/>
      <c r="E62" s="13"/>
      <c r="F62" s="76"/>
      <c r="G62" s="20"/>
      <c r="H62" s="58">
        <v>0</v>
      </c>
      <c r="I62" s="59">
        <f t="shared" si="1"/>
        <v>187.3684210526316</v>
      </c>
      <c r="J62" s="60"/>
      <c r="K62" s="60"/>
      <c r="L62" s="60"/>
      <c r="M62" s="2">
        <v>475</v>
      </c>
    </row>
    <row r="63" spans="2:13" ht="12.75">
      <c r="B63" s="234"/>
      <c r="F63" s="72"/>
      <c r="H63" s="6">
        <f aca="true" t="shared" si="3" ref="H63:H78">H62-B63</f>
        <v>0</v>
      </c>
      <c r="I63" s="24">
        <f t="shared" si="1"/>
        <v>0</v>
      </c>
      <c r="M63" s="2">
        <v>475</v>
      </c>
    </row>
    <row r="64" spans="2:13" ht="12.75">
      <c r="B64" s="341"/>
      <c r="F64" s="72"/>
      <c r="H64" s="6">
        <f t="shared" si="3"/>
        <v>0</v>
      </c>
      <c r="I64" s="24">
        <f t="shared" si="1"/>
        <v>0</v>
      </c>
      <c r="M64" s="2">
        <v>475</v>
      </c>
    </row>
    <row r="65" spans="2:13" ht="12.75">
      <c r="B65" s="239">
        <v>1400</v>
      </c>
      <c r="C65" s="14" t="s">
        <v>41</v>
      </c>
      <c r="D65" s="14" t="s">
        <v>12</v>
      </c>
      <c r="E65" s="14" t="s">
        <v>29</v>
      </c>
      <c r="F65" s="72" t="s">
        <v>133</v>
      </c>
      <c r="G65" s="32" t="s">
        <v>75</v>
      </c>
      <c r="H65" s="6">
        <f t="shared" si="3"/>
        <v>-1400</v>
      </c>
      <c r="I65" s="24">
        <v>2.8</v>
      </c>
      <c r="K65" t="s">
        <v>103</v>
      </c>
      <c r="L65">
        <v>5</v>
      </c>
      <c r="M65" s="2">
        <v>475</v>
      </c>
    </row>
    <row r="66" spans="2:13" ht="12.75">
      <c r="B66" s="234">
        <v>1900</v>
      </c>
      <c r="C66" s="1" t="s">
        <v>41</v>
      </c>
      <c r="D66" s="14" t="s">
        <v>12</v>
      </c>
      <c r="E66" s="1" t="s">
        <v>29</v>
      </c>
      <c r="F66" s="72" t="s">
        <v>133</v>
      </c>
      <c r="G66" s="29" t="s">
        <v>77</v>
      </c>
      <c r="H66" s="6">
        <f t="shared" si="3"/>
        <v>-3300</v>
      </c>
      <c r="I66" s="24">
        <v>3.8</v>
      </c>
      <c r="K66" s="17" t="s">
        <v>103</v>
      </c>
      <c r="L66">
        <v>5</v>
      </c>
      <c r="M66" s="2">
        <v>475</v>
      </c>
    </row>
    <row r="67" spans="2:13" ht="12.75">
      <c r="B67" s="234">
        <v>1600</v>
      </c>
      <c r="C67" s="1" t="s">
        <v>41</v>
      </c>
      <c r="D67" s="14" t="s">
        <v>12</v>
      </c>
      <c r="E67" s="1" t="s">
        <v>29</v>
      </c>
      <c r="F67" s="72" t="s">
        <v>133</v>
      </c>
      <c r="G67" s="29" t="s">
        <v>79</v>
      </c>
      <c r="H67" s="6">
        <f t="shared" si="3"/>
        <v>-4900</v>
      </c>
      <c r="I67" s="24">
        <v>3.2</v>
      </c>
      <c r="K67" s="17" t="s">
        <v>103</v>
      </c>
      <c r="L67">
        <v>5</v>
      </c>
      <c r="M67" s="2">
        <v>475</v>
      </c>
    </row>
    <row r="68" spans="2:13" ht="12.75">
      <c r="B68" s="234">
        <v>1000</v>
      </c>
      <c r="C68" s="1" t="s">
        <v>41</v>
      </c>
      <c r="D68" s="14" t="s">
        <v>12</v>
      </c>
      <c r="E68" s="1" t="s">
        <v>29</v>
      </c>
      <c r="F68" s="72" t="s">
        <v>133</v>
      </c>
      <c r="G68" s="29" t="s">
        <v>79</v>
      </c>
      <c r="H68" s="6">
        <f t="shared" si="3"/>
        <v>-5900</v>
      </c>
      <c r="I68" s="24">
        <v>2</v>
      </c>
      <c r="K68" s="17" t="s">
        <v>103</v>
      </c>
      <c r="L68">
        <v>5</v>
      </c>
      <c r="M68" s="2">
        <v>475</v>
      </c>
    </row>
    <row r="69" spans="2:13" ht="12.75">
      <c r="B69" s="234">
        <v>1800</v>
      </c>
      <c r="C69" s="1" t="s">
        <v>41</v>
      </c>
      <c r="D69" s="14" t="s">
        <v>12</v>
      </c>
      <c r="E69" s="1" t="s">
        <v>29</v>
      </c>
      <c r="F69" s="72" t="s">
        <v>133</v>
      </c>
      <c r="G69" s="29" t="s">
        <v>110</v>
      </c>
      <c r="H69" s="6">
        <f t="shared" si="3"/>
        <v>-7700</v>
      </c>
      <c r="I69" s="24">
        <v>3.6</v>
      </c>
      <c r="K69" s="17" t="s">
        <v>103</v>
      </c>
      <c r="L69">
        <v>5</v>
      </c>
      <c r="M69" s="2">
        <v>475</v>
      </c>
    </row>
    <row r="70" spans="2:13" ht="12.75">
      <c r="B70" s="234">
        <v>1800</v>
      </c>
      <c r="C70" s="1" t="s">
        <v>41</v>
      </c>
      <c r="D70" s="14" t="s">
        <v>12</v>
      </c>
      <c r="E70" s="1" t="s">
        <v>29</v>
      </c>
      <c r="F70" s="72" t="s">
        <v>133</v>
      </c>
      <c r="G70" s="29" t="s">
        <v>114</v>
      </c>
      <c r="H70" s="6">
        <f t="shared" si="3"/>
        <v>-9500</v>
      </c>
      <c r="I70" s="24">
        <v>3.6</v>
      </c>
      <c r="K70" s="17" t="s">
        <v>103</v>
      </c>
      <c r="L70">
        <v>5</v>
      </c>
      <c r="M70" s="2">
        <v>475</v>
      </c>
    </row>
    <row r="71" spans="2:13" ht="12.75">
      <c r="B71" s="234">
        <v>1100</v>
      </c>
      <c r="C71" s="1" t="s">
        <v>41</v>
      </c>
      <c r="D71" s="14" t="s">
        <v>12</v>
      </c>
      <c r="E71" s="1" t="s">
        <v>29</v>
      </c>
      <c r="F71" s="72" t="s">
        <v>133</v>
      </c>
      <c r="G71" s="29" t="s">
        <v>117</v>
      </c>
      <c r="H71" s="6">
        <f t="shared" si="3"/>
        <v>-10600</v>
      </c>
      <c r="I71" s="24">
        <v>2.2</v>
      </c>
      <c r="K71" t="s">
        <v>103</v>
      </c>
      <c r="L71">
        <v>5</v>
      </c>
      <c r="M71" s="2">
        <v>475</v>
      </c>
    </row>
    <row r="72" spans="2:13" ht="12.75">
      <c r="B72" s="234">
        <v>2000</v>
      </c>
      <c r="C72" s="1" t="s">
        <v>41</v>
      </c>
      <c r="D72" s="14" t="s">
        <v>12</v>
      </c>
      <c r="E72" s="1" t="s">
        <v>29</v>
      </c>
      <c r="F72" s="72" t="s">
        <v>133</v>
      </c>
      <c r="G72" s="29" t="s">
        <v>117</v>
      </c>
      <c r="H72" s="6">
        <f t="shared" si="3"/>
        <v>-12600</v>
      </c>
      <c r="I72" s="24">
        <v>4</v>
      </c>
      <c r="K72" t="s">
        <v>103</v>
      </c>
      <c r="L72">
        <v>5</v>
      </c>
      <c r="M72" s="2">
        <v>475</v>
      </c>
    </row>
    <row r="73" spans="2:13" ht="12.75">
      <c r="B73" s="234">
        <v>1500</v>
      </c>
      <c r="C73" s="1" t="s">
        <v>41</v>
      </c>
      <c r="D73" s="14" t="s">
        <v>12</v>
      </c>
      <c r="E73" s="1" t="s">
        <v>29</v>
      </c>
      <c r="F73" s="72" t="s">
        <v>133</v>
      </c>
      <c r="G73" s="29" t="s">
        <v>148</v>
      </c>
      <c r="H73" s="6">
        <f t="shared" si="3"/>
        <v>-14100</v>
      </c>
      <c r="I73" s="24">
        <v>3</v>
      </c>
      <c r="K73" t="s">
        <v>103</v>
      </c>
      <c r="L73">
        <v>5</v>
      </c>
      <c r="M73" s="2">
        <v>475</v>
      </c>
    </row>
    <row r="74" spans="2:13" ht="12.75">
      <c r="B74" s="234">
        <v>1600</v>
      </c>
      <c r="C74" s="1" t="s">
        <v>41</v>
      </c>
      <c r="D74" s="14" t="s">
        <v>12</v>
      </c>
      <c r="E74" s="1" t="s">
        <v>29</v>
      </c>
      <c r="F74" s="72" t="s">
        <v>133</v>
      </c>
      <c r="G74" s="29" t="s">
        <v>121</v>
      </c>
      <c r="H74" s="6">
        <f t="shared" si="3"/>
        <v>-15700</v>
      </c>
      <c r="I74" s="24">
        <v>3.2</v>
      </c>
      <c r="K74" t="s">
        <v>103</v>
      </c>
      <c r="L74">
        <v>5</v>
      </c>
      <c r="M74" s="2">
        <v>475</v>
      </c>
    </row>
    <row r="75" spans="1:13" s="60" customFormat="1" ht="12.75">
      <c r="A75" s="1"/>
      <c r="B75" s="234">
        <v>1400</v>
      </c>
      <c r="C75" s="1" t="s">
        <v>41</v>
      </c>
      <c r="D75" s="14" t="s">
        <v>12</v>
      </c>
      <c r="E75" s="1" t="s">
        <v>29</v>
      </c>
      <c r="F75" s="72" t="s">
        <v>133</v>
      </c>
      <c r="G75" s="29" t="s">
        <v>123</v>
      </c>
      <c r="H75" s="6">
        <f t="shared" si="3"/>
        <v>-17100</v>
      </c>
      <c r="I75" s="24">
        <v>2.8</v>
      </c>
      <c r="J75"/>
      <c r="K75" t="s">
        <v>103</v>
      </c>
      <c r="L75">
        <v>5</v>
      </c>
      <c r="M75" s="2">
        <v>475</v>
      </c>
    </row>
    <row r="76" spans="2:13" ht="12.75">
      <c r="B76" s="234">
        <v>1700</v>
      </c>
      <c r="C76" s="1" t="s">
        <v>41</v>
      </c>
      <c r="D76" s="14" t="s">
        <v>12</v>
      </c>
      <c r="E76" s="1" t="s">
        <v>29</v>
      </c>
      <c r="F76" s="72" t="s">
        <v>133</v>
      </c>
      <c r="G76" s="29" t="s">
        <v>125</v>
      </c>
      <c r="H76" s="6">
        <f t="shared" si="3"/>
        <v>-18800</v>
      </c>
      <c r="I76" s="24">
        <v>3.4</v>
      </c>
      <c r="K76" t="s">
        <v>103</v>
      </c>
      <c r="L76">
        <v>5</v>
      </c>
      <c r="M76" s="2">
        <v>475</v>
      </c>
    </row>
    <row r="77" spans="2:13" ht="12.75">
      <c r="B77" s="234">
        <v>1000</v>
      </c>
      <c r="C77" s="1" t="s">
        <v>41</v>
      </c>
      <c r="D77" s="14" t="s">
        <v>12</v>
      </c>
      <c r="E77" s="1" t="s">
        <v>29</v>
      </c>
      <c r="F77" s="72" t="s">
        <v>133</v>
      </c>
      <c r="G77" s="29" t="s">
        <v>127</v>
      </c>
      <c r="H77" s="6">
        <f t="shared" si="3"/>
        <v>-19800</v>
      </c>
      <c r="I77" s="24">
        <v>2</v>
      </c>
      <c r="K77" t="s">
        <v>103</v>
      </c>
      <c r="L77">
        <v>5</v>
      </c>
      <c r="M77" s="2">
        <v>475</v>
      </c>
    </row>
    <row r="78" spans="2:13" ht="12.75">
      <c r="B78" s="234">
        <v>2000</v>
      </c>
      <c r="C78" s="1" t="s">
        <v>41</v>
      </c>
      <c r="D78" s="14" t="s">
        <v>12</v>
      </c>
      <c r="E78" s="1" t="s">
        <v>29</v>
      </c>
      <c r="F78" s="72" t="s">
        <v>133</v>
      </c>
      <c r="G78" s="29" t="s">
        <v>129</v>
      </c>
      <c r="H78" s="6">
        <f t="shared" si="3"/>
        <v>-21800</v>
      </c>
      <c r="I78" s="24">
        <v>4</v>
      </c>
      <c r="K78" t="s">
        <v>103</v>
      </c>
      <c r="L78">
        <v>5</v>
      </c>
      <c r="M78" s="2">
        <v>475</v>
      </c>
    </row>
    <row r="79" spans="1:13" ht="12.75">
      <c r="A79" s="13"/>
      <c r="B79" s="241">
        <f>SUM(B65:B78)</f>
        <v>21800</v>
      </c>
      <c r="C79" s="13"/>
      <c r="D79" s="13"/>
      <c r="E79" s="13"/>
      <c r="F79" s="76"/>
      <c r="G79" s="20"/>
      <c r="H79" s="58">
        <v>0</v>
      </c>
      <c r="I79" s="59">
        <f>+B79/M79</f>
        <v>45.89473684210526</v>
      </c>
      <c r="J79" s="60"/>
      <c r="K79" s="60"/>
      <c r="L79" s="60"/>
      <c r="M79" s="2">
        <v>475</v>
      </c>
    </row>
    <row r="80" spans="2:13" ht="12.75">
      <c r="B80" s="234"/>
      <c r="F80" s="72"/>
      <c r="H80" s="6">
        <f aca="true" t="shared" si="4" ref="H80:H92">H79-B80</f>
        <v>0</v>
      </c>
      <c r="I80" s="24">
        <f>+B80/M80</f>
        <v>0</v>
      </c>
      <c r="M80" s="2">
        <v>475</v>
      </c>
    </row>
    <row r="81" spans="2:13" ht="12.75">
      <c r="B81" s="234"/>
      <c r="F81" s="72"/>
      <c r="H81" s="6">
        <f t="shared" si="4"/>
        <v>0</v>
      </c>
      <c r="I81" s="24">
        <f>+B81/M81</f>
        <v>0</v>
      </c>
      <c r="M81" s="2">
        <v>475</v>
      </c>
    </row>
    <row r="82" spans="2:13" ht="12.75">
      <c r="B82" s="239">
        <v>5000</v>
      </c>
      <c r="C82" s="14" t="s">
        <v>163</v>
      </c>
      <c r="D82" s="14" t="s">
        <v>12</v>
      </c>
      <c r="E82" s="37" t="s">
        <v>24</v>
      </c>
      <c r="F82" s="72" t="s">
        <v>164</v>
      </c>
      <c r="G82" s="38" t="s">
        <v>75</v>
      </c>
      <c r="H82" s="6">
        <f t="shared" si="4"/>
        <v>-5000</v>
      </c>
      <c r="I82" s="24">
        <v>10</v>
      </c>
      <c r="K82" t="s">
        <v>103</v>
      </c>
      <c r="L82">
        <v>5</v>
      </c>
      <c r="M82" s="2">
        <v>475</v>
      </c>
    </row>
    <row r="83" spans="2:13" ht="12.75">
      <c r="B83" s="234">
        <v>5000</v>
      </c>
      <c r="C83" s="1" t="s">
        <v>163</v>
      </c>
      <c r="D83" s="14" t="s">
        <v>12</v>
      </c>
      <c r="E83" s="1" t="s">
        <v>24</v>
      </c>
      <c r="F83" s="72" t="s">
        <v>143</v>
      </c>
      <c r="G83" s="29" t="s">
        <v>77</v>
      </c>
      <c r="H83" s="6">
        <f t="shared" si="4"/>
        <v>-10000</v>
      </c>
      <c r="I83" s="24">
        <v>10</v>
      </c>
      <c r="K83" s="17" t="s">
        <v>103</v>
      </c>
      <c r="L83">
        <v>5</v>
      </c>
      <c r="M83" s="2">
        <v>475</v>
      </c>
    </row>
    <row r="84" spans="2:13" ht="12.75">
      <c r="B84" s="234">
        <v>5000</v>
      </c>
      <c r="C84" s="1" t="s">
        <v>163</v>
      </c>
      <c r="D84" s="14" t="s">
        <v>12</v>
      </c>
      <c r="E84" s="1" t="s">
        <v>24</v>
      </c>
      <c r="F84" s="72" t="s">
        <v>143</v>
      </c>
      <c r="G84" s="29" t="s">
        <v>79</v>
      </c>
      <c r="H84" s="6">
        <f t="shared" si="4"/>
        <v>-15000</v>
      </c>
      <c r="I84" s="24">
        <v>10</v>
      </c>
      <c r="K84" s="17" t="s">
        <v>103</v>
      </c>
      <c r="L84">
        <v>5</v>
      </c>
      <c r="M84" s="2">
        <v>475</v>
      </c>
    </row>
    <row r="85" spans="2:13" ht="12.75">
      <c r="B85" s="234">
        <v>5000</v>
      </c>
      <c r="C85" s="1" t="s">
        <v>163</v>
      </c>
      <c r="D85" s="14" t="s">
        <v>12</v>
      </c>
      <c r="E85" s="1" t="s">
        <v>24</v>
      </c>
      <c r="F85" s="72" t="s">
        <v>143</v>
      </c>
      <c r="G85" s="29" t="s">
        <v>110</v>
      </c>
      <c r="H85" s="6">
        <f t="shared" si="4"/>
        <v>-20000</v>
      </c>
      <c r="I85" s="24">
        <v>10</v>
      </c>
      <c r="K85" s="17" t="s">
        <v>103</v>
      </c>
      <c r="L85">
        <v>5</v>
      </c>
      <c r="M85" s="2">
        <v>475</v>
      </c>
    </row>
    <row r="86" spans="2:13" ht="12.75">
      <c r="B86" s="234">
        <v>5000</v>
      </c>
      <c r="C86" s="1" t="s">
        <v>163</v>
      </c>
      <c r="D86" s="14" t="s">
        <v>12</v>
      </c>
      <c r="E86" s="1" t="s">
        <v>24</v>
      </c>
      <c r="F86" s="72" t="s">
        <v>143</v>
      </c>
      <c r="G86" s="29" t="s">
        <v>114</v>
      </c>
      <c r="H86" s="6">
        <f t="shared" si="4"/>
        <v>-25000</v>
      </c>
      <c r="I86" s="24">
        <v>10</v>
      </c>
      <c r="K86" s="17" t="s">
        <v>103</v>
      </c>
      <c r="L86">
        <v>5</v>
      </c>
      <c r="M86" s="2">
        <v>475</v>
      </c>
    </row>
    <row r="87" spans="2:13" ht="12.75">
      <c r="B87" s="234">
        <v>5000</v>
      </c>
      <c r="C87" s="1" t="s">
        <v>163</v>
      </c>
      <c r="D87" s="14" t="s">
        <v>12</v>
      </c>
      <c r="E87" s="1" t="s">
        <v>24</v>
      </c>
      <c r="F87" s="72" t="s">
        <v>143</v>
      </c>
      <c r="G87" s="29" t="s">
        <v>117</v>
      </c>
      <c r="H87" s="6">
        <f t="shared" si="4"/>
        <v>-30000</v>
      </c>
      <c r="I87" s="24">
        <v>10</v>
      </c>
      <c r="K87" t="s">
        <v>103</v>
      </c>
      <c r="L87">
        <v>5</v>
      </c>
      <c r="M87" s="2">
        <v>475</v>
      </c>
    </row>
    <row r="88" spans="2:13" ht="12.75">
      <c r="B88" s="234">
        <v>5000</v>
      </c>
      <c r="C88" s="1" t="s">
        <v>163</v>
      </c>
      <c r="D88" s="14" t="s">
        <v>12</v>
      </c>
      <c r="E88" s="1" t="s">
        <v>24</v>
      </c>
      <c r="F88" s="72" t="s">
        <v>165</v>
      </c>
      <c r="G88" s="29" t="s">
        <v>148</v>
      </c>
      <c r="H88" s="6">
        <f t="shared" si="4"/>
        <v>-35000</v>
      </c>
      <c r="I88" s="24">
        <v>10</v>
      </c>
      <c r="K88" t="s">
        <v>103</v>
      </c>
      <c r="L88">
        <v>5</v>
      </c>
      <c r="M88" s="2">
        <v>475</v>
      </c>
    </row>
    <row r="89" spans="1:13" s="60" customFormat="1" ht="12.75">
      <c r="A89" s="1"/>
      <c r="B89" s="234">
        <v>5000</v>
      </c>
      <c r="C89" s="1" t="s">
        <v>163</v>
      </c>
      <c r="D89" s="14" t="s">
        <v>12</v>
      </c>
      <c r="E89" s="1" t="s">
        <v>24</v>
      </c>
      <c r="F89" s="72" t="s">
        <v>166</v>
      </c>
      <c r="G89" s="29" t="s">
        <v>121</v>
      </c>
      <c r="H89" s="6">
        <f t="shared" si="4"/>
        <v>-40000</v>
      </c>
      <c r="I89" s="24">
        <v>10</v>
      </c>
      <c r="J89"/>
      <c r="K89" t="s">
        <v>103</v>
      </c>
      <c r="L89">
        <v>5</v>
      </c>
      <c r="M89" s="2">
        <v>475</v>
      </c>
    </row>
    <row r="90" spans="2:13" ht="12.75">
      <c r="B90" s="234">
        <v>5000</v>
      </c>
      <c r="C90" s="1" t="s">
        <v>163</v>
      </c>
      <c r="D90" s="14" t="s">
        <v>12</v>
      </c>
      <c r="E90" s="1" t="s">
        <v>24</v>
      </c>
      <c r="F90" s="72" t="s">
        <v>166</v>
      </c>
      <c r="G90" s="29" t="s">
        <v>123</v>
      </c>
      <c r="H90" s="6">
        <f t="shared" si="4"/>
        <v>-45000</v>
      </c>
      <c r="I90" s="24">
        <v>10</v>
      </c>
      <c r="K90" t="s">
        <v>103</v>
      </c>
      <c r="L90">
        <v>5</v>
      </c>
      <c r="M90" s="2">
        <v>475</v>
      </c>
    </row>
    <row r="91" spans="2:13" ht="12.75">
      <c r="B91" s="234">
        <v>5000</v>
      </c>
      <c r="C91" s="1" t="s">
        <v>163</v>
      </c>
      <c r="D91" s="14" t="s">
        <v>12</v>
      </c>
      <c r="E91" s="1" t="s">
        <v>24</v>
      </c>
      <c r="F91" s="72" t="s">
        <v>166</v>
      </c>
      <c r="G91" s="29" t="s">
        <v>125</v>
      </c>
      <c r="H91" s="6">
        <f t="shared" si="4"/>
        <v>-50000</v>
      </c>
      <c r="I91" s="24">
        <v>10</v>
      </c>
      <c r="K91" t="s">
        <v>103</v>
      </c>
      <c r="L91">
        <v>5</v>
      </c>
      <c r="M91" s="2">
        <v>475</v>
      </c>
    </row>
    <row r="92" spans="2:13" ht="12.75">
      <c r="B92" s="234">
        <v>5000</v>
      </c>
      <c r="C92" s="1" t="s">
        <v>163</v>
      </c>
      <c r="D92" s="14" t="s">
        <v>12</v>
      </c>
      <c r="E92" s="1" t="s">
        <v>24</v>
      </c>
      <c r="F92" s="72" t="s">
        <v>167</v>
      </c>
      <c r="G92" s="29" t="s">
        <v>127</v>
      </c>
      <c r="H92" s="6">
        <f t="shared" si="4"/>
        <v>-55000</v>
      </c>
      <c r="I92" s="24">
        <v>10</v>
      </c>
      <c r="K92" t="s">
        <v>103</v>
      </c>
      <c r="L92">
        <v>5</v>
      </c>
      <c r="M92" s="2">
        <v>475</v>
      </c>
    </row>
    <row r="93" spans="1:13" ht="12.75">
      <c r="A93" s="13"/>
      <c r="B93" s="241">
        <f>SUM(B82:B92)</f>
        <v>55000</v>
      </c>
      <c r="C93" s="13"/>
      <c r="D93" s="13"/>
      <c r="E93" s="13"/>
      <c r="F93" s="76"/>
      <c r="G93" s="20"/>
      <c r="H93" s="58">
        <v>0</v>
      </c>
      <c r="I93" s="59">
        <f>+B93/M93</f>
        <v>115.78947368421052</v>
      </c>
      <c r="J93" s="60"/>
      <c r="K93" s="60"/>
      <c r="L93" s="60"/>
      <c r="M93" s="2">
        <v>475</v>
      </c>
    </row>
    <row r="94" spans="2:13" ht="12.75">
      <c r="B94" s="234"/>
      <c r="F94" s="72"/>
      <c r="H94" s="6">
        <f aca="true" t="shared" si="5" ref="H94:H108">H93-B94</f>
        <v>0</v>
      </c>
      <c r="I94" s="24">
        <f>+B94/M94</f>
        <v>0</v>
      </c>
      <c r="M94" s="2">
        <v>475</v>
      </c>
    </row>
    <row r="95" spans="2:13" ht="12.75">
      <c r="B95" s="234"/>
      <c r="F95" s="72"/>
      <c r="H95" s="6">
        <f t="shared" si="5"/>
        <v>0</v>
      </c>
      <c r="I95" s="24">
        <f>+B95/M95</f>
        <v>0</v>
      </c>
      <c r="M95" s="2">
        <v>475</v>
      </c>
    </row>
    <row r="96" spans="1:13" ht="12.75">
      <c r="A96" s="14"/>
      <c r="B96" s="239">
        <v>2000</v>
      </c>
      <c r="C96" s="14" t="s">
        <v>30</v>
      </c>
      <c r="D96" s="14" t="s">
        <v>12</v>
      </c>
      <c r="E96" s="14" t="s">
        <v>24</v>
      </c>
      <c r="F96" s="72" t="s">
        <v>133</v>
      </c>
      <c r="G96" s="32" t="s">
        <v>75</v>
      </c>
      <c r="H96" s="6">
        <f t="shared" si="5"/>
        <v>-2000</v>
      </c>
      <c r="I96" s="42">
        <v>4</v>
      </c>
      <c r="J96" s="17"/>
      <c r="K96" s="17" t="s">
        <v>103</v>
      </c>
      <c r="L96" s="17">
        <v>5</v>
      </c>
      <c r="M96" s="2">
        <v>475</v>
      </c>
    </row>
    <row r="97" spans="2:13" ht="12.75">
      <c r="B97" s="239">
        <v>2000</v>
      </c>
      <c r="C97" s="40" t="s">
        <v>30</v>
      </c>
      <c r="D97" s="14" t="s">
        <v>12</v>
      </c>
      <c r="E97" s="40" t="s">
        <v>24</v>
      </c>
      <c r="F97" s="72" t="s">
        <v>133</v>
      </c>
      <c r="G97" s="29" t="s">
        <v>77</v>
      </c>
      <c r="H97" s="6">
        <f t="shared" si="5"/>
        <v>-4000</v>
      </c>
      <c r="I97" s="24">
        <v>4</v>
      </c>
      <c r="J97" s="39"/>
      <c r="K97" s="39" t="s">
        <v>103</v>
      </c>
      <c r="L97" s="39">
        <v>5</v>
      </c>
      <c r="M97" s="2">
        <v>475</v>
      </c>
    </row>
    <row r="98" spans="2:13" ht="12.75">
      <c r="B98" s="234">
        <v>2000</v>
      </c>
      <c r="C98" s="1" t="s">
        <v>30</v>
      </c>
      <c r="D98" s="14" t="s">
        <v>12</v>
      </c>
      <c r="E98" s="1" t="s">
        <v>24</v>
      </c>
      <c r="F98" s="72" t="s">
        <v>133</v>
      </c>
      <c r="G98" s="29" t="s">
        <v>79</v>
      </c>
      <c r="H98" s="6">
        <f t="shared" si="5"/>
        <v>-6000</v>
      </c>
      <c r="I98" s="24">
        <v>4</v>
      </c>
      <c r="K98" s="17" t="s">
        <v>103</v>
      </c>
      <c r="L98">
        <v>5</v>
      </c>
      <c r="M98" s="2">
        <v>475</v>
      </c>
    </row>
    <row r="99" spans="2:13" ht="12.75">
      <c r="B99" s="234">
        <v>2000</v>
      </c>
      <c r="C99" s="1" t="s">
        <v>30</v>
      </c>
      <c r="D99" s="14" t="s">
        <v>12</v>
      </c>
      <c r="E99" s="1" t="s">
        <v>24</v>
      </c>
      <c r="F99" s="72" t="s">
        <v>133</v>
      </c>
      <c r="G99" s="29" t="s">
        <v>110</v>
      </c>
      <c r="H99" s="6">
        <f t="shared" si="5"/>
        <v>-8000</v>
      </c>
      <c r="I99" s="24">
        <v>4</v>
      </c>
      <c r="K99" s="17" t="s">
        <v>103</v>
      </c>
      <c r="L99">
        <v>5</v>
      </c>
      <c r="M99" s="2">
        <v>475</v>
      </c>
    </row>
    <row r="100" spans="2:13" ht="12.75">
      <c r="B100" s="234">
        <v>2000</v>
      </c>
      <c r="C100" s="1" t="s">
        <v>30</v>
      </c>
      <c r="D100" s="14" t="s">
        <v>12</v>
      </c>
      <c r="E100" s="1" t="s">
        <v>24</v>
      </c>
      <c r="F100" s="72" t="s">
        <v>133</v>
      </c>
      <c r="G100" s="29" t="s">
        <v>114</v>
      </c>
      <c r="H100" s="6">
        <f t="shared" si="5"/>
        <v>-10000</v>
      </c>
      <c r="I100" s="24">
        <v>4</v>
      </c>
      <c r="K100" s="17" t="s">
        <v>103</v>
      </c>
      <c r="L100">
        <v>5</v>
      </c>
      <c r="M100" s="2">
        <v>475</v>
      </c>
    </row>
    <row r="101" spans="2:13" ht="12.75">
      <c r="B101" s="234">
        <v>2000</v>
      </c>
      <c r="C101" s="1" t="s">
        <v>30</v>
      </c>
      <c r="D101" s="14" t="s">
        <v>12</v>
      </c>
      <c r="E101" s="1" t="s">
        <v>24</v>
      </c>
      <c r="F101" s="72" t="s">
        <v>133</v>
      </c>
      <c r="G101" s="29" t="s">
        <v>117</v>
      </c>
      <c r="H101" s="6">
        <f t="shared" si="5"/>
        <v>-12000</v>
      </c>
      <c r="I101" s="24">
        <v>4</v>
      </c>
      <c r="K101" t="s">
        <v>103</v>
      </c>
      <c r="L101">
        <v>5</v>
      </c>
      <c r="M101" s="2">
        <v>475</v>
      </c>
    </row>
    <row r="102" spans="2:13" ht="12.75">
      <c r="B102" s="234">
        <v>2000</v>
      </c>
      <c r="C102" s="1" t="s">
        <v>30</v>
      </c>
      <c r="D102" s="14" t="s">
        <v>12</v>
      </c>
      <c r="E102" s="1" t="s">
        <v>24</v>
      </c>
      <c r="F102" s="72" t="s">
        <v>133</v>
      </c>
      <c r="G102" s="29" t="s">
        <v>148</v>
      </c>
      <c r="H102" s="6">
        <f t="shared" si="5"/>
        <v>-14000</v>
      </c>
      <c r="I102" s="24">
        <v>4</v>
      </c>
      <c r="K102" t="s">
        <v>103</v>
      </c>
      <c r="L102">
        <v>5</v>
      </c>
      <c r="M102" s="2">
        <v>475</v>
      </c>
    </row>
    <row r="103" spans="2:13" ht="12.75">
      <c r="B103" s="234">
        <v>2000</v>
      </c>
      <c r="C103" s="1" t="s">
        <v>30</v>
      </c>
      <c r="D103" s="14" t="s">
        <v>12</v>
      </c>
      <c r="E103" s="1" t="s">
        <v>24</v>
      </c>
      <c r="F103" s="72" t="s">
        <v>133</v>
      </c>
      <c r="G103" s="29" t="s">
        <v>121</v>
      </c>
      <c r="H103" s="6">
        <f t="shared" si="5"/>
        <v>-16000</v>
      </c>
      <c r="I103" s="24">
        <v>4</v>
      </c>
      <c r="K103" t="s">
        <v>103</v>
      </c>
      <c r="L103">
        <v>5</v>
      </c>
      <c r="M103" s="2">
        <v>475</v>
      </c>
    </row>
    <row r="104" spans="2:13" ht="12.75">
      <c r="B104" s="234">
        <v>2000</v>
      </c>
      <c r="C104" s="1" t="s">
        <v>30</v>
      </c>
      <c r="D104" s="14" t="s">
        <v>12</v>
      </c>
      <c r="E104" s="1" t="s">
        <v>24</v>
      </c>
      <c r="F104" s="72" t="s">
        <v>133</v>
      </c>
      <c r="G104" s="29" t="s">
        <v>123</v>
      </c>
      <c r="H104" s="6">
        <f t="shared" si="5"/>
        <v>-18000</v>
      </c>
      <c r="I104" s="24">
        <v>4</v>
      </c>
      <c r="K104" t="s">
        <v>103</v>
      </c>
      <c r="L104">
        <v>5</v>
      </c>
      <c r="M104" s="2">
        <v>475</v>
      </c>
    </row>
    <row r="105" spans="1:13" s="60" customFormat="1" ht="12.75">
      <c r="A105" s="1"/>
      <c r="B105" s="234">
        <v>1000</v>
      </c>
      <c r="C105" s="1" t="s">
        <v>30</v>
      </c>
      <c r="D105" s="14" t="s">
        <v>12</v>
      </c>
      <c r="E105" s="1" t="s">
        <v>24</v>
      </c>
      <c r="F105" s="72" t="s">
        <v>168</v>
      </c>
      <c r="G105" s="29" t="s">
        <v>123</v>
      </c>
      <c r="H105" s="6">
        <f t="shared" si="5"/>
        <v>-19000</v>
      </c>
      <c r="I105" s="24">
        <v>2</v>
      </c>
      <c r="J105"/>
      <c r="K105" t="s">
        <v>103</v>
      </c>
      <c r="L105">
        <v>5</v>
      </c>
      <c r="M105" s="2">
        <v>475</v>
      </c>
    </row>
    <row r="106" spans="2:13" ht="12.75">
      <c r="B106" s="234">
        <v>2000</v>
      </c>
      <c r="C106" s="1" t="s">
        <v>30</v>
      </c>
      <c r="D106" s="14" t="s">
        <v>12</v>
      </c>
      <c r="E106" s="1" t="s">
        <v>24</v>
      </c>
      <c r="F106" s="72" t="s">
        <v>133</v>
      </c>
      <c r="G106" s="29" t="s">
        <v>125</v>
      </c>
      <c r="H106" s="6">
        <f t="shared" si="5"/>
        <v>-21000</v>
      </c>
      <c r="I106" s="24">
        <v>4</v>
      </c>
      <c r="K106" t="s">
        <v>103</v>
      </c>
      <c r="L106">
        <v>5</v>
      </c>
      <c r="M106" s="2">
        <v>475</v>
      </c>
    </row>
    <row r="107" spans="2:13" ht="12.75">
      <c r="B107" s="234">
        <v>2000</v>
      </c>
      <c r="C107" s="1" t="s">
        <v>30</v>
      </c>
      <c r="D107" s="14" t="s">
        <v>12</v>
      </c>
      <c r="E107" s="1" t="s">
        <v>24</v>
      </c>
      <c r="F107" s="72" t="s">
        <v>133</v>
      </c>
      <c r="G107" s="29" t="s">
        <v>129</v>
      </c>
      <c r="H107" s="6">
        <f t="shared" si="5"/>
        <v>-23000</v>
      </c>
      <c r="I107" s="24">
        <v>4</v>
      </c>
      <c r="K107" t="s">
        <v>103</v>
      </c>
      <c r="L107">
        <v>5</v>
      </c>
      <c r="M107" s="2">
        <v>475</v>
      </c>
    </row>
    <row r="108" spans="2:13" ht="12.75">
      <c r="B108" s="234">
        <v>2000</v>
      </c>
      <c r="C108" s="1" t="s">
        <v>30</v>
      </c>
      <c r="D108" s="14" t="s">
        <v>12</v>
      </c>
      <c r="E108" s="1" t="s">
        <v>24</v>
      </c>
      <c r="F108" s="72" t="s">
        <v>133</v>
      </c>
      <c r="G108" s="29" t="s">
        <v>129</v>
      </c>
      <c r="H108" s="6">
        <f t="shared" si="5"/>
        <v>-25000</v>
      </c>
      <c r="I108" s="24">
        <v>4</v>
      </c>
      <c r="K108" t="s">
        <v>103</v>
      </c>
      <c r="L108">
        <v>5</v>
      </c>
      <c r="M108" s="2">
        <v>475</v>
      </c>
    </row>
    <row r="109" spans="1:13" ht="12.75">
      <c r="A109" s="13"/>
      <c r="B109" s="241">
        <f>SUM(B96:B108)</f>
        <v>25000</v>
      </c>
      <c r="C109" s="13" t="s">
        <v>30</v>
      </c>
      <c r="D109" s="13"/>
      <c r="E109" s="13"/>
      <c r="F109" s="76"/>
      <c r="G109" s="20"/>
      <c r="H109" s="58">
        <v>0</v>
      </c>
      <c r="I109" s="59">
        <f>+B109/M109</f>
        <v>52.63157894736842</v>
      </c>
      <c r="J109" s="60"/>
      <c r="K109" s="60"/>
      <c r="L109" s="60"/>
      <c r="M109" s="2">
        <v>475</v>
      </c>
    </row>
    <row r="110" spans="2:13" ht="12.75">
      <c r="B110" s="234"/>
      <c r="F110" s="72"/>
      <c r="H110" s="6">
        <f>H109-B110</f>
        <v>0</v>
      </c>
      <c r="I110" s="24">
        <f>+B110/M110</f>
        <v>0</v>
      </c>
      <c r="M110" s="2">
        <v>475</v>
      </c>
    </row>
    <row r="111" spans="1:13" s="60" customFormat="1" ht="12.75">
      <c r="A111" s="1"/>
      <c r="B111" s="234"/>
      <c r="C111" s="1"/>
      <c r="D111" s="1"/>
      <c r="E111" s="1"/>
      <c r="F111" s="72"/>
      <c r="G111" s="29"/>
      <c r="H111" s="6">
        <f>H110-B111</f>
        <v>0</v>
      </c>
      <c r="I111" s="24">
        <f>+B111/M111</f>
        <v>0</v>
      </c>
      <c r="J111"/>
      <c r="K111"/>
      <c r="L111"/>
      <c r="M111" s="2">
        <v>475</v>
      </c>
    </row>
    <row r="112" spans="2:13" ht="12.75">
      <c r="B112" s="234">
        <v>2000</v>
      </c>
      <c r="C112" s="1" t="s">
        <v>169</v>
      </c>
      <c r="D112" s="14" t="s">
        <v>12</v>
      </c>
      <c r="E112" s="1" t="s">
        <v>32</v>
      </c>
      <c r="F112" s="72" t="s">
        <v>133</v>
      </c>
      <c r="G112" s="29" t="s">
        <v>79</v>
      </c>
      <c r="H112" s="6">
        <f>H111-B112</f>
        <v>-2000</v>
      </c>
      <c r="I112" s="24">
        <v>4</v>
      </c>
      <c r="K112" s="17" t="s">
        <v>103</v>
      </c>
      <c r="L112">
        <v>5</v>
      </c>
      <c r="M112" s="2">
        <v>475</v>
      </c>
    </row>
    <row r="113" spans="2:13" ht="12.75">
      <c r="B113" s="234">
        <v>2000</v>
      </c>
      <c r="C113" s="1" t="s">
        <v>169</v>
      </c>
      <c r="D113" s="14" t="s">
        <v>12</v>
      </c>
      <c r="E113" s="1" t="s">
        <v>32</v>
      </c>
      <c r="F113" s="72" t="s">
        <v>133</v>
      </c>
      <c r="G113" s="29" t="s">
        <v>117</v>
      </c>
      <c r="H113" s="6">
        <f>H112-B113</f>
        <v>-4000</v>
      </c>
      <c r="I113" s="24">
        <v>4</v>
      </c>
      <c r="K113" t="s">
        <v>103</v>
      </c>
      <c r="L113">
        <v>5</v>
      </c>
      <c r="M113" s="2">
        <v>475</v>
      </c>
    </row>
    <row r="114" spans="2:13" ht="12.75">
      <c r="B114" s="234">
        <v>1500</v>
      </c>
      <c r="C114" s="1" t="s">
        <v>169</v>
      </c>
      <c r="D114" s="14" t="s">
        <v>12</v>
      </c>
      <c r="E114" s="1" t="s">
        <v>32</v>
      </c>
      <c r="F114" s="72" t="s">
        <v>133</v>
      </c>
      <c r="G114" s="29" t="s">
        <v>148</v>
      </c>
      <c r="H114" s="6">
        <f>H113-B114</f>
        <v>-5500</v>
      </c>
      <c r="I114" s="24">
        <v>3</v>
      </c>
      <c r="K114" t="s">
        <v>103</v>
      </c>
      <c r="L114">
        <v>5</v>
      </c>
      <c r="M114" s="2">
        <v>475</v>
      </c>
    </row>
    <row r="115" spans="1:13" ht="12.75">
      <c r="A115" s="13"/>
      <c r="B115" s="241">
        <f>SUM(B112:B114)</f>
        <v>5500</v>
      </c>
      <c r="C115" s="13"/>
      <c r="D115" s="13"/>
      <c r="E115" s="13" t="s">
        <v>32</v>
      </c>
      <c r="F115" s="76"/>
      <c r="G115" s="20"/>
      <c r="H115" s="58">
        <v>0</v>
      </c>
      <c r="I115" s="59">
        <f>+B115/M115</f>
        <v>11.578947368421053</v>
      </c>
      <c r="J115" s="60"/>
      <c r="K115" s="60"/>
      <c r="L115" s="60"/>
      <c r="M115" s="2">
        <v>475</v>
      </c>
    </row>
    <row r="116" spans="2:13" ht="12.75">
      <c r="B116" s="234"/>
      <c r="F116" s="72"/>
      <c r="H116" s="6">
        <f aca="true" t="shared" si="6" ref="H116:H124">H115-B116</f>
        <v>0</v>
      </c>
      <c r="I116" s="24">
        <f>+B116/M116</f>
        <v>0</v>
      </c>
      <c r="M116" s="2">
        <v>475</v>
      </c>
    </row>
    <row r="117" spans="2:13" ht="12.75">
      <c r="B117" s="234"/>
      <c r="F117" s="72"/>
      <c r="H117" s="6">
        <f t="shared" si="6"/>
        <v>0</v>
      </c>
      <c r="I117" s="24">
        <f>+B117/M117</f>
        <v>0</v>
      </c>
      <c r="M117" s="2">
        <v>475</v>
      </c>
    </row>
    <row r="118" spans="2:13" ht="12.75">
      <c r="B118" s="234">
        <v>1000</v>
      </c>
      <c r="C118" s="1" t="s">
        <v>170</v>
      </c>
      <c r="D118" s="14" t="s">
        <v>12</v>
      </c>
      <c r="E118" s="1" t="s">
        <v>67</v>
      </c>
      <c r="F118" s="72" t="s">
        <v>133</v>
      </c>
      <c r="G118" s="29" t="s">
        <v>77</v>
      </c>
      <c r="H118" s="6">
        <f t="shared" si="6"/>
        <v>-1000</v>
      </c>
      <c r="I118" s="24">
        <v>2</v>
      </c>
      <c r="K118" s="17" t="s">
        <v>103</v>
      </c>
      <c r="L118">
        <v>5</v>
      </c>
      <c r="M118" s="2">
        <v>475</v>
      </c>
    </row>
    <row r="119" spans="2:13" ht="12.75">
      <c r="B119" s="234">
        <v>1000</v>
      </c>
      <c r="C119" s="1" t="s">
        <v>170</v>
      </c>
      <c r="D119" s="14" t="s">
        <v>12</v>
      </c>
      <c r="E119" s="1" t="s">
        <v>67</v>
      </c>
      <c r="F119" s="72" t="s">
        <v>133</v>
      </c>
      <c r="G119" s="29" t="s">
        <v>79</v>
      </c>
      <c r="H119" s="6">
        <f t="shared" si="6"/>
        <v>-2000</v>
      </c>
      <c r="I119" s="24">
        <v>2</v>
      </c>
      <c r="K119" s="17" t="s">
        <v>103</v>
      </c>
      <c r="L119">
        <v>5</v>
      </c>
      <c r="M119" s="2">
        <v>475</v>
      </c>
    </row>
    <row r="120" spans="2:13" ht="12.75">
      <c r="B120" s="234">
        <v>500</v>
      </c>
      <c r="C120" s="1" t="s">
        <v>170</v>
      </c>
      <c r="D120" s="14" t="s">
        <v>12</v>
      </c>
      <c r="E120" s="1" t="s">
        <v>67</v>
      </c>
      <c r="F120" s="72" t="s">
        <v>133</v>
      </c>
      <c r="G120" s="29" t="s">
        <v>114</v>
      </c>
      <c r="H120" s="6">
        <f t="shared" si="6"/>
        <v>-2500</v>
      </c>
      <c r="I120" s="24">
        <v>1</v>
      </c>
      <c r="K120" s="17" t="s">
        <v>103</v>
      </c>
      <c r="L120">
        <v>5</v>
      </c>
      <c r="M120" s="2">
        <v>475</v>
      </c>
    </row>
    <row r="121" spans="1:13" s="60" customFormat="1" ht="12.75">
      <c r="A121" s="1"/>
      <c r="B121" s="234">
        <v>1000</v>
      </c>
      <c r="C121" s="1" t="s">
        <v>170</v>
      </c>
      <c r="D121" s="14" t="s">
        <v>12</v>
      </c>
      <c r="E121" s="1" t="s">
        <v>67</v>
      </c>
      <c r="F121" s="72" t="s">
        <v>133</v>
      </c>
      <c r="G121" s="29" t="s">
        <v>114</v>
      </c>
      <c r="H121" s="6">
        <f t="shared" si="6"/>
        <v>-3500</v>
      </c>
      <c r="I121" s="24">
        <v>2</v>
      </c>
      <c r="J121"/>
      <c r="K121" s="17" t="s">
        <v>103</v>
      </c>
      <c r="L121">
        <v>5</v>
      </c>
      <c r="M121" s="2">
        <v>475</v>
      </c>
    </row>
    <row r="122" spans="2:13" ht="12.75">
      <c r="B122" s="234">
        <v>1000</v>
      </c>
      <c r="C122" s="1" t="s">
        <v>170</v>
      </c>
      <c r="D122" s="14" t="s">
        <v>12</v>
      </c>
      <c r="E122" s="1" t="s">
        <v>67</v>
      </c>
      <c r="F122" s="72" t="s">
        <v>133</v>
      </c>
      <c r="G122" s="29" t="s">
        <v>117</v>
      </c>
      <c r="H122" s="6">
        <f t="shared" si="6"/>
        <v>-4500</v>
      </c>
      <c r="I122" s="24">
        <v>2</v>
      </c>
      <c r="K122" t="s">
        <v>103</v>
      </c>
      <c r="L122">
        <v>5</v>
      </c>
      <c r="M122" s="2">
        <v>475</v>
      </c>
    </row>
    <row r="123" spans="2:13" ht="12.75">
      <c r="B123" s="234">
        <v>1000</v>
      </c>
      <c r="C123" s="1" t="s">
        <v>170</v>
      </c>
      <c r="D123" s="14" t="s">
        <v>12</v>
      </c>
      <c r="E123" s="1" t="s">
        <v>67</v>
      </c>
      <c r="F123" s="72" t="s">
        <v>133</v>
      </c>
      <c r="G123" s="29" t="s">
        <v>148</v>
      </c>
      <c r="H123" s="6">
        <f t="shared" si="6"/>
        <v>-5500</v>
      </c>
      <c r="I123" s="24">
        <v>2</v>
      </c>
      <c r="K123" t="s">
        <v>103</v>
      </c>
      <c r="L123">
        <v>5</v>
      </c>
      <c r="M123" s="2">
        <v>475</v>
      </c>
    </row>
    <row r="124" spans="2:13" ht="12.75">
      <c r="B124" s="234">
        <v>1500</v>
      </c>
      <c r="C124" s="1" t="s">
        <v>170</v>
      </c>
      <c r="D124" s="14" t="s">
        <v>12</v>
      </c>
      <c r="E124" s="1" t="s">
        <v>67</v>
      </c>
      <c r="F124" s="72" t="s">
        <v>133</v>
      </c>
      <c r="G124" s="29" t="s">
        <v>123</v>
      </c>
      <c r="H124" s="6">
        <f t="shared" si="6"/>
        <v>-7000</v>
      </c>
      <c r="I124" s="24">
        <v>3</v>
      </c>
      <c r="K124" t="s">
        <v>103</v>
      </c>
      <c r="L124">
        <v>5</v>
      </c>
      <c r="M124" s="2">
        <v>475</v>
      </c>
    </row>
    <row r="125" spans="1:13" ht="12.75">
      <c r="A125" s="13"/>
      <c r="B125" s="241">
        <f>SUM(B118:B124)</f>
        <v>7000</v>
      </c>
      <c r="C125" s="13"/>
      <c r="D125" s="13"/>
      <c r="E125" s="13" t="s">
        <v>67</v>
      </c>
      <c r="F125" s="76"/>
      <c r="G125" s="20"/>
      <c r="H125" s="58">
        <v>0</v>
      </c>
      <c r="I125" s="59">
        <f>+B125/M125</f>
        <v>14.736842105263158</v>
      </c>
      <c r="J125" s="60"/>
      <c r="K125" s="60"/>
      <c r="L125" s="60"/>
      <c r="M125" s="2">
        <v>475</v>
      </c>
    </row>
    <row r="126" spans="6:13" ht="12.75">
      <c r="F126" s="72"/>
      <c r="H126" s="6">
        <f>H125-B126</f>
        <v>0</v>
      </c>
      <c r="I126" s="24">
        <f>+B126/M126</f>
        <v>0</v>
      </c>
      <c r="M126" s="2">
        <v>475</v>
      </c>
    </row>
    <row r="127" spans="6:13" ht="12.75">
      <c r="F127" s="72"/>
      <c r="H127" s="6">
        <f>H126-B127</f>
        <v>0</v>
      </c>
      <c r="I127" s="24">
        <f>+B127/M127</f>
        <v>0</v>
      </c>
      <c r="M127" s="2">
        <v>475</v>
      </c>
    </row>
    <row r="128" spans="8:13" ht="12.75">
      <c r="H128" s="6">
        <f>H127-B128</f>
        <v>0</v>
      </c>
      <c r="I128" s="24">
        <f>+B128/M128</f>
        <v>0</v>
      </c>
      <c r="M128" s="2">
        <v>475</v>
      </c>
    </row>
    <row r="129" spans="1:13" s="52" customFormat="1" ht="13.5" thickBot="1">
      <c r="A129" s="47"/>
      <c r="B129" s="45">
        <f>+B16</f>
        <v>268300</v>
      </c>
      <c r="C129" s="46" t="s">
        <v>1253</v>
      </c>
      <c r="D129" s="47"/>
      <c r="E129" s="44"/>
      <c r="F129" s="49"/>
      <c r="G129" s="49"/>
      <c r="H129" s="50">
        <f>H128-B129</f>
        <v>-268300</v>
      </c>
      <c r="I129" s="145">
        <f>+B129/M129</f>
        <v>564.8421052631579</v>
      </c>
      <c r="J129" s="146"/>
      <c r="K129" s="52">
        <v>490</v>
      </c>
      <c r="M129" s="2">
        <v>475</v>
      </c>
    </row>
    <row r="130" spans="2:13" ht="12.75">
      <c r="B130" s="36"/>
      <c r="C130" s="14"/>
      <c r="D130" s="14"/>
      <c r="E130" s="37"/>
      <c r="G130" s="38"/>
      <c r="H130" s="6">
        <v>0</v>
      </c>
      <c r="I130" s="24">
        <v>0</v>
      </c>
      <c r="J130" s="24"/>
      <c r="K130" s="2">
        <v>490</v>
      </c>
      <c r="M130" s="2">
        <v>475</v>
      </c>
    </row>
    <row r="131" spans="8:13" ht="12.75">
      <c r="H131" s="66"/>
      <c r="I131" s="232"/>
      <c r="J131" s="24"/>
      <c r="K131" s="43">
        <v>480</v>
      </c>
      <c r="M131" s="43">
        <v>480</v>
      </c>
    </row>
    <row r="132" spans="1:13" s="238" customFormat="1" ht="12.75">
      <c r="A132" s="233"/>
      <c r="B132" s="234">
        <v>-3279785</v>
      </c>
      <c r="C132" s="233" t="s">
        <v>1216</v>
      </c>
      <c r="D132" s="233" t="s">
        <v>1221</v>
      </c>
      <c r="E132" s="233"/>
      <c r="F132" s="235" t="s">
        <v>1241</v>
      </c>
      <c r="G132" s="235" t="s">
        <v>1242</v>
      </c>
      <c r="H132" s="66">
        <f aca="true" t="shared" si="7" ref="H132:H138">H131-B132</f>
        <v>3279785</v>
      </c>
      <c r="I132" s="232">
        <f aca="true" t="shared" si="8" ref="I132:I139">+B132/M132</f>
        <v>-6625.828282828283</v>
      </c>
      <c r="J132" s="236"/>
      <c r="K132" s="237">
        <v>495</v>
      </c>
      <c r="M132" s="237">
        <v>495</v>
      </c>
    </row>
    <row r="133" spans="1:13" s="238" customFormat="1" ht="12.75">
      <c r="A133" s="233"/>
      <c r="B133" s="234">
        <v>1190560</v>
      </c>
      <c r="C133" s="233" t="s">
        <v>1216</v>
      </c>
      <c r="D133" s="233" t="s">
        <v>1222</v>
      </c>
      <c r="E133" s="233"/>
      <c r="F133" s="235"/>
      <c r="G133" s="235"/>
      <c r="H133" s="66">
        <f t="shared" si="7"/>
        <v>2089225</v>
      </c>
      <c r="I133" s="232">
        <f t="shared" si="8"/>
        <v>2480.3333333333335</v>
      </c>
      <c r="J133" s="236"/>
      <c r="K133" s="237">
        <v>480</v>
      </c>
      <c r="M133" s="237">
        <v>480</v>
      </c>
    </row>
    <row r="134" spans="1:13" s="238" customFormat="1" ht="12.75">
      <c r="A134" s="233"/>
      <c r="B134" s="234">
        <v>696375</v>
      </c>
      <c r="C134" s="233" t="s">
        <v>1216</v>
      </c>
      <c r="D134" s="233" t="s">
        <v>1231</v>
      </c>
      <c r="E134" s="233"/>
      <c r="F134" s="235"/>
      <c r="G134" s="235"/>
      <c r="H134" s="66">
        <f t="shared" si="7"/>
        <v>1392850</v>
      </c>
      <c r="I134" s="232">
        <f t="shared" si="8"/>
        <v>1435.8247422680413</v>
      </c>
      <c r="J134" s="236"/>
      <c r="K134" s="237">
        <v>485</v>
      </c>
      <c r="M134" s="237">
        <v>485</v>
      </c>
    </row>
    <row r="135" spans="1:13" s="238" customFormat="1" ht="12.75">
      <c r="A135" s="233"/>
      <c r="B135" s="234">
        <v>387600</v>
      </c>
      <c r="C135" s="233" t="s">
        <v>1216</v>
      </c>
      <c r="D135" s="233" t="s">
        <v>1224</v>
      </c>
      <c r="E135" s="233"/>
      <c r="F135" s="235"/>
      <c r="G135" s="235"/>
      <c r="H135" s="66">
        <f t="shared" si="7"/>
        <v>1005250</v>
      </c>
      <c r="I135" s="232">
        <f t="shared" si="8"/>
        <v>791.0204081632653</v>
      </c>
      <c r="J135" s="236"/>
      <c r="K135" s="237">
        <v>490</v>
      </c>
      <c r="M135" s="237">
        <v>490</v>
      </c>
    </row>
    <row r="136" spans="1:13" s="238" customFormat="1" ht="12.75">
      <c r="A136" s="233"/>
      <c r="B136" s="239">
        <v>318646</v>
      </c>
      <c r="C136" s="233" t="s">
        <v>1216</v>
      </c>
      <c r="D136" s="233" t="s">
        <v>1226</v>
      </c>
      <c r="E136" s="233"/>
      <c r="F136" s="235"/>
      <c r="G136" s="235"/>
      <c r="H136" s="66">
        <f t="shared" si="7"/>
        <v>686604</v>
      </c>
      <c r="I136" s="232">
        <f t="shared" si="8"/>
        <v>650.2979591836735</v>
      </c>
      <c r="J136" s="236"/>
      <c r="K136" s="237">
        <v>490</v>
      </c>
      <c r="M136" s="237">
        <v>490</v>
      </c>
    </row>
    <row r="137" spans="1:13" s="238" customFormat="1" ht="12.75">
      <c r="A137" s="233"/>
      <c r="B137" s="239">
        <v>371900</v>
      </c>
      <c r="C137" s="233" t="s">
        <v>1216</v>
      </c>
      <c r="D137" s="233" t="s">
        <v>1227</v>
      </c>
      <c r="E137" s="233"/>
      <c r="F137" s="235"/>
      <c r="G137" s="235"/>
      <c r="H137" s="66">
        <f t="shared" si="7"/>
        <v>314704</v>
      </c>
      <c r="I137" s="232">
        <f t="shared" si="8"/>
        <v>774.7916666666666</v>
      </c>
      <c r="J137" s="236"/>
      <c r="K137" s="237">
        <v>480</v>
      </c>
      <c r="M137" s="237">
        <v>480</v>
      </c>
    </row>
    <row r="138" spans="1:13" s="238" customFormat="1" ht="12.75">
      <c r="A138" s="233"/>
      <c r="B138" s="239">
        <f>+B129</f>
        <v>268300</v>
      </c>
      <c r="C138" s="233" t="s">
        <v>1216</v>
      </c>
      <c r="D138" s="233" t="s">
        <v>1250</v>
      </c>
      <c r="E138" s="233"/>
      <c r="F138" s="235"/>
      <c r="G138" s="235"/>
      <c r="H138" s="66">
        <f t="shared" si="7"/>
        <v>46404</v>
      </c>
      <c r="I138" s="232">
        <f t="shared" si="8"/>
        <v>564.8421052631579</v>
      </c>
      <c r="J138" s="236"/>
      <c r="K138" s="237">
        <v>475</v>
      </c>
      <c r="M138" s="237">
        <v>475</v>
      </c>
    </row>
    <row r="139" spans="1:13" s="246" customFormat="1" ht="12.75">
      <c r="A139" s="240"/>
      <c r="B139" s="241">
        <f>SUM(B132:B138)</f>
        <v>-46404</v>
      </c>
      <c r="C139" s="240" t="s">
        <v>1216</v>
      </c>
      <c r="D139" s="240" t="s">
        <v>1251</v>
      </c>
      <c r="E139" s="240"/>
      <c r="F139" s="242"/>
      <c r="G139" s="242"/>
      <c r="H139" s="53">
        <v>0</v>
      </c>
      <c r="I139" s="243">
        <f t="shared" si="8"/>
        <v>-97.69263157894737</v>
      </c>
      <c r="J139" s="244"/>
      <c r="K139" s="245">
        <v>475</v>
      </c>
      <c r="M139" s="245">
        <v>475</v>
      </c>
    </row>
    <row r="140" spans="1:13" s="17" customFormat="1" ht="12.75">
      <c r="A140" s="14"/>
      <c r="B140" s="247"/>
      <c r="C140" s="248"/>
      <c r="D140" s="248"/>
      <c r="E140" s="248"/>
      <c r="F140" s="249"/>
      <c r="G140" s="249"/>
      <c r="H140" s="66"/>
      <c r="I140" s="200"/>
      <c r="J140" s="42"/>
      <c r="K140" s="237"/>
      <c r="M140" s="237"/>
    </row>
    <row r="141" spans="1:13" s="17" customFormat="1" ht="12.75">
      <c r="A141" s="14"/>
      <c r="B141" s="247"/>
      <c r="C141" s="248"/>
      <c r="D141" s="248"/>
      <c r="E141" s="248"/>
      <c r="F141" s="249"/>
      <c r="G141" s="249"/>
      <c r="H141" s="66"/>
      <c r="I141" s="200"/>
      <c r="J141" s="42"/>
      <c r="K141" s="237"/>
      <c r="M141" s="237"/>
    </row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spans="1:11" s="286" customFormat="1" ht="12.75" hidden="1">
      <c r="A406" s="266"/>
      <c r="B406" s="79"/>
      <c r="C406" s="265"/>
      <c r="D406" s="265"/>
      <c r="E406" s="265"/>
      <c r="F406" s="267"/>
      <c r="G406" s="267"/>
      <c r="H406" s="78"/>
      <c r="I406" s="285"/>
      <c r="J406" s="271"/>
      <c r="K406" s="271"/>
    </row>
    <row r="407" spans="1:13" s="287" customFormat="1" ht="12.75" hidden="1">
      <c r="A407" s="250"/>
      <c r="B407" s="251"/>
      <c r="C407" s="250"/>
      <c r="D407" s="250"/>
      <c r="E407" s="250"/>
      <c r="F407" s="254"/>
      <c r="G407" s="254"/>
      <c r="H407" s="258"/>
      <c r="I407" s="255"/>
      <c r="J407" s="255"/>
      <c r="K407" s="256"/>
      <c r="M407" s="256"/>
    </row>
    <row r="408" spans="1:13" s="287" customFormat="1" ht="12.75" hidden="1">
      <c r="A408" s="250"/>
      <c r="B408" s="251"/>
      <c r="C408" s="250"/>
      <c r="D408" s="250"/>
      <c r="E408" s="253"/>
      <c r="F408" s="288"/>
      <c r="G408" s="288"/>
      <c r="H408" s="251"/>
      <c r="I408" s="289"/>
      <c r="J408" s="289"/>
      <c r="K408" s="256"/>
      <c r="M408" s="256"/>
    </row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8.25" customHeight="1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/>
    <row r="2847" ht="12.75"/>
    <row r="2848" ht="12.75"/>
    <row r="2849" ht="12.75"/>
    <row r="2850" ht="12.75"/>
    <row r="2851" ht="12.75"/>
    <row r="2852" ht="12.75"/>
    <row r="2853" ht="12.75"/>
  </sheetData>
  <sheetProtection/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7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M2781" sqref="M2781:M2783"/>
    </sheetView>
  </sheetViews>
  <sheetFormatPr defaultColWidth="0" defaultRowHeight="12.75" zeroHeight="1"/>
  <cols>
    <col min="1" max="1" width="5.140625" style="14" customWidth="1"/>
    <col min="2" max="2" width="10.28125" style="31" customWidth="1"/>
    <col min="3" max="3" width="14.00390625" style="14" customWidth="1"/>
    <col min="4" max="4" width="14.57421875" style="14" customWidth="1"/>
    <col min="5" max="5" width="9.57421875" style="14" customWidth="1"/>
    <col min="6" max="6" width="9.140625" style="32" customWidth="1"/>
    <col min="7" max="7" width="6.8515625" style="32" customWidth="1"/>
    <col min="8" max="8" width="10.7109375" style="31" customWidth="1"/>
    <col min="9" max="9" width="8.28125" style="16" customWidth="1"/>
    <col min="10" max="10" width="18.28125" style="17" customWidth="1"/>
    <col min="11" max="12" width="18.28125" style="17" hidden="1" customWidth="1"/>
    <col min="13" max="13" width="9.8515625" style="17" customWidth="1"/>
    <col min="14" max="16384" width="9.8515625" style="17" hidden="1" customWidth="1"/>
  </cols>
  <sheetData>
    <row r="1" spans="1:9" ht="15.75" customHeight="1">
      <c r="A1" s="19"/>
      <c r="B1" s="10"/>
      <c r="C1" s="11"/>
      <c r="D1" s="11"/>
      <c r="E1" s="12"/>
      <c r="F1" s="11"/>
      <c r="G1" s="11"/>
      <c r="H1" s="10"/>
      <c r="I1" s="4"/>
    </row>
    <row r="2" spans="1:9" ht="17.25" customHeight="1">
      <c r="A2" s="13"/>
      <c r="B2" s="351" t="s">
        <v>1304</v>
      </c>
      <c r="C2" s="351"/>
      <c r="D2" s="351"/>
      <c r="E2" s="351"/>
      <c r="F2" s="351"/>
      <c r="G2" s="351"/>
      <c r="H2" s="351"/>
      <c r="I2" s="23"/>
    </row>
    <row r="3" spans="2:8" ht="18" customHeight="1">
      <c r="B3" s="15"/>
      <c r="C3" s="15"/>
      <c r="D3" s="15"/>
      <c r="E3" s="15"/>
      <c r="F3" s="15"/>
      <c r="G3" s="15"/>
      <c r="H3" s="15"/>
    </row>
    <row r="4" spans="1:9" ht="15" customHeight="1">
      <c r="A4" s="13"/>
      <c r="B4" s="21" t="s">
        <v>2</v>
      </c>
      <c r="C4" s="20" t="s">
        <v>8</v>
      </c>
      <c r="D4" s="20" t="s">
        <v>3</v>
      </c>
      <c r="E4" s="20" t="s">
        <v>9</v>
      </c>
      <c r="F4" s="20" t="s">
        <v>4</v>
      </c>
      <c r="G4" s="18" t="s">
        <v>6</v>
      </c>
      <c r="H4" s="21" t="s">
        <v>5</v>
      </c>
      <c r="I4" s="22" t="s">
        <v>7</v>
      </c>
    </row>
    <row r="5" spans="1:13" ht="18.75" customHeight="1">
      <c r="A5" s="25"/>
      <c r="B5" s="25" t="s">
        <v>1286</v>
      </c>
      <c r="C5" s="25"/>
      <c r="D5" s="25"/>
      <c r="E5" s="25"/>
      <c r="F5" s="30"/>
      <c r="G5" s="28"/>
      <c r="H5" s="26">
        <v>0</v>
      </c>
      <c r="I5" s="27">
        <v>475</v>
      </c>
      <c r="K5" t="s">
        <v>10</v>
      </c>
      <c r="L5" t="s">
        <v>11</v>
      </c>
      <c r="M5" s="2">
        <v>475</v>
      </c>
    </row>
    <row r="6" spans="1:13" ht="12.75">
      <c r="A6" s="1"/>
      <c r="G6" s="29"/>
      <c r="H6" s="6"/>
      <c r="I6" s="24"/>
      <c r="M6" s="2">
        <v>480</v>
      </c>
    </row>
    <row r="7" spans="6:13" ht="12.75">
      <c r="F7" s="29"/>
      <c r="H7" s="6"/>
      <c r="I7" s="42"/>
      <c r="M7" s="2">
        <v>480</v>
      </c>
    </row>
    <row r="8" spans="1:13" ht="12.75">
      <c r="A8" s="1"/>
      <c r="B8" s="6"/>
      <c r="E8" s="1"/>
      <c r="F8" s="29"/>
      <c r="G8" s="29"/>
      <c r="H8" s="6"/>
      <c r="I8" s="24"/>
      <c r="M8" s="2">
        <v>480</v>
      </c>
    </row>
    <row r="9" spans="1:13" ht="12.75">
      <c r="A9" s="120"/>
      <c r="B9" s="130" t="s">
        <v>1193</v>
      </c>
      <c r="C9" s="131"/>
      <c r="D9" s="131" t="s">
        <v>1194</v>
      </c>
      <c r="E9" s="131" t="s">
        <v>1195</v>
      </c>
      <c r="F9" s="132"/>
      <c r="G9" s="132"/>
      <c r="H9" s="130"/>
      <c r="I9" s="133" t="s">
        <v>1196</v>
      </c>
      <c r="J9" s="88"/>
      <c r="K9" s="2"/>
      <c r="M9" s="2">
        <v>475</v>
      </c>
    </row>
    <row r="10" spans="1:13" ht="12.75">
      <c r="A10" s="120"/>
      <c r="B10" s="130">
        <v>2795708</v>
      </c>
      <c r="C10" s="134"/>
      <c r="D10" s="131" t="s">
        <v>81</v>
      </c>
      <c r="E10" s="135" t="s">
        <v>1202</v>
      </c>
      <c r="F10" s="136"/>
      <c r="G10" s="136"/>
      <c r="H10" s="31">
        <v>-2795708</v>
      </c>
      <c r="I10" s="144">
        <v>5885.701052631579</v>
      </c>
      <c r="J10" s="43"/>
      <c r="K10" s="43"/>
      <c r="L10" s="43"/>
      <c r="M10" s="2">
        <v>475</v>
      </c>
    </row>
    <row r="11" spans="1:13" ht="12.75">
      <c r="A11" s="120"/>
      <c r="B11" s="130">
        <v>480430</v>
      </c>
      <c r="C11" s="134"/>
      <c r="D11" s="131" t="s">
        <v>1197</v>
      </c>
      <c r="E11" s="135" t="s">
        <v>1201</v>
      </c>
      <c r="F11" s="136"/>
      <c r="G11" s="136"/>
      <c r="H11" s="138">
        <v>-3276138</v>
      </c>
      <c r="I11" s="144">
        <v>1011.4315789473684</v>
      </c>
      <c r="J11" s="43"/>
      <c r="K11" s="43"/>
      <c r="L11" s="43"/>
      <c r="M11" s="2">
        <v>475</v>
      </c>
    </row>
    <row r="12" spans="1:13" ht="12.75">
      <c r="A12" s="120"/>
      <c r="B12" s="130">
        <v>1723925</v>
      </c>
      <c r="C12" s="134"/>
      <c r="D12" s="131" t="s">
        <v>593</v>
      </c>
      <c r="E12" s="135" t="s">
        <v>1203</v>
      </c>
      <c r="F12" s="136"/>
      <c r="G12" s="136"/>
      <c r="H12" s="138">
        <v>-5000063</v>
      </c>
      <c r="I12" s="144">
        <v>3629.315789473684</v>
      </c>
      <c r="J12" s="43"/>
      <c r="K12" s="43"/>
      <c r="L12" s="43"/>
      <c r="M12" s="2">
        <v>475</v>
      </c>
    </row>
    <row r="13" spans="1:13" ht="12.75">
      <c r="A13" s="120"/>
      <c r="B13" s="130">
        <v>1395145</v>
      </c>
      <c r="C13" s="134"/>
      <c r="D13" s="131" t="s">
        <v>1198</v>
      </c>
      <c r="E13" s="135" t="s">
        <v>1204</v>
      </c>
      <c r="F13" s="136"/>
      <c r="G13" s="136"/>
      <c r="H13" s="138">
        <v>-6395208</v>
      </c>
      <c r="I13" s="144">
        <v>2937.1473684210528</v>
      </c>
      <c r="J13" s="43"/>
      <c r="K13" s="43"/>
      <c r="L13" s="43"/>
      <c r="M13" s="2">
        <v>475</v>
      </c>
    </row>
    <row r="14" spans="1:13" ht="12.75">
      <c r="A14" s="120"/>
      <c r="B14" s="130">
        <v>1218965.8</v>
      </c>
      <c r="C14" s="134"/>
      <c r="D14" s="131" t="s">
        <v>918</v>
      </c>
      <c r="E14" s="135" t="s">
        <v>1287</v>
      </c>
      <c r="F14" s="136"/>
      <c r="G14" s="136"/>
      <c r="H14" s="138">
        <v>-7614173.8</v>
      </c>
      <c r="I14" s="144">
        <v>2566.2437894736845</v>
      </c>
      <c r="J14" s="43"/>
      <c r="K14" s="43"/>
      <c r="L14" s="43"/>
      <c r="M14" s="43">
        <v>475</v>
      </c>
    </row>
    <row r="15" spans="1:13" ht="12.75">
      <c r="A15" s="120"/>
      <c r="B15" s="130">
        <v>1333400</v>
      </c>
      <c r="C15" s="134"/>
      <c r="D15" s="131" t="s">
        <v>982</v>
      </c>
      <c r="E15" s="134" t="s">
        <v>1199</v>
      </c>
      <c r="F15" s="136"/>
      <c r="G15" s="136"/>
      <c r="H15" s="138">
        <v>-8947573.8</v>
      </c>
      <c r="I15" s="137">
        <v>2807.157894736842</v>
      </c>
      <c r="J15" s="43"/>
      <c r="K15" s="2"/>
      <c r="L15" s="43"/>
      <c r="M15" s="2">
        <v>475</v>
      </c>
    </row>
    <row r="16" spans="1:13" ht="12.75">
      <c r="A16" s="120"/>
      <c r="B16" s="130">
        <v>877113</v>
      </c>
      <c r="C16" s="134"/>
      <c r="D16" s="131" t="s">
        <v>1160</v>
      </c>
      <c r="E16" s="134"/>
      <c r="F16" s="136"/>
      <c r="G16" s="136"/>
      <c r="H16" s="143">
        <v>-9824686.8</v>
      </c>
      <c r="I16" s="137">
        <v>1846.5536842105264</v>
      </c>
      <c r="J16" s="43"/>
      <c r="K16" s="2"/>
      <c r="L16" s="43"/>
      <c r="M16" s="2">
        <v>475</v>
      </c>
    </row>
    <row r="17" spans="1:13" ht="12.75">
      <c r="A17" s="118"/>
      <c r="B17" s="130">
        <v>9824686.8</v>
      </c>
      <c r="C17" s="131" t="s">
        <v>1253</v>
      </c>
      <c r="D17" s="134"/>
      <c r="E17" s="134"/>
      <c r="F17" s="136"/>
      <c r="G17" s="136"/>
      <c r="H17" s="138">
        <v>0</v>
      </c>
      <c r="I17" s="137">
        <v>20683.551157894737</v>
      </c>
      <c r="J17" s="2"/>
      <c r="K17" s="2"/>
      <c r="L17" s="2"/>
      <c r="M17" s="2">
        <v>475</v>
      </c>
    </row>
    <row r="18" spans="1:13" ht="12.75">
      <c r="A18" s="1"/>
      <c r="B18" s="6"/>
      <c r="C18" s="1"/>
      <c r="D18" s="1"/>
      <c r="E18" s="1"/>
      <c r="F18" s="29"/>
      <c r="G18" s="29"/>
      <c r="H18" s="6"/>
      <c r="I18" s="24"/>
      <c r="M18" s="2">
        <v>475</v>
      </c>
    </row>
    <row r="19" spans="1:13" s="52" customFormat="1" ht="13.5" thickBot="1">
      <c r="A19" s="44"/>
      <c r="B19" s="91">
        <v>9824686.8</v>
      </c>
      <c r="C19" s="103" t="s">
        <v>1200</v>
      </c>
      <c r="D19" s="47"/>
      <c r="E19" s="47"/>
      <c r="F19" s="48"/>
      <c r="G19" s="49"/>
      <c r="H19" s="140">
        <v>-9824686.8</v>
      </c>
      <c r="I19" s="139">
        <v>20683.551157894737</v>
      </c>
      <c r="M19" s="2">
        <v>475</v>
      </c>
    </row>
    <row r="20" spans="1:13" ht="12.75">
      <c r="A20" s="1"/>
      <c r="B20" s="6"/>
      <c r="C20" s="1"/>
      <c r="E20" s="1"/>
      <c r="F20" s="29"/>
      <c r="G20" s="29"/>
      <c r="H20" s="141"/>
      <c r="I20" s="24"/>
      <c r="M20" s="2">
        <v>475</v>
      </c>
    </row>
    <row r="21" spans="1:13" ht="12.75">
      <c r="A21" s="1"/>
      <c r="B21" s="6"/>
      <c r="C21" s="1"/>
      <c r="D21" s="1"/>
      <c r="E21" s="1"/>
      <c r="F21" s="29"/>
      <c r="G21" s="29"/>
      <c r="H21" s="141"/>
      <c r="I21" s="24"/>
      <c r="M21" s="2">
        <v>475</v>
      </c>
    </row>
    <row r="22" spans="1:13" s="52" customFormat="1" ht="13.5" thickBot="1">
      <c r="A22" s="44"/>
      <c r="B22" s="45">
        <v>2795708</v>
      </c>
      <c r="C22" s="44"/>
      <c r="D22" s="46" t="s">
        <v>12</v>
      </c>
      <c r="E22" s="47"/>
      <c r="F22" s="48"/>
      <c r="G22" s="49"/>
      <c r="H22" s="142">
        <v>-2795708</v>
      </c>
      <c r="I22" s="51">
        <v>5885.701052631579</v>
      </c>
      <c r="M22" s="2">
        <v>475</v>
      </c>
    </row>
    <row r="23" spans="1:13" ht="12.75">
      <c r="A23" s="1"/>
      <c r="B23" s="6"/>
      <c r="C23" s="1"/>
      <c r="E23" s="1"/>
      <c r="F23" s="29"/>
      <c r="G23" s="29"/>
      <c r="H23" s="6">
        <v>0</v>
      </c>
      <c r="I23" s="24">
        <v>0</v>
      </c>
      <c r="M23" s="2">
        <v>475</v>
      </c>
    </row>
    <row r="24" spans="1:13" ht="12.75">
      <c r="A24" s="1"/>
      <c r="B24" s="6"/>
      <c r="C24" s="1"/>
      <c r="E24" s="1"/>
      <c r="F24" s="29"/>
      <c r="G24" s="29"/>
      <c r="H24" s="6">
        <v>0</v>
      </c>
      <c r="I24" s="24">
        <v>0</v>
      </c>
      <c r="M24" s="2">
        <v>475</v>
      </c>
    </row>
    <row r="25" spans="1:13" s="60" customFormat="1" ht="12.75">
      <c r="A25" s="13"/>
      <c r="B25" s="322">
        <v>28400</v>
      </c>
      <c r="C25" s="54" t="s">
        <v>13</v>
      </c>
      <c r="D25" s="55" t="s">
        <v>14</v>
      </c>
      <c r="E25" s="54" t="s">
        <v>15</v>
      </c>
      <c r="F25" s="56" t="s">
        <v>16</v>
      </c>
      <c r="G25" s="57" t="s">
        <v>17</v>
      </c>
      <c r="H25" s="58"/>
      <c r="I25" s="59">
        <v>59.78947368421053</v>
      </c>
      <c r="J25" s="59"/>
      <c r="K25" s="59"/>
      <c r="M25" s="2">
        <v>475</v>
      </c>
    </row>
    <row r="26" spans="1:13" ht="12.75">
      <c r="A26" s="1"/>
      <c r="B26" s="183"/>
      <c r="C26" s="1"/>
      <c r="D26" s="1"/>
      <c r="E26" s="1"/>
      <c r="F26" s="72"/>
      <c r="G26" s="29"/>
      <c r="H26" s="6">
        <v>0</v>
      </c>
      <c r="I26" s="24">
        <v>0</v>
      </c>
      <c r="M26" s="2">
        <v>475</v>
      </c>
    </row>
    <row r="27" spans="1:13" s="60" customFormat="1" ht="12.75">
      <c r="A27" s="13"/>
      <c r="B27" s="322">
        <v>5700</v>
      </c>
      <c r="C27" s="54" t="s">
        <v>34</v>
      </c>
      <c r="D27" s="55" t="s">
        <v>35</v>
      </c>
      <c r="E27" s="54" t="s">
        <v>36</v>
      </c>
      <c r="F27" s="56" t="s">
        <v>37</v>
      </c>
      <c r="G27" s="57" t="s">
        <v>305</v>
      </c>
      <c r="H27" s="58"/>
      <c r="I27" s="59">
        <v>12</v>
      </c>
      <c r="J27" s="59"/>
      <c r="K27" s="59"/>
      <c r="M27" s="2">
        <v>475</v>
      </c>
    </row>
    <row r="28" spans="1:13" ht="12.75">
      <c r="A28" s="1"/>
      <c r="B28" s="183"/>
      <c r="C28" s="1"/>
      <c r="D28" s="1"/>
      <c r="E28" s="1"/>
      <c r="F28" s="72"/>
      <c r="G28" s="29"/>
      <c r="H28" s="6">
        <v>0</v>
      </c>
      <c r="I28" s="24">
        <v>0</v>
      </c>
      <c r="M28" s="2">
        <v>475</v>
      </c>
    </row>
    <row r="29" spans="1:13" s="60" customFormat="1" ht="12.75">
      <c r="A29" s="13"/>
      <c r="B29" s="322">
        <v>43100</v>
      </c>
      <c r="C29" s="54" t="s">
        <v>44</v>
      </c>
      <c r="D29" s="55" t="s">
        <v>45</v>
      </c>
      <c r="E29" s="54" t="s">
        <v>15</v>
      </c>
      <c r="F29" s="56" t="s">
        <v>46</v>
      </c>
      <c r="G29" s="57" t="s">
        <v>47</v>
      </c>
      <c r="H29" s="58"/>
      <c r="I29" s="59">
        <v>90.73684210526316</v>
      </c>
      <c r="J29" s="59"/>
      <c r="K29" s="59"/>
      <c r="M29" s="2">
        <v>475</v>
      </c>
    </row>
    <row r="30" spans="1:13" ht="12.75">
      <c r="A30" s="1"/>
      <c r="B30" s="8"/>
      <c r="C30" s="1"/>
      <c r="D30" s="1"/>
      <c r="E30" s="1"/>
      <c r="F30" s="72"/>
      <c r="G30" s="29"/>
      <c r="H30" s="6">
        <v>0</v>
      </c>
      <c r="I30" s="24">
        <v>0</v>
      </c>
      <c r="M30" s="2">
        <v>475</v>
      </c>
    </row>
    <row r="31" spans="1:13" s="60" customFormat="1" ht="12.75">
      <c r="A31" s="13"/>
      <c r="B31" s="80">
        <v>122600</v>
      </c>
      <c r="C31" s="54" t="s">
        <v>68</v>
      </c>
      <c r="D31" s="55" t="s">
        <v>69</v>
      </c>
      <c r="E31" s="54" t="s">
        <v>15</v>
      </c>
      <c r="F31" s="56" t="s">
        <v>16</v>
      </c>
      <c r="G31" s="57" t="s">
        <v>70</v>
      </c>
      <c r="H31" s="58"/>
      <c r="I31" s="59">
        <v>258.10526315789474</v>
      </c>
      <c r="J31" s="59"/>
      <c r="K31" s="59"/>
      <c r="M31" s="2">
        <v>475</v>
      </c>
    </row>
    <row r="32" spans="1:13" ht="12.75">
      <c r="A32" s="1"/>
      <c r="B32" s="79"/>
      <c r="C32" s="1"/>
      <c r="D32" s="1"/>
      <c r="E32" s="1"/>
      <c r="F32" s="72"/>
      <c r="G32" s="29"/>
      <c r="H32" s="6">
        <v>0</v>
      </c>
      <c r="I32" s="24">
        <v>0</v>
      </c>
      <c r="M32" s="2">
        <v>475</v>
      </c>
    </row>
    <row r="33" spans="1:13" ht="12.75">
      <c r="A33" s="13"/>
      <c r="B33" s="241">
        <v>268300</v>
      </c>
      <c r="C33" s="54" t="s">
        <v>98</v>
      </c>
      <c r="D33" s="55" t="s">
        <v>99</v>
      </c>
      <c r="E33" s="54" t="s">
        <v>100</v>
      </c>
      <c r="F33" s="56" t="s">
        <v>101</v>
      </c>
      <c r="G33" s="57" t="s">
        <v>102</v>
      </c>
      <c r="H33" s="58"/>
      <c r="I33" s="59">
        <v>564.8421052631579</v>
      </c>
      <c r="J33" s="59"/>
      <c r="K33" s="59"/>
      <c r="L33" s="60"/>
      <c r="M33" s="2">
        <v>475</v>
      </c>
    </row>
    <row r="34" spans="1:13" ht="12.75">
      <c r="A34" s="1"/>
      <c r="B34" s="234"/>
      <c r="C34" s="1"/>
      <c r="D34" s="1"/>
      <c r="E34" s="1"/>
      <c r="F34" s="72"/>
      <c r="G34" s="29"/>
      <c r="H34" s="6">
        <v>0</v>
      </c>
      <c r="I34" s="24">
        <v>0</v>
      </c>
      <c r="M34" s="2">
        <v>475</v>
      </c>
    </row>
    <row r="35" spans="1:13" ht="12.75">
      <c r="A35" s="13"/>
      <c r="B35" s="65">
        <v>133000</v>
      </c>
      <c r="C35" s="54" t="s">
        <v>171</v>
      </c>
      <c r="D35" s="55" t="s">
        <v>172</v>
      </c>
      <c r="E35" s="54" t="s">
        <v>100</v>
      </c>
      <c r="F35" s="56" t="s">
        <v>101</v>
      </c>
      <c r="G35" s="57" t="s">
        <v>102</v>
      </c>
      <c r="H35" s="58"/>
      <c r="I35" s="59">
        <v>280</v>
      </c>
      <c r="J35" s="59"/>
      <c r="K35" s="59"/>
      <c r="L35" s="60"/>
      <c r="M35" s="2">
        <v>475</v>
      </c>
    </row>
    <row r="36" spans="1:13" s="60" customFormat="1" ht="12.75">
      <c r="A36" s="1"/>
      <c r="B36" s="6"/>
      <c r="C36" s="1"/>
      <c r="D36" s="1"/>
      <c r="E36" s="1"/>
      <c r="F36" s="72"/>
      <c r="G36" s="29"/>
      <c r="H36" s="6">
        <v>0</v>
      </c>
      <c r="I36" s="24">
        <v>0</v>
      </c>
      <c r="J36"/>
      <c r="K36"/>
      <c r="L36"/>
      <c r="M36" s="2">
        <v>475</v>
      </c>
    </row>
    <row r="37" spans="1:13" ht="12.75">
      <c r="A37" s="13"/>
      <c r="B37" s="65">
        <v>21700</v>
      </c>
      <c r="C37" s="54" t="s">
        <v>194</v>
      </c>
      <c r="D37" s="55" t="s">
        <v>195</v>
      </c>
      <c r="E37" s="54" t="s">
        <v>100</v>
      </c>
      <c r="F37" s="56" t="s">
        <v>101</v>
      </c>
      <c r="G37" s="57" t="s">
        <v>350</v>
      </c>
      <c r="H37" s="58"/>
      <c r="I37" s="59">
        <v>45.68421052631579</v>
      </c>
      <c r="J37" s="59"/>
      <c r="K37" s="59"/>
      <c r="L37" s="60"/>
      <c r="M37" s="2">
        <v>475</v>
      </c>
    </row>
    <row r="38" spans="1:13" s="60" customFormat="1" ht="12.75">
      <c r="A38" s="1"/>
      <c r="B38" s="6"/>
      <c r="C38" s="1"/>
      <c r="D38" s="1"/>
      <c r="E38" s="1"/>
      <c r="F38" s="72"/>
      <c r="G38" s="29"/>
      <c r="H38" s="6">
        <v>0</v>
      </c>
      <c r="I38" s="24">
        <v>0</v>
      </c>
      <c r="J38"/>
      <c r="K38"/>
      <c r="L38"/>
      <c r="M38" s="2">
        <v>475</v>
      </c>
    </row>
    <row r="39" spans="1:13" ht="12.75">
      <c r="A39" s="13"/>
      <c r="B39" s="80">
        <v>46800</v>
      </c>
      <c r="C39" s="54" t="s">
        <v>200</v>
      </c>
      <c r="D39" s="55" t="s">
        <v>1170</v>
      </c>
      <c r="E39" s="54" t="s">
        <v>15</v>
      </c>
      <c r="F39" s="56" t="s">
        <v>16</v>
      </c>
      <c r="G39" s="57" t="s">
        <v>70</v>
      </c>
      <c r="H39" s="58"/>
      <c r="I39" s="59">
        <v>98.52631578947368</v>
      </c>
      <c r="J39" s="59"/>
      <c r="K39" s="59"/>
      <c r="L39" s="60"/>
      <c r="M39" s="2">
        <v>475</v>
      </c>
    </row>
    <row r="40" spans="1:13" s="60" customFormat="1" ht="12.75">
      <c r="A40" s="1"/>
      <c r="B40" s="6"/>
      <c r="C40" s="1"/>
      <c r="D40" s="1"/>
      <c r="E40" s="1"/>
      <c r="F40" s="72"/>
      <c r="G40" s="29"/>
      <c r="H40" s="6">
        <v>0</v>
      </c>
      <c r="I40" s="24">
        <v>0</v>
      </c>
      <c r="J40"/>
      <c r="K40"/>
      <c r="L40"/>
      <c r="M40" s="2">
        <v>475</v>
      </c>
    </row>
    <row r="41" spans="1:13" ht="12.75">
      <c r="A41" s="13"/>
      <c r="B41" s="65">
        <v>154168</v>
      </c>
      <c r="C41" s="54" t="s">
        <v>201</v>
      </c>
      <c r="D41" s="55" t="s">
        <v>202</v>
      </c>
      <c r="E41" s="54" t="s">
        <v>203</v>
      </c>
      <c r="F41" s="56" t="s">
        <v>204</v>
      </c>
      <c r="G41" s="57" t="s">
        <v>205</v>
      </c>
      <c r="H41" s="58"/>
      <c r="I41" s="59">
        <v>324.5642105263158</v>
      </c>
      <c r="J41" s="59"/>
      <c r="K41" s="59"/>
      <c r="L41" s="60"/>
      <c r="M41" s="2">
        <v>475</v>
      </c>
    </row>
    <row r="42" spans="1:13" s="60" customFormat="1" ht="12.75">
      <c r="A42" s="1"/>
      <c r="B42" s="6"/>
      <c r="C42" s="1"/>
      <c r="D42" s="1"/>
      <c r="E42" s="1"/>
      <c r="F42" s="72"/>
      <c r="G42" s="29"/>
      <c r="H42" s="6">
        <v>0</v>
      </c>
      <c r="I42" s="24">
        <v>0</v>
      </c>
      <c r="J42"/>
      <c r="K42"/>
      <c r="L42"/>
      <c r="M42" s="2">
        <v>475</v>
      </c>
    </row>
    <row r="43" spans="1:13" ht="12.75">
      <c r="A43" s="13"/>
      <c r="B43" s="80">
        <v>40500</v>
      </c>
      <c r="C43" s="54" t="s">
        <v>225</v>
      </c>
      <c r="D43" s="55" t="s">
        <v>226</v>
      </c>
      <c r="E43" s="54" t="s">
        <v>227</v>
      </c>
      <c r="F43" s="56" t="s">
        <v>228</v>
      </c>
      <c r="G43" s="57" t="s">
        <v>1288</v>
      </c>
      <c r="H43" s="58"/>
      <c r="I43" s="59"/>
      <c r="J43" s="59"/>
      <c r="K43" s="59"/>
      <c r="L43" s="60"/>
      <c r="M43" s="2">
        <v>475</v>
      </c>
    </row>
    <row r="44" spans="1:13" s="60" customFormat="1" ht="12.75">
      <c r="A44" s="1"/>
      <c r="B44" s="6"/>
      <c r="C44" s="1"/>
      <c r="D44" s="1"/>
      <c r="E44" s="1"/>
      <c r="F44" s="72"/>
      <c r="G44" s="29"/>
      <c r="H44" s="6">
        <v>0</v>
      </c>
      <c r="I44" s="24">
        <v>0</v>
      </c>
      <c r="J44"/>
      <c r="K44"/>
      <c r="L44"/>
      <c r="M44" s="2">
        <v>475</v>
      </c>
    </row>
    <row r="45" spans="1:13" ht="12.75">
      <c r="A45" s="13"/>
      <c r="B45" s="335">
        <v>300140</v>
      </c>
      <c r="C45" s="54" t="s">
        <v>242</v>
      </c>
      <c r="D45" s="55" t="s">
        <v>243</v>
      </c>
      <c r="E45" s="54" t="s">
        <v>244</v>
      </c>
      <c r="F45" s="56" t="s">
        <v>245</v>
      </c>
      <c r="G45" s="57" t="s">
        <v>246</v>
      </c>
      <c r="H45" s="58"/>
      <c r="I45" s="59">
        <v>631.8736842105263</v>
      </c>
      <c r="J45" s="59"/>
      <c r="K45" s="59"/>
      <c r="L45" s="60"/>
      <c r="M45" s="2">
        <v>475</v>
      </c>
    </row>
    <row r="46" spans="1:13" ht="12.75">
      <c r="A46" s="1"/>
      <c r="B46" s="330"/>
      <c r="C46" s="1"/>
      <c r="D46" s="1"/>
      <c r="E46" s="1"/>
      <c r="F46" s="72"/>
      <c r="G46" s="29"/>
      <c r="H46" s="6">
        <v>0</v>
      </c>
      <c r="I46" s="24">
        <v>0</v>
      </c>
      <c r="M46" s="2">
        <v>475</v>
      </c>
    </row>
    <row r="47" spans="1:13" ht="12.75">
      <c r="A47" s="13"/>
      <c r="B47" s="80">
        <v>28400</v>
      </c>
      <c r="C47" s="54" t="s">
        <v>301</v>
      </c>
      <c r="D47" s="55" t="s">
        <v>302</v>
      </c>
      <c r="E47" s="54" t="s">
        <v>303</v>
      </c>
      <c r="F47" s="56" t="s">
        <v>304</v>
      </c>
      <c r="G47" s="57" t="s">
        <v>305</v>
      </c>
      <c r="H47" s="58"/>
      <c r="I47" s="59">
        <v>59.78947368421053</v>
      </c>
      <c r="J47" s="59"/>
      <c r="K47" s="59"/>
      <c r="L47" s="60"/>
      <c r="M47" s="2">
        <v>475</v>
      </c>
    </row>
    <row r="48" spans="1:13" s="60" customFormat="1" ht="12.75">
      <c r="A48" s="1"/>
      <c r="B48" s="6"/>
      <c r="C48" s="1"/>
      <c r="D48" s="1"/>
      <c r="E48" s="1"/>
      <c r="F48" s="72"/>
      <c r="G48" s="29"/>
      <c r="H48" s="6">
        <v>0</v>
      </c>
      <c r="I48" s="24">
        <v>0</v>
      </c>
      <c r="J48"/>
      <c r="K48"/>
      <c r="L48"/>
      <c r="M48" s="2">
        <v>475</v>
      </c>
    </row>
    <row r="49" spans="1:13" ht="12.75">
      <c r="A49" s="13"/>
      <c r="B49" s="80">
        <v>134200</v>
      </c>
      <c r="C49" s="54" t="s">
        <v>319</v>
      </c>
      <c r="D49" s="55" t="s">
        <v>302</v>
      </c>
      <c r="E49" s="54" t="s">
        <v>320</v>
      </c>
      <c r="F49" s="56" t="s">
        <v>321</v>
      </c>
      <c r="G49" s="57" t="s">
        <v>322</v>
      </c>
      <c r="H49" s="58"/>
      <c r="I49" s="59">
        <v>282.5263157894737</v>
      </c>
      <c r="J49" s="59"/>
      <c r="K49" s="59"/>
      <c r="L49" s="60"/>
      <c r="M49" s="2">
        <v>475</v>
      </c>
    </row>
    <row r="50" spans="1:13" s="60" customFormat="1" ht="12.75">
      <c r="A50" s="1"/>
      <c r="B50" s="344"/>
      <c r="C50" s="1"/>
      <c r="D50" s="1"/>
      <c r="E50" s="1"/>
      <c r="F50" s="72"/>
      <c r="G50" s="29"/>
      <c r="H50" s="6">
        <v>0</v>
      </c>
      <c r="I50" s="24">
        <v>0</v>
      </c>
      <c r="J50"/>
      <c r="K50"/>
      <c r="L50"/>
      <c r="M50" s="2">
        <v>475</v>
      </c>
    </row>
    <row r="51" spans="1:13" ht="12.75">
      <c r="A51" s="13"/>
      <c r="B51" s="80">
        <v>46450</v>
      </c>
      <c r="C51" s="54" t="s">
        <v>337</v>
      </c>
      <c r="D51" s="55" t="s">
        <v>338</v>
      </c>
      <c r="E51" s="54" t="s">
        <v>227</v>
      </c>
      <c r="F51" s="56" t="s">
        <v>339</v>
      </c>
      <c r="G51" s="57" t="s">
        <v>1289</v>
      </c>
      <c r="H51" s="58"/>
      <c r="I51" s="59">
        <v>97.78947368421052</v>
      </c>
      <c r="J51" s="59"/>
      <c r="K51" s="59"/>
      <c r="L51" s="60"/>
      <c r="M51" s="2">
        <v>475</v>
      </c>
    </row>
    <row r="52" spans="1:13" s="60" customFormat="1" ht="12.75">
      <c r="A52" s="1"/>
      <c r="B52" s="79"/>
      <c r="C52" s="1"/>
      <c r="D52" s="1"/>
      <c r="E52" s="1"/>
      <c r="F52" s="72"/>
      <c r="G52" s="29"/>
      <c r="H52" s="6">
        <v>0</v>
      </c>
      <c r="I52" s="24">
        <v>0</v>
      </c>
      <c r="J52"/>
      <c r="K52"/>
      <c r="L52"/>
      <c r="M52" s="2">
        <v>475</v>
      </c>
    </row>
    <row r="53" spans="1:13" ht="12.75">
      <c r="A53" s="13"/>
      <c r="B53" s="80">
        <v>47300</v>
      </c>
      <c r="C53" s="54" t="s">
        <v>349</v>
      </c>
      <c r="D53" s="55" t="s">
        <v>338</v>
      </c>
      <c r="E53" s="54" t="s">
        <v>15</v>
      </c>
      <c r="F53" s="56" t="s">
        <v>16</v>
      </c>
      <c r="G53" s="57" t="s">
        <v>350</v>
      </c>
      <c r="H53" s="58"/>
      <c r="I53" s="59">
        <v>99.57894736842105</v>
      </c>
      <c r="J53" s="59"/>
      <c r="K53" s="59"/>
      <c r="L53" s="60"/>
      <c r="M53" s="2">
        <v>475</v>
      </c>
    </row>
    <row r="54" spans="1:13" s="60" customFormat="1" ht="12.75">
      <c r="A54" s="1"/>
      <c r="B54" s="79"/>
      <c r="C54" s="1"/>
      <c r="D54" s="1"/>
      <c r="E54" s="1"/>
      <c r="F54" s="72"/>
      <c r="G54" s="29"/>
      <c r="H54" s="6">
        <v>0</v>
      </c>
      <c r="I54" s="24">
        <v>0</v>
      </c>
      <c r="J54"/>
      <c r="K54"/>
      <c r="L54"/>
      <c r="M54" s="2">
        <v>475</v>
      </c>
    </row>
    <row r="55" spans="1:13" ht="12.75">
      <c r="A55" s="13"/>
      <c r="B55" s="80">
        <v>91500</v>
      </c>
      <c r="C55" s="54" t="s">
        <v>360</v>
      </c>
      <c r="D55" s="55" t="s">
        <v>361</v>
      </c>
      <c r="E55" s="54" t="s">
        <v>362</v>
      </c>
      <c r="F55" s="56" t="s">
        <v>1291</v>
      </c>
      <c r="G55" s="57" t="s">
        <v>205</v>
      </c>
      <c r="H55" s="58"/>
      <c r="I55" s="59">
        <v>192.6315789473684</v>
      </c>
      <c r="J55" s="59"/>
      <c r="K55" s="59"/>
      <c r="L55" s="60"/>
      <c r="M55" s="2">
        <v>475</v>
      </c>
    </row>
    <row r="56" spans="1:13" s="60" customFormat="1" ht="12.75">
      <c r="A56" s="1"/>
      <c r="B56" s="6"/>
      <c r="C56" s="1"/>
      <c r="D56" s="1"/>
      <c r="E56" s="1"/>
      <c r="F56" s="72"/>
      <c r="G56" s="29"/>
      <c r="H56" s="6">
        <v>0</v>
      </c>
      <c r="I56" s="24">
        <v>0</v>
      </c>
      <c r="J56"/>
      <c r="K56"/>
      <c r="L56"/>
      <c r="M56" s="2">
        <v>475</v>
      </c>
    </row>
    <row r="57" spans="1:13" ht="12.75">
      <c r="A57" s="13"/>
      <c r="B57" s="80">
        <v>159300</v>
      </c>
      <c r="C57" s="54" t="s">
        <v>385</v>
      </c>
      <c r="D57" s="55" t="s">
        <v>386</v>
      </c>
      <c r="E57" s="54" t="s">
        <v>320</v>
      </c>
      <c r="F57" s="56" t="s">
        <v>387</v>
      </c>
      <c r="G57" s="57" t="s">
        <v>350</v>
      </c>
      <c r="H57" s="58"/>
      <c r="I57" s="59">
        <v>335.36842105263156</v>
      </c>
      <c r="J57" s="59"/>
      <c r="K57" s="59"/>
      <c r="L57" s="60"/>
      <c r="M57" s="2">
        <v>475</v>
      </c>
    </row>
    <row r="58" spans="1:13" s="60" customFormat="1" ht="12.75">
      <c r="A58" s="1"/>
      <c r="B58" s="79"/>
      <c r="C58" s="1"/>
      <c r="D58" s="1"/>
      <c r="E58" s="1"/>
      <c r="F58" s="72"/>
      <c r="G58" s="29"/>
      <c r="H58" s="6">
        <v>0</v>
      </c>
      <c r="I58" s="24">
        <v>0</v>
      </c>
      <c r="J58"/>
      <c r="K58"/>
      <c r="L58"/>
      <c r="M58" s="2">
        <v>475</v>
      </c>
    </row>
    <row r="59" spans="1:13" ht="12.75">
      <c r="A59" s="13"/>
      <c r="B59" s="80">
        <v>38700</v>
      </c>
      <c r="C59" s="54" t="s">
        <v>411</v>
      </c>
      <c r="D59" s="55" t="s">
        <v>412</v>
      </c>
      <c r="E59" s="54" t="s">
        <v>227</v>
      </c>
      <c r="F59" s="56" t="s">
        <v>339</v>
      </c>
      <c r="G59" s="57" t="s">
        <v>305</v>
      </c>
      <c r="H59" s="58"/>
      <c r="I59" s="59">
        <v>81.47368421052632</v>
      </c>
      <c r="J59" s="59"/>
      <c r="K59" s="59"/>
      <c r="L59" s="60"/>
      <c r="M59" s="2">
        <v>475</v>
      </c>
    </row>
    <row r="60" spans="1:13" s="60" customFormat="1" ht="12.75">
      <c r="A60" s="1"/>
      <c r="B60" s="6"/>
      <c r="C60" s="1"/>
      <c r="D60" s="1"/>
      <c r="E60" s="1"/>
      <c r="F60" s="72"/>
      <c r="G60" s="29"/>
      <c r="H60" s="6">
        <v>0</v>
      </c>
      <c r="I60" s="24">
        <v>0</v>
      </c>
      <c r="J60"/>
      <c r="K60"/>
      <c r="L60"/>
      <c r="M60" s="2">
        <v>475</v>
      </c>
    </row>
    <row r="61" spans="1:13" ht="12.75">
      <c r="A61" s="13"/>
      <c r="B61" s="80">
        <v>83800</v>
      </c>
      <c r="C61" s="54" t="s">
        <v>423</v>
      </c>
      <c r="D61" s="55" t="s">
        <v>424</v>
      </c>
      <c r="E61" s="54" t="s">
        <v>15</v>
      </c>
      <c r="F61" s="56" t="s">
        <v>16</v>
      </c>
      <c r="G61" s="57" t="s">
        <v>70</v>
      </c>
      <c r="H61" s="58"/>
      <c r="I61" s="59">
        <v>176.42105263157896</v>
      </c>
      <c r="J61" s="59"/>
      <c r="K61" s="59"/>
      <c r="L61" s="60"/>
      <c r="M61" s="2">
        <v>475</v>
      </c>
    </row>
    <row r="62" spans="1:13" s="60" customFormat="1" ht="12.75">
      <c r="A62" s="1"/>
      <c r="B62" s="79"/>
      <c r="C62" s="1"/>
      <c r="D62" s="1"/>
      <c r="E62" s="1"/>
      <c r="F62" s="72"/>
      <c r="G62" s="29"/>
      <c r="H62" s="6">
        <v>0</v>
      </c>
      <c r="I62" s="24">
        <v>0</v>
      </c>
      <c r="J62"/>
      <c r="K62"/>
      <c r="L62"/>
      <c r="M62" s="2">
        <v>475</v>
      </c>
    </row>
    <row r="63" spans="1:13" ht="12.75">
      <c r="A63" s="13"/>
      <c r="B63" s="80">
        <v>68500</v>
      </c>
      <c r="C63" s="54" t="s">
        <v>438</v>
      </c>
      <c r="D63" s="55" t="s">
        <v>439</v>
      </c>
      <c r="E63" s="54" t="s">
        <v>227</v>
      </c>
      <c r="F63" s="56" t="s">
        <v>440</v>
      </c>
      <c r="G63" s="57" t="s">
        <v>350</v>
      </c>
      <c r="H63" s="58"/>
      <c r="I63" s="59">
        <v>144.21052631578948</v>
      </c>
      <c r="J63" s="59"/>
      <c r="K63" s="59"/>
      <c r="L63" s="60"/>
      <c r="M63" s="2">
        <v>475</v>
      </c>
    </row>
    <row r="64" spans="1:13" s="60" customFormat="1" ht="12.75">
      <c r="A64" s="1"/>
      <c r="B64" s="79"/>
      <c r="C64" s="1"/>
      <c r="D64" s="1"/>
      <c r="E64" s="1"/>
      <c r="F64" s="72"/>
      <c r="G64" s="29"/>
      <c r="H64" s="6">
        <v>0</v>
      </c>
      <c r="I64" s="24">
        <v>0</v>
      </c>
      <c r="J64"/>
      <c r="K64"/>
      <c r="L64"/>
      <c r="M64" s="2">
        <v>475</v>
      </c>
    </row>
    <row r="65" spans="1:13" ht="12.75">
      <c r="A65" s="13"/>
      <c r="B65" s="80">
        <v>35600</v>
      </c>
      <c r="C65" s="54" t="s">
        <v>456</v>
      </c>
      <c r="D65" s="55" t="s">
        <v>457</v>
      </c>
      <c r="E65" s="54" t="s">
        <v>15</v>
      </c>
      <c r="F65" s="56" t="s">
        <v>16</v>
      </c>
      <c r="G65" s="57" t="s">
        <v>350</v>
      </c>
      <c r="H65" s="58"/>
      <c r="I65" s="59">
        <v>74.94736842105263</v>
      </c>
      <c r="J65" s="59"/>
      <c r="K65" s="59"/>
      <c r="L65" s="60"/>
      <c r="M65" s="2">
        <v>475</v>
      </c>
    </row>
    <row r="66" spans="1:13" s="60" customFormat="1" ht="12.75">
      <c r="A66" s="1"/>
      <c r="B66" s="78"/>
      <c r="C66" s="14"/>
      <c r="D66" s="14"/>
      <c r="E66" s="14"/>
      <c r="F66" s="72"/>
      <c r="G66" s="32"/>
      <c r="H66" s="6">
        <v>0</v>
      </c>
      <c r="I66" s="24">
        <v>0</v>
      </c>
      <c r="J66"/>
      <c r="K66"/>
      <c r="L66"/>
      <c r="M66" s="2">
        <v>475</v>
      </c>
    </row>
    <row r="67" spans="1:13" ht="12.75">
      <c r="A67" s="13"/>
      <c r="B67" s="80">
        <v>59100</v>
      </c>
      <c r="C67" s="54" t="s">
        <v>463</v>
      </c>
      <c r="D67" s="55" t="s">
        <v>464</v>
      </c>
      <c r="E67" s="54" t="s">
        <v>303</v>
      </c>
      <c r="F67" s="56" t="s">
        <v>465</v>
      </c>
      <c r="G67" s="57" t="s">
        <v>305</v>
      </c>
      <c r="H67" s="58"/>
      <c r="I67" s="59">
        <v>124.42105263157895</v>
      </c>
      <c r="J67" s="59"/>
      <c r="K67" s="59"/>
      <c r="L67" s="60"/>
      <c r="M67" s="2">
        <v>475</v>
      </c>
    </row>
    <row r="68" spans="1:13" s="60" customFormat="1" ht="12.75">
      <c r="A68" s="1"/>
      <c r="B68" s="79"/>
      <c r="C68" s="1"/>
      <c r="D68" s="1"/>
      <c r="E68" s="1"/>
      <c r="F68" s="72"/>
      <c r="G68" s="29"/>
      <c r="H68" s="6">
        <v>0</v>
      </c>
      <c r="I68" s="24">
        <v>0</v>
      </c>
      <c r="J68"/>
      <c r="K68"/>
      <c r="L68"/>
      <c r="M68" s="2">
        <v>475</v>
      </c>
    </row>
    <row r="69" spans="1:13" ht="12.75">
      <c r="A69" s="13"/>
      <c r="B69" s="335">
        <v>20450</v>
      </c>
      <c r="C69" s="54" t="s">
        <v>485</v>
      </c>
      <c r="D69" s="55" t="s">
        <v>486</v>
      </c>
      <c r="E69" s="54" t="s">
        <v>36</v>
      </c>
      <c r="F69" s="56" t="s">
        <v>487</v>
      </c>
      <c r="G69" s="57" t="s">
        <v>305</v>
      </c>
      <c r="H69" s="58"/>
      <c r="I69" s="59">
        <v>43.05263157894737</v>
      </c>
      <c r="J69" s="59"/>
      <c r="K69" s="59"/>
      <c r="L69" s="60"/>
      <c r="M69" s="2">
        <v>475</v>
      </c>
    </row>
    <row r="70" spans="1:13" s="60" customFormat="1" ht="12.75">
      <c r="A70" s="1"/>
      <c r="B70" s="330"/>
      <c r="C70" s="1"/>
      <c r="D70" s="1"/>
      <c r="E70" s="1"/>
      <c r="F70" s="72"/>
      <c r="G70" s="29"/>
      <c r="H70" s="6">
        <v>0</v>
      </c>
      <c r="I70" s="24">
        <v>0</v>
      </c>
      <c r="J70"/>
      <c r="K70"/>
      <c r="L70"/>
      <c r="M70" s="2">
        <v>475</v>
      </c>
    </row>
    <row r="71" spans="1:13" ht="12.75">
      <c r="A71" s="13"/>
      <c r="B71" s="335">
        <v>35400</v>
      </c>
      <c r="C71" s="54" t="s">
        <v>495</v>
      </c>
      <c r="D71" s="55" t="s">
        <v>496</v>
      </c>
      <c r="E71" s="54" t="s">
        <v>15</v>
      </c>
      <c r="F71" s="56" t="s">
        <v>16</v>
      </c>
      <c r="G71" s="57" t="s">
        <v>70</v>
      </c>
      <c r="H71" s="58"/>
      <c r="I71" s="59">
        <v>74.52631578947368</v>
      </c>
      <c r="J71" s="59"/>
      <c r="K71" s="59"/>
      <c r="L71" s="60"/>
      <c r="M71" s="2">
        <v>475</v>
      </c>
    </row>
    <row r="72" spans="1:13" s="60" customFormat="1" ht="12.75">
      <c r="A72" s="1"/>
      <c r="B72" s="330"/>
      <c r="C72" s="1"/>
      <c r="D72" s="1"/>
      <c r="E72" s="1"/>
      <c r="F72" s="72"/>
      <c r="G72" s="29"/>
      <c r="H72" s="6">
        <v>0</v>
      </c>
      <c r="I72" s="24">
        <v>0</v>
      </c>
      <c r="J72"/>
      <c r="K72"/>
      <c r="L72"/>
      <c r="M72" s="2">
        <v>475</v>
      </c>
    </row>
    <row r="73" spans="1:13" ht="12.75">
      <c r="A73" s="13"/>
      <c r="B73" s="335">
        <v>54800</v>
      </c>
      <c r="C73" s="54" t="s">
        <v>505</v>
      </c>
      <c r="D73" s="55" t="s">
        <v>506</v>
      </c>
      <c r="E73" s="54" t="s">
        <v>320</v>
      </c>
      <c r="F73" s="56" t="s">
        <v>507</v>
      </c>
      <c r="G73" s="57" t="s">
        <v>322</v>
      </c>
      <c r="H73" s="58"/>
      <c r="I73" s="59">
        <v>115.36842105263158</v>
      </c>
      <c r="J73" s="59"/>
      <c r="K73" s="59"/>
      <c r="L73" s="60"/>
      <c r="M73" s="2">
        <v>475</v>
      </c>
    </row>
    <row r="74" spans="1:13" s="60" customFormat="1" ht="12.75">
      <c r="A74" s="1"/>
      <c r="B74" s="330"/>
      <c r="C74" s="1"/>
      <c r="D74" s="1"/>
      <c r="E74" s="1"/>
      <c r="F74" s="72"/>
      <c r="G74" s="29"/>
      <c r="H74" s="6">
        <v>0</v>
      </c>
      <c r="I74" s="24">
        <v>0</v>
      </c>
      <c r="J74"/>
      <c r="K74"/>
      <c r="L74"/>
      <c r="M74" s="2">
        <v>475</v>
      </c>
    </row>
    <row r="75" spans="1:13" ht="12.75">
      <c r="A75" s="13"/>
      <c r="B75" s="335">
        <v>33000</v>
      </c>
      <c r="C75" s="54" t="s">
        <v>518</v>
      </c>
      <c r="D75" s="55" t="s">
        <v>519</v>
      </c>
      <c r="E75" s="54" t="s">
        <v>36</v>
      </c>
      <c r="F75" s="56" t="s">
        <v>37</v>
      </c>
      <c r="G75" s="57" t="s">
        <v>70</v>
      </c>
      <c r="H75" s="58"/>
      <c r="I75" s="59">
        <v>69.47368421052632</v>
      </c>
      <c r="J75" s="59"/>
      <c r="K75" s="59"/>
      <c r="L75" s="60"/>
      <c r="M75" s="2">
        <v>475</v>
      </c>
    </row>
    <row r="76" spans="1:13" s="60" customFormat="1" ht="12.75">
      <c r="A76" s="1"/>
      <c r="B76" s="330"/>
      <c r="C76" s="1"/>
      <c r="D76" s="1"/>
      <c r="E76" s="1"/>
      <c r="F76" s="72"/>
      <c r="G76" s="29"/>
      <c r="H76" s="6">
        <v>0</v>
      </c>
      <c r="I76" s="24">
        <v>0</v>
      </c>
      <c r="J76"/>
      <c r="K76"/>
      <c r="L76"/>
      <c r="M76" s="2">
        <v>475</v>
      </c>
    </row>
    <row r="77" spans="1:13" ht="12.75">
      <c r="A77" s="13"/>
      <c r="B77" s="335">
        <v>79800</v>
      </c>
      <c r="C77" s="54" t="s">
        <v>532</v>
      </c>
      <c r="D77" s="55" t="s">
        <v>533</v>
      </c>
      <c r="E77" s="54" t="s">
        <v>15</v>
      </c>
      <c r="F77" s="56" t="s">
        <v>16</v>
      </c>
      <c r="G77" s="57" t="s">
        <v>322</v>
      </c>
      <c r="H77" s="58"/>
      <c r="I77" s="59">
        <v>168</v>
      </c>
      <c r="J77" s="59"/>
      <c r="K77" s="59"/>
      <c r="L77" s="60"/>
      <c r="M77" s="2">
        <v>475</v>
      </c>
    </row>
    <row r="78" spans="1:13" s="2" customFormat="1" ht="12.75">
      <c r="A78" s="1"/>
      <c r="B78" s="8"/>
      <c r="C78" s="1"/>
      <c r="D78" s="1"/>
      <c r="E78" s="1"/>
      <c r="F78" s="72"/>
      <c r="G78" s="29"/>
      <c r="H78" s="6">
        <v>0</v>
      </c>
      <c r="I78" s="24">
        <v>0</v>
      </c>
      <c r="J78"/>
      <c r="K78"/>
      <c r="L78"/>
      <c r="M78" s="2">
        <v>475</v>
      </c>
    </row>
    <row r="79" spans="1:13" ht="12.75">
      <c r="A79" s="13"/>
      <c r="B79" s="80">
        <v>615000</v>
      </c>
      <c r="C79" s="13" t="s">
        <v>544</v>
      </c>
      <c r="D79" s="13"/>
      <c r="E79" s="13"/>
      <c r="F79" s="76"/>
      <c r="G79" s="20"/>
      <c r="H79" s="58">
        <v>0</v>
      </c>
      <c r="I79" s="59">
        <v>1294.7368421052631</v>
      </c>
      <c r="J79" s="60"/>
      <c r="K79" s="60"/>
      <c r="L79" s="60"/>
      <c r="M79" s="2">
        <v>475</v>
      </c>
    </row>
    <row r="80" spans="1:13" ht="12.75">
      <c r="A80" s="1"/>
      <c r="B80" s="8"/>
      <c r="C80" s="1"/>
      <c r="D80" s="1"/>
      <c r="E80" s="1"/>
      <c r="F80" s="72"/>
      <c r="G80" s="29"/>
      <c r="H80" s="6">
        <v>0</v>
      </c>
      <c r="I80" s="24">
        <v>0</v>
      </c>
      <c r="M80" s="2">
        <v>475</v>
      </c>
    </row>
    <row r="81" spans="1:13" ht="12.75">
      <c r="A81" s="1"/>
      <c r="B81" s="8"/>
      <c r="C81" s="1"/>
      <c r="D81" s="1"/>
      <c r="E81" s="1"/>
      <c r="F81" s="72"/>
      <c r="G81" s="29"/>
      <c r="H81" s="6">
        <v>0</v>
      </c>
      <c r="I81" s="24">
        <v>0</v>
      </c>
      <c r="M81" s="2">
        <v>475</v>
      </c>
    </row>
    <row r="82" spans="1:13" ht="12.75">
      <c r="A82" s="1"/>
      <c r="B82" s="6"/>
      <c r="C82" s="1"/>
      <c r="D82" s="1"/>
      <c r="E82" s="1"/>
      <c r="F82" s="72"/>
      <c r="G82" s="29"/>
      <c r="H82" s="6">
        <v>0</v>
      </c>
      <c r="I82" s="24">
        <v>0</v>
      </c>
      <c r="M82" s="2">
        <v>475</v>
      </c>
    </row>
    <row r="83" spans="1:13" ht="12.75">
      <c r="A83" s="1"/>
      <c r="B83" s="7"/>
      <c r="C83" s="1"/>
      <c r="D83" s="1"/>
      <c r="E83" s="1"/>
      <c r="F83" s="72"/>
      <c r="G83" s="29"/>
      <c r="H83" s="6">
        <v>0</v>
      </c>
      <c r="I83" s="24">
        <v>0</v>
      </c>
      <c r="M83" s="2">
        <v>475</v>
      </c>
    </row>
    <row r="84" spans="1:13" ht="13.5" thickBot="1">
      <c r="A84" s="44"/>
      <c r="B84" s="45">
        <v>480430</v>
      </c>
      <c r="C84" s="44"/>
      <c r="D84" s="46" t="s">
        <v>545</v>
      </c>
      <c r="E84" s="47"/>
      <c r="F84" s="307"/>
      <c r="G84" s="49"/>
      <c r="H84" s="9">
        <v>-480430</v>
      </c>
      <c r="I84" s="82">
        <v>1011.4315789473684</v>
      </c>
      <c r="J84" s="52"/>
      <c r="K84" s="52"/>
      <c r="L84" s="52"/>
      <c r="M84" s="2">
        <v>475</v>
      </c>
    </row>
    <row r="85" spans="1:13" ht="12.75">
      <c r="A85" s="1"/>
      <c r="B85" s="281"/>
      <c r="C85" s="1"/>
      <c r="D85" s="1"/>
      <c r="E85" s="1"/>
      <c r="F85" s="72"/>
      <c r="G85" s="29"/>
      <c r="H85" s="6">
        <v>0</v>
      </c>
      <c r="I85" s="24">
        <v>0</v>
      </c>
      <c r="M85" s="2">
        <v>475</v>
      </c>
    </row>
    <row r="86" spans="1:13" s="60" customFormat="1" ht="12.75">
      <c r="A86" s="1"/>
      <c r="B86" s="281"/>
      <c r="C86" s="1"/>
      <c r="D86" s="1"/>
      <c r="E86" s="1"/>
      <c r="F86" s="72"/>
      <c r="G86" s="29"/>
      <c r="H86" s="6">
        <v>0</v>
      </c>
      <c r="I86" s="24">
        <v>0</v>
      </c>
      <c r="J86"/>
      <c r="K86"/>
      <c r="L86"/>
      <c r="M86" s="2">
        <v>475</v>
      </c>
    </row>
    <row r="87" spans="1:13" ht="12.75">
      <c r="A87" s="13"/>
      <c r="B87" s="53">
        <v>225800</v>
      </c>
      <c r="C87" s="54" t="s">
        <v>171</v>
      </c>
      <c r="D87" s="55" t="s">
        <v>546</v>
      </c>
      <c r="E87" s="54" t="s">
        <v>100</v>
      </c>
      <c r="F87" s="56" t="s">
        <v>547</v>
      </c>
      <c r="G87" s="57" t="s">
        <v>1284</v>
      </c>
      <c r="H87" s="58"/>
      <c r="I87" s="59">
        <v>475.36842105263156</v>
      </c>
      <c r="J87" s="59"/>
      <c r="K87" s="59"/>
      <c r="L87" s="60"/>
      <c r="M87" s="2">
        <v>475</v>
      </c>
    </row>
    <row r="88" spans="1:13" ht="12.75">
      <c r="A88" s="1"/>
      <c r="B88" s="281"/>
      <c r="C88" s="1"/>
      <c r="D88" s="1"/>
      <c r="E88" s="1"/>
      <c r="F88" s="72"/>
      <c r="G88" s="29"/>
      <c r="H88" s="6">
        <v>0</v>
      </c>
      <c r="I88" s="24">
        <v>0</v>
      </c>
      <c r="M88" s="2">
        <v>475</v>
      </c>
    </row>
    <row r="89" spans="1:13" ht="12.75">
      <c r="A89" s="83"/>
      <c r="B89" s="321">
        <v>44630</v>
      </c>
      <c r="C89" s="75" t="s">
        <v>1176</v>
      </c>
      <c r="D89" s="83" t="s">
        <v>1278</v>
      </c>
      <c r="E89" s="83"/>
      <c r="F89" s="85"/>
      <c r="G89" s="85"/>
      <c r="H89" s="84">
        <v>-44630</v>
      </c>
      <c r="I89" s="86">
        <v>93.9578947368421</v>
      </c>
      <c r="J89" s="87"/>
      <c r="K89" s="87"/>
      <c r="L89" s="87"/>
      <c r="M89" s="2">
        <v>475</v>
      </c>
    </row>
    <row r="90" spans="1:13" ht="12.75">
      <c r="A90" s="1"/>
      <c r="B90" s="292"/>
      <c r="C90" s="1"/>
      <c r="D90" s="1"/>
      <c r="E90" s="1"/>
      <c r="F90" s="72"/>
      <c r="G90" s="29"/>
      <c r="H90" s="6">
        <v>0</v>
      </c>
      <c r="I90" s="24">
        <v>0</v>
      </c>
      <c r="J90"/>
      <c r="K90"/>
      <c r="L90"/>
      <c r="M90" s="2">
        <v>475</v>
      </c>
    </row>
    <row r="91" spans="1:14" ht="12.75">
      <c r="A91" s="13"/>
      <c r="B91" s="90">
        <v>210000</v>
      </c>
      <c r="C91" s="13" t="s">
        <v>591</v>
      </c>
      <c r="D91" s="13"/>
      <c r="E91" s="13"/>
      <c r="F91" s="20"/>
      <c r="G91" s="20"/>
      <c r="H91" s="58">
        <v>0</v>
      </c>
      <c r="I91" s="59">
        <v>442.10526315789474</v>
      </c>
      <c r="J91" s="60"/>
      <c r="K91" s="60"/>
      <c r="L91" s="60"/>
      <c r="M91" s="2">
        <v>475</v>
      </c>
      <c r="N91" s="41"/>
    </row>
    <row r="92" spans="1:14" ht="12.75">
      <c r="A92" s="1"/>
      <c r="B92" s="39"/>
      <c r="C92" s="40"/>
      <c r="E92" s="40"/>
      <c r="F92" s="29"/>
      <c r="G92" s="29"/>
      <c r="H92" s="6">
        <v>0</v>
      </c>
      <c r="I92" s="24">
        <v>0</v>
      </c>
      <c r="J92" s="39"/>
      <c r="K92" s="39"/>
      <c r="L92" s="39"/>
      <c r="M92" s="2">
        <v>475</v>
      </c>
      <c r="N92" s="41"/>
    </row>
    <row r="93" spans="1:13" ht="12.75">
      <c r="A93" s="1"/>
      <c r="B93" s="39"/>
      <c r="C93" s="40"/>
      <c r="E93" s="40"/>
      <c r="F93" s="29"/>
      <c r="G93" s="29"/>
      <c r="H93" s="6">
        <v>0</v>
      </c>
      <c r="I93" s="24">
        <v>0</v>
      </c>
      <c r="J93" s="39"/>
      <c r="K93" s="39"/>
      <c r="L93" s="39"/>
      <c r="M93" s="2">
        <v>475</v>
      </c>
    </row>
    <row r="94" spans="1:13" ht="12.75">
      <c r="A94" s="1"/>
      <c r="B94" s="39"/>
      <c r="C94" s="40"/>
      <c r="E94" s="40"/>
      <c r="F94" s="29"/>
      <c r="G94" s="29"/>
      <c r="H94" s="6">
        <v>0</v>
      </c>
      <c r="I94" s="24">
        <v>0</v>
      </c>
      <c r="J94" s="39"/>
      <c r="K94" s="39"/>
      <c r="L94" s="39"/>
      <c r="M94" s="2">
        <v>475</v>
      </c>
    </row>
    <row r="95" spans="1:13" ht="12.75">
      <c r="A95" s="1"/>
      <c r="B95" s="6"/>
      <c r="C95" s="1"/>
      <c r="E95" s="1"/>
      <c r="F95" s="29"/>
      <c r="G95" s="29"/>
      <c r="H95" s="6">
        <v>0</v>
      </c>
      <c r="I95" s="24">
        <v>0</v>
      </c>
      <c r="M95" s="2">
        <v>475</v>
      </c>
    </row>
    <row r="96" spans="2:13" ht="12.75" hidden="1">
      <c r="B96" s="221"/>
      <c r="I96" s="42"/>
      <c r="M96" s="43"/>
    </row>
    <row r="97" spans="2:13" ht="12.75" hidden="1">
      <c r="B97" s="221"/>
      <c r="I97" s="42"/>
      <c r="M97" s="43"/>
    </row>
    <row r="98" spans="2:13" ht="12.75" hidden="1">
      <c r="B98" s="221"/>
      <c r="I98" s="42"/>
      <c r="M98" s="43"/>
    </row>
    <row r="99" spans="2:13" ht="12.75" hidden="1">
      <c r="B99" s="89"/>
      <c r="I99" s="42"/>
      <c r="M99" s="43"/>
    </row>
    <row r="100" spans="2:13" ht="12.75" hidden="1">
      <c r="B100" s="89"/>
      <c r="I100" s="42"/>
      <c r="M100" s="43"/>
    </row>
    <row r="101" spans="2:13" ht="12.75" hidden="1">
      <c r="B101" s="89"/>
      <c r="I101" s="42"/>
      <c r="M101" s="43"/>
    </row>
    <row r="102" spans="2:13" ht="12.75" hidden="1">
      <c r="B102" s="89"/>
      <c r="I102" s="42"/>
      <c r="M102" s="43"/>
    </row>
    <row r="103" spans="2:13" ht="12.75" hidden="1">
      <c r="B103" s="89"/>
      <c r="I103" s="42"/>
      <c r="M103" s="43"/>
    </row>
    <row r="104" spans="2:13" ht="12.75" hidden="1">
      <c r="B104" s="89"/>
      <c r="I104" s="42"/>
      <c r="M104" s="43"/>
    </row>
    <row r="105" spans="2:13" ht="12.75" hidden="1">
      <c r="B105" s="89"/>
      <c r="F105" s="71"/>
      <c r="I105" s="42"/>
      <c r="M105" s="43"/>
    </row>
    <row r="106" spans="2:13" ht="12.75" hidden="1">
      <c r="B106" s="89"/>
      <c r="F106" s="71"/>
      <c r="I106" s="42"/>
      <c r="M106" s="43"/>
    </row>
    <row r="107" spans="2:13" ht="12.75" hidden="1">
      <c r="B107" s="89"/>
      <c r="F107" s="33"/>
      <c r="I107" s="42"/>
      <c r="M107" s="43"/>
    </row>
    <row r="108" spans="2:13" ht="12.75" hidden="1">
      <c r="B108" s="89"/>
      <c r="F108" s="306"/>
      <c r="I108" s="42"/>
      <c r="M108" s="43"/>
    </row>
    <row r="109" spans="2:13" ht="12.75" hidden="1">
      <c r="B109" s="89"/>
      <c r="I109" s="42"/>
      <c r="M109" s="43"/>
    </row>
    <row r="110" spans="2:13" ht="12.75" hidden="1">
      <c r="B110" s="89"/>
      <c r="I110" s="42"/>
      <c r="M110" s="43"/>
    </row>
    <row r="111" spans="2:13" ht="12.75" hidden="1">
      <c r="B111" s="89"/>
      <c r="I111" s="42"/>
      <c r="M111" s="43"/>
    </row>
    <row r="112" spans="2:13" ht="12.75" hidden="1">
      <c r="B112" s="89"/>
      <c r="I112" s="42"/>
      <c r="M112" s="43"/>
    </row>
    <row r="113" spans="2:13" ht="12.75" hidden="1">
      <c r="B113" s="89"/>
      <c r="I113" s="42"/>
      <c r="M113" s="43"/>
    </row>
    <row r="114" spans="1:13" ht="13.5" thickBot="1">
      <c r="A114" s="44"/>
      <c r="B114" s="91">
        <v>1723925</v>
      </c>
      <c r="C114" s="47"/>
      <c r="D114" s="46" t="s">
        <v>592</v>
      </c>
      <c r="E114" s="44"/>
      <c r="F114" s="92"/>
      <c r="G114" s="49"/>
      <c r="H114" s="50">
        <v>-1723925</v>
      </c>
      <c r="I114" s="51">
        <v>3629.315789473684</v>
      </c>
      <c r="J114" s="52"/>
      <c r="K114" s="52"/>
      <c r="L114" s="52"/>
      <c r="M114" s="2">
        <v>475</v>
      </c>
    </row>
    <row r="115" spans="1:13" ht="12.75">
      <c r="A115" s="1"/>
      <c r="B115" s="34"/>
      <c r="C115" s="35"/>
      <c r="E115" s="35"/>
      <c r="F115" s="29"/>
      <c r="G115" s="33"/>
      <c r="H115" s="6">
        <v>0</v>
      </c>
      <c r="I115" s="24">
        <v>0</v>
      </c>
      <c r="M115" s="2">
        <v>475</v>
      </c>
    </row>
    <row r="116" spans="1:13" ht="12.75">
      <c r="A116" s="1"/>
      <c r="B116" s="36"/>
      <c r="E116" s="37"/>
      <c r="F116" s="29"/>
      <c r="G116" s="38"/>
      <c r="H116" s="6">
        <v>0</v>
      </c>
      <c r="I116" s="24">
        <v>0</v>
      </c>
      <c r="J116"/>
      <c r="K116"/>
      <c r="L116"/>
      <c r="M116" s="2">
        <v>475</v>
      </c>
    </row>
    <row r="117" spans="1:13" ht="12.75">
      <c r="A117" s="13"/>
      <c r="B117" s="308">
        <v>255200</v>
      </c>
      <c r="C117" s="13" t="s">
        <v>0</v>
      </c>
      <c r="D117" s="13"/>
      <c r="E117" s="13"/>
      <c r="F117" s="20"/>
      <c r="G117" s="20"/>
      <c r="H117" s="58">
        <v>0</v>
      </c>
      <c r="I117" s="59">
        <v>537.2631578947369</v>
      </c>
      <c r="J117" s="60"/>
      <c r="K117" s="60"/>
      <c r="L117" s="60"/>
      <c r="M117" s="2">
        <v>475</v>
      </c>
    </row>
    <row r="118" spans="1:13" ht="12.75">
      <c r="A118" s="1"/>
      <c r="B118" s="292"/>
      <c r="C118" s="1"/>
      <c r="D118" s="1"/>
      <c r="E118" s="1"/>
      <c r="F118" s="29"/>
      <c r="G118" s="29"/>
      <c r="H118" s="6">
        <v>0</v>
      </c>
      <c r="I118" s="24">
        <v>0</v>
      </c>
      <c r="M118" s="2">
        <v>475</v>
      </c>
    </row>
    <row r="119" spans="1:13" ht="12.75">
      <c r="A119" s="93"/>
      <c r="B119" s="318">
        <v>600</v>
      </c>
      <c r="C119" s="93" t="s">
        <v>1</v>
      </c>
      <c r="D119" s="93"/>
      <c r="E119" s="93"/>
      <c r="F119" s="94"/>
      <c r="G119" s="94"/>
      <c r="H119" s="95">
        <v>0</v>
      </c>
      <c r="I119" s="96">
        <v>1.263157894736842</v>
      </c>
      <c r="J119" s="97"/>
      <c r="K119" s="97"/>
      <c r="L119" s="97"/>
      <c r="M119" s="2">
        <v>475</v>
      </c>
    </row>
    <row r="120" spans="1:13" ht="12.75">
      <c r="A120" s="1"/>
      <c r="B120" s="292"/>
      <c r="C120" s="1"/>
      <c r="D120" s="1"/>
      <c r="E120" s="1"/>
      <c r="F120" s="29"/>
      <c r="G120" s="29"/>
      <c r="H120" s="6">
        <v>0</v>
      </c>
      <c r="I120" s="24">
        <v>0</v>
      </c>
      <c r="M120" s="2">
        <v>475</v>
      </c>
    </row>
    <row r="121" spans="1:13" ht="12.75">
      <c r="A121" s="93"/>
      <c r="B121" s="318">
        <v>7400</v>
      </c>
      <c r="C121" s="93" t="s">
        <v>770</v>
      </c>
      <c r="D121" s="93"/>
      <c r="E121" s="93"/>
      <c r="F121" s="94"/>
      <c r="G121" s="94"/>
      <c r="H121" s="58">
        <v>0</v>
      </c>
      <c r="I121" s="59">
        <v>15.578947368421053</v>
      </c>
      <c r="J121" s="97"/>
      <c r="K121" s="97"/>
      <c r="L121" s="97"/>
      <c r="M121" s="2">
        <v>475</v>
      </c>
    </row>
    <row r="122" spans="1:13" ht="12.75">
      <c r="A122" s="282"/>
      <c r="B122" s="319"/>
      <c r="C122" s="282"/>
      <c r="D122" s="282"/>
      <c r="E122" s="282"/>
      <c r="F122" s="283"/>
      <c r="G122" s="283"/>
      <c r="H122" s="6">
        <v>0</v>
      </c>
      <c r="I122" s="24">
        <v>0</v>
      </c>
      <c r="J122" s="284"/>
      <c r="K122" s="284"/>
      <c r="L122" s="284"/>
      <c r="M122" s="2">
        <v>475</v>
      </c>
    </row>
    <row r="123" spans="1:13" ht="12.75" hidden="1">
      <c r="A123" s="282"/>
      <c r="B123" s="319"/>
      <c r="C123" s="282"/>
      <c r="D123" s="282"/>
      <c r="E123" s="282"/>
      <c r="F123" s="283"/>
      <c r="G123" s="283"/>
      <c r="H123" s="6">
        <v>0</v>
      </c>
      <c r="I123" s="24">
        <v>0</v>
      </c>
      <c r="J123" s="284"/>
      <c r="K123" s="284"/>
      <c r="L123" s="284"/>
      <c r="M123" s="2">
        <v>475</v>
      </c>
    </row>
    <row r="124" spans="1:13" ht="12.75" hidden="1">
      <c r="A124" s="1"/>
      <c r="B124" s="292">
        <v>3000</v>
      </c>
      <c r="C124" s="1" t="s">
        <v>685</v>
      </c>
      <c r="D124" s="1" t="s">
        <v>593</v>
      </c>
      <c r="E124" s="1" t="s">
        <v>24</v>
      </c>
      <c r="F124" s="29" t="s">
        <v>686</v>
      </c>
      <c r="G124" s="29" t="s">
        <v>121</v>
      </c>
      <c r="H124" s="6">
        <v>-3000</v>
      </c>
      <c r="I124" s="24">
        <v>6.315789473684211</v>
      </c>
      <c r="K124" t="s">
        <v>592</v>
      </c>
      <c r="M124" s="2">
        <v>475</v>
      </c>
    </row>
    <row r="125" spans="1:13" ht="12.75" hidden="1">
      <c r="A125" s="1"/>
      <c r="B125" s="292">
        <v>2500</v>
      </c>
      <c r="C125" s="1" t="s">
        <v>687</v>
      </c>
      <c r="D125" s="1" t="s">
        <v>593</v>
      </c>
      <c r="E125" s="1" t="s">
        <v>24</v>
      </c>
      <c r="F125" s="32" t="s">
        <v>688</v>
      </c>
      <c r="G125" s="29" t="s">
        <v>121</v>
      </c>
      <c r="H125" s="6">
        <v>-5500</v>
      </c>
      <c r="I125" s="24">
        <v>5.2631578947368425</v>
      </c>
      <c r="K125" t="s">
        <v>592</v>
      </c>
      <c r="M125" s="2">
        <v>475</v>
      </c>
    </row>
    <row r="126" spans="1:13" ht="12.75" hidden="1">
      <c r="A126" s="1"/>
      <c r="B126" s="292">
        <v>24000</v>
      </c>
      <c r="C126" s="14" t="s">
        <v>1276</v>
      </c>
      <c r="D126" s="1" t="s">
        <v>593</v>
      </c>
      <c r="E126" s="1" t="s">
        <v>24</v>
      </c>
      <c r="F126" s="29" t="s">
        <v>689</v>
      </c>
      <c r="G126" s="29" t="s">
        <v>218</v>
      </c>
      <c r="H126" s="6">
        <v>-29500</v>
      </c>
      <c r="I126" s="24">
        <v>50.526315789473685</v>
      </c>
      <c r="K126" t="s">
        <v>592</v>
      </c>
      <c r="M126" s="2">
        <v>475</v>
      </c>
    </row>
    <row r="127" spans="1:13" ht="12.75" hidden="1">
      <c r="A127" s="1"/>
      <c r="B127" s="292">
        <v>7000</v>
      </c>
      <c r="C127" s="1" t="s">
        <v>690</v>
      </c>
      <c r="D127" s="1" t="s">
        <v>593</v>
      </c>
      <c r="E127" s="1" t="s">
        <v>24</v>
      </c>
      <c r="F127" s="33" t="s">
        <v>691</v>
      </c>
      <c r="G127" s="29" t="s">
        <v>219</v>
      </c>
      <c r="H127" s="6">
        <v>-36500</v>
      </c>
      <c r="I127" s="24">
        <v>14.736842105263158</v>
      </c>
      <c r="K127" t="s">
        <v>592</v>
      </c>
      <c r="M127" s="2">
        <v>475</v>
      </c>
    </row>
    <row r="128" spans="1:13" ht="12.75" hidden="1">
      <c r="A128" s="1"/>
      <c r="B128" s="292">
        <v>3000</v>
      </c>
      <c r="C128" s="1" t="s">
        <v>692</v>
      </c>
      <c r="D128" s="1" t="s">
        <v>593</v>
      </c>
      <c r="E128" s="1" t="s">
        <v>24</v>
      </c>
      <c r="F128" s="29" t="s">
        <v>693</v>
      </c>
      <c r="G128" s="29" t="s">
        <v>210</v>
      </c>
      <c r="H128" s="6">
        <v>-39500</v>
      </c>
      <c r="I128" s="24">
        <v>6.315789473684211</v>
      </c>
      <c r="K128" t="s">
        <v>592</v>
      </c>
      <c r="M128" s="2">
        <v>475</v>
      </c>
    </row>
    <row r="129" spans="1:13" ht="12.75" hidden="1">
      <c r="A129" s="1"/>
      <c r="B129" s="292">
        <v>4000</v>
      </c>
      <c r="C129" s="1" t="s">
        <v>694</v>
      </c>
      <c r="D129" s="1" t="s">
        <v>593</v>
      </c>
      <c r="E129" s="1" t="s">
        <v>24</v>
      </c>
      <c r="F129" s="29" t="s">
        <v>695</v>
      </c>
      <c r="G129" s="29" t="s">
        <v>221</v>
      </c>
      <c r="H129" s="6">
        <v>-43500</v>
      </c>
      <c r="I129" s="24">
        <v>8.421052631578947</v>
      </c>
      <c r="J129"/>
      <c r="K129" t="s">
        <v>592</v>
      </c>
      <c r="L129"/>
      <c r="M129" s="2">
        <v>475</v>
      </c>
    </row>
    <row r="130" spans="1:13" ht="12.75" hidden="1">
      <c r="A130" s="1"/>
      <c r="B130" s="292">
        <v>25000</v>
      </c>
      <c r="C130" s="14" t="s">
        <v>1275</v>
      </c>
      <c r="D130" s="1" t="s">
        <v>593</v>
      </c>
      <c r="E130" s="1" t="s">
        <v>24</v>
      </c>
      <c r="F130" s="29" t="s">
        <v>696</v>
      </c>
      <c r="G130" s="29" t="s">
        <v>221</v>
      </c>
      <c r="H130" s="6">
        <v>-68500</v>
      </c>
      <c r="I130" s="24">
        <v>52.63157894736842</v>
      </c>
      <c r="K130" t="s">
        <v>592</v>
      </c>
      <c r="M130" s="2">
        <v>475</v>
      </c>
    </row>
    <row r="131" spans="1:13" ht="12.75" hidden="1">
      <c r="A131" s="1"/>
      <c r="B131" s="292">
        <v>1000</v>
      </c>
      <c r="C131" s="14" t="s">
        <v>724</v>
      </c>
      <c r="D131" s="1" t="s">
        <v>593</v>
      </c>
      <c r="E131" s="1" t="s">
        <v>24</v>
      </c>
      <c r="F131" s="29" t="s">
        <v>683</v>
      </c>
      <c r="G131" s="29" t="s">
        <v>221</v>
      </c>
      <c r="H131" s="6">
        <v>-69500</v>
      </c>
      <c r="I131" s="24">
        <v>2.1052631578947367</v>
      </c>
      <c r="M131" s="2">
        <v>475</v>
      </c>
    </row>
    <row r="132" spans="1:13" ht="12.75" hidden="1">
      <c r="A132" s="14"/>
      <c r="B132" s="292">
        <v>5000</v>
      </c>
      <c r="C132" s="1" t="s">
        <v>697</v>
      </c>
      <c r="D132" s="1" t="s">
        <v>593</v>
      </c>
      <c r="E132" s="1" t="s">
        <v>24</v>
      </c>
      <c r="F132" s="29" t="s">
        <v>698</v>
      </c>
      <c r="G132" s="29" t="s">
        <v>22</v>
      </c>
      <c r="H132" s="6">
        <v>-74500</v>
      </c>
      <c r="I132" s="42">
        <v>10.526315789473685</v>
      </c>
      <c r="J132" s="17"/>
      <c r="K132" t="s">
        <v>592</v>
      </c>
      <c r="L132" s="17"/>
      <c r="M132" s="2">
        <v>475</v>
      </c>
    </row>
    <row r="133" spans="1:13" ht="12.75" hidden="1">
      <c r="A133" s="1"/>
      <c r="B133" s="292">
        <v>1500</v>
      </c>
      <c r="C133" s="1" t="s">
        <v>699</v>
      </c>
      <c r="D133" s="1" t="s">
        <v>593</v>
      </c>
      <c r="E133" s="1" t="s">
        <v>24</v>
      </c>
      <c r="F133" s="29" t="s">
        <v>681</v>
      </c>
      <c r="G133" s="29" t="s">
        <v>40</v>
      </c>
      <c r="H133" s="6">
        <v>-76000</v>
      </c>
      <c r="I133" s="24">
        <v>3.1578947368421053</v>
      </c>
      <c r="K133" t="s">
        <v>592</v>
      </c>
      <c r="M133" s="2">
        <v>475</v>
      </c>
    </row>
    <row r="134" spans="1:13" ht="12.75" hidden="1">
      <c r="A134" s="1"/>
      <c r="B134" s="292">
        <v>5000</v>
      </c>
      <c r="C134" s="1" t="s">
        <v>700</v>
      </c>
      <c r="D134" s="1" t="s">
        <v>593</v>
      </c>
      <c r="E134" s="1" t="s">
        <v>24</v>
      </c>
      <c r="F134" s="29" t="s">
        <v>701</v>
      </c>
      <c r="G134" s="29" t="s">
        <v>40</v>
      </c>
      <c r="H134" s="6">
        <v>-81000</v>
      </c>
      <c r="I134" s="24">
        <v>10.526315789473685</v>
      </c>
      <c r="K134" t="s">
        <v>592</v>
      </c>
      <c r="M134" s="2">
        <v>475</v>
      </c>
    </row>
    <row r="135" spans="1:13" ht="12.75" hidden="1">
      <c r="A135" s="1"/>
      <c r="B135" s="292">
        <v>5000</v>
      </c>
      <c r="C135" s="1" t="s">
        <v>697</v>
      </c>
      <c r="D135" s="1" t="s">
        <v>593</v>
      </c>
      <c r="E135" s="1" t="s">
        <v>24</v>
      </c>
      <c r="F135" s="29" t="s">
        <v>702</v>
      </c>
      <c r="G135" s="29" t="s">
        <v>123</v>
      </c>
      <c r="H135" s="6">
        <v>-86000</v>
      </c>
      <c r="I135" s="24">
        <v>10.526315789473685</v>
      </c>
      <c r="K135" t="s">
        <v>592</v>
      </c>
      <c r="M135" s="2">
        <v>475</v>
      </c>
    </row>
    <row r="136" spans="1:13" ht="12.75" hidden="1">
      <c r="A136" s="1"/>
      <c r="B136" s="292">
        <v>1000</v>
      </c>
      <c r="C136" s="1" t="s">
        <v>699</v>
      </c>
      <c r="D136" s="1" t="s">
        <v>593</v>
      </c>
      <c r="E136" s="1" t="s">
        <v>24</v>
      </c>
      <c r="F136" s="29" t="s">
        <v>681</v>
      </c>
      <c r="G136" s="29" t="s">
        <v>125</v>
      </c>
      <c r="H136" s="6">
        <v>-87000</v>
      </c>
      <c r="I136" s="24">
        <v>2.1052631578947367</v>
      </c>
      <c r="K136" t="s">
        <v>592</v>
      </c>
      <c r="M136" s="2">
        <v>475</v>
      </c>
    </row>
    <row r="137" spans="1:13" ht="12.75" hidden="1">
      <c r="A137" s="1"/>
      <c r="B137" s="292">
        <v>1000</v>
      </c>
      <c r="C137" s="1" t="s">
        <v>703</v>
      </c>
      <c r="D137" s="1" t="s">
        <v>593</v>
      </c>
      <c r="E137" s="1" t="s">
        <v>24</v>
      </c>
      <c r="F137" s="29" t="s">
        <v>681</v>
      </c>
      <c r="G137" s="29" t="s">
        <v>125</v>
      </c>
      <c r="H137" s="6">
        <v>-88000</v>
      </c>
      <c r="I137" s="24">
        <v>2.1052631578947367</v>
      </c>
      <c r="K137" t="s">
        <v>592</v>
      </c>
      <c r="M137" s="2">
        <v>475</v>
      </c>
    </row>
    <row r="138" spans="1:13" ht="12.75" hidden="1">
      <c r="A138" s="1"/>
      <c r="B138" s="292">
        <v>5000</v>
      </c>
      <c r="C138" s="1" t="s">
        <v>704</v>
      </c>
      <c r="D138" s="1" t="s">
        <v>593</v>
      </c>
      <c r="E138" s="1" t="s">
        <v>24</v>
      </c>
      <c r="F138" s="29" t="s">
        <v>705</v>
      </c>
      <c r="G138" s="29" t="s">
        <v>125</v>
      </c>
      <c r="H138" s="6">
        <v>-93000</v>
      </c>
      <c r="I138" s="24">
        <v>10.526315789473685</v>
      </c>
      <c r="K138" t="s">
        <v>592</v>
      </c>
      <c r="M138" s="2">
        <v>475</v>
      </c>
    </row>
    <row r="139" spans="1:13" ht="12.75" hidden="1">
      <c r="A139" s="1"/>
      <c r="B139" s="292">
        <v>5000</v>
      </c>
      <c r="C139" s="1" t="s">
        <v>697</v>
      </c>
      <c r="D139" s="1" t="s">
        <v>593</v>
      </c>
      <c r="E139" s="1" t="s">
        <v>24</v>
      </c>
      <c r="F139" s="29" t="s">
        <v>706</v>
      </c>
      <c r="G139" s="29" t="s">
        <v>22</v>
      </c>
      <c r="H139" s="6">
        <v>-98000</v>
      </c>
      <c r="I139" s="24">
        <v>10.526315789473685</v>
      </c>
      <c r="K139" t="s">
        <v>592</v>
      </c>
      <c r="M139" s="2">
        <v>475</v>
      </c>
    </row>
    <row r="140" spans="1:13" ht="12.75" hidden="1">
      <c r="A140" s="1"/>
      <c r="B140" s="292">
        <v>800</v>
      </c>
      <c r="C140" s="1" t="s">
        <v>707</v>
      </c>
      <c r="D140" s="1" t="s">
        <v>593</v>
      </c>
      <c r="E140" s="1" t="s">
        <v>24</v>
      </c>
      <c r="F140" s="29" t="s">
        <v>682</v>
      </c>
      <c r="G140" s="29" t="s">
        <v>40</v>
      </c>
      <c r="H140" s="6">
        <v>-98800</v>
      </c>
      <c r="I140" s="24">
        <v>1.6842105263157894</v>
      </c>
      <c r="K140" t="s">
        <v>592</v>
      </c>
      <c r="M140" s="2">
        <v>475</v>
      </c>
    </row>
    <row r="141" spans="1:13" ht="12.75" hidden="1">
      <c r="A141" s="1"/>
      <c r="B141" s="221">
        <v>800</v>
      </c>
      <c r="C141" s="1" t="s">
        <v>708</v>
      </c>
      <c r="D141" s="1" t="s">
        <v>593</v>
      </c>
      <c r="E141" s="1" t="s">
        <v>24</v>
      </c>
      <c r="F141" s="32" t="s">
        <v>682</v>
      </c>
      <c r="G141" s="29" t="s">
        <v>40</v>
      </c>
      <c r="H141" s="6">
        <v>-99600</v>
      </c>
      <c r="I141" s="24">
        <v>1.6842105263157894</v>
      </c>
      <c r="K141" t="s">
        <v>592</v>
      </c>
      <c r="M141" s="2">
        <v>475</v>
      </c>
    </row>
    <row r="142" spans="1:13" ht="12.75" hidden="1">
      <c r="A142" s="1"/>
      <c r="B142" s="292">
        <v>5000</v>
      </c>
      <c r="C142" s="1" t="s">
        <v>704</v>
      </c>
      <c r="D142" s="1" t="s">
        <v>593</v>
      </c>
      <c r="E142" s="1" t="s">
        <v>24</v>
      </c>
      <c r="F142" s="98" t="s">
        <v>709</v>
      </c>
      <c r="G142" s="29" t="s">
        <v>40</v>
      </c>
      <c r="H142" s="6">
        <v>-104600</v>
      </c>
      <c r="I142" s="24">
        <v>10.526315789473685</v>
      </c>
      <c r="K142" t="s">
        <v>592</v>
      </c>
      <c r="M142" s="2">
        <v>475</v>
      </c>
    </row>
    <row r="143" spans="1:13" ht="12.75" hidden="1">
      <c r="A143" s="1"/>
      <c r="B143" s="292">
        <v>4000</v>
      </c>
      <c r="C143" s="1" t="s">
        <v>697</v>
      </c>
      <c r="D143" s="1" t="s">
        <v>593</v>
      </c>
      <c r="E143" s="1" t="s">
        <v>24</v>
      </c>
      <c r="F143" s="29" t="s">
        <v>710</v>
      </c>
      <c r="G143" s="29" t="s">
        <v>79</v>
      </c>
      <c r="H143" s="6">
        <v>-108600</v>
      </c>
      <c r="I143" s="24">
        <v>8.421052631578947</v>
      </c>
      <c r="K143" t="s">
        <v>592</v>
      </c>
      <c r="M143" s="2">
        <v>475</v>
      </c>
    </row>
    <row r="144" spans="1:13" ht="12.75" hidden="1">
      <c r="A144" s="1"/>
      <c r="B144" s="292">
        <v>4000</v>
      </c>
      <c r="C144" s="1" t="s">
        <v>704</v>
      </c>
      <c r="D144" s="1" t="s">
        <v>593</v>
      </c>
      <c r="E144" s="1" t="s">
        <v>24</v>
      </c>
      <c r="F144" s="29" t="s">
        <v>711</v>
      </c>
      <c r="G144" s="29" t="s">
        <v>110</v>
      </c>
      <c r="H144" s="6">
        <v>-112600</v>
      </c>
      <c r="I144" s="24">
        <v>8.421052631578947</v>
      </c>
      <c r="K144" t="s">
        <v>592</v>
      </c>
      <c r="M144" s="2">
        <v>475</v>
      </c>
    </row>
    <row r="145" spans="1:13" ht="12.75" hidden="1">
      <c r="A145" s="1"/>
      <c r="B145" s="292">
        <v>5000</v>
      </c>
      <c r="C145" s="1" t="s">
        <v>712</v>
      </c>
      <c r="D145" s="1" t="s">
        <v>593</v>
      </c>
      <c r="E145" s="1" t="s">
        <v>24</v>
      </c>
      <c r="F145" s="29" t="s">
        <v>713</v>
      </c>
      <c r="G145" s="29" t="s">
        <v>148</v>
      </c>
      <c r="H145" s="6">
        <v>-117600</v>
      </c>
      <c r="I145" s="24">
        <v>10.526315789473685</v>
      </c>
      <c r="K145" t="s">
        <v>592</v>
      </c>
      <c r="M145" s="2">
        <v>475</v>
      </c>
    </row>
    <row r="146" spans="1:13" ht="12.75" hidden="1">
      <c r="A146" s="1"/>
      <c r="B146" s="292">
        <v>9000</v>
      </c>
      <c r="C146" s="14" t="s">
        <v>187</v>
      </c>
      <c r="D146" s="1" t="s">
        <v>593</v>
      </c>
      <c r="E146" s="1" t="s">
        <v>24</v>
      </c>
      <c r="F146" s="29" t="s">
        <v>682</v>
      </c>
      <c r="G146" s="29" t="s">
        <v>121</v>
      </c>
      <c r="H146" s="6">
        <v>-126600</v>
      </c>
      <c r="I146" s="24">
        <v>18.94736842105263</v>
      </c>
      <c r="K146" t="s">
        <v>592</v>
      </c>
      <c r="M146" s="2">
        <v>475</v>
      </c>
    </row>
    <row r="147" spans="1:13" ht="12.75" hidden="1">
      <c r="A147" s="1"/>
      <c r="B147" s="292">
        <v>11000</v>
      </c>
      <c r="C147" s="14" t="s">
        <v>157</v>
      </c>
      <c r="D147" s="1" t="s">
        <v>593</v>
      </c>
      <c r="E147" s="1" t="s">
        <v>24</v>
      </c>
      <c r="F147" s="29" t="s">
        <v>714</v>
      </c>
      <c r="G147" s="29" t="s">
        <v>127</v>
      </c>
      <c r="H147" s="6">
        <v>-137600</v>
      </c>
      <c r="I147" s="24">
        <v>23.157894736842106</v>
      </c>
      <c r="K147" t="s">
        <v>592</v>
      </c>
      <c r="M147" s="2">
        <v>475</v>
      </c>
    </row>
    <row r="148" spans="1:13" ht="12.75" hidden="1">
      <c r="A148" s="1"/>
      <c r="B148" s="292">
        <v>2000</v>
      </c>
      <c r="C148" s="1" t="s">
        <v>715</v>
      </c>
      <c r="D148" s="1" t="s">
        <v>593</v>
      </c>
      <c r="E148" s="1" t="s">
        <v>24</v>
      </c>
      <c r="F148" s="29" t="s">
        <v>716</v>
      </c>
      <c r="G148" s="29" t="s">
        <v>129</v>
      </c>
      <c r="H148" s="6">
        <v>-139600</v>
      </c>
      <c r="I148" s="24">
        <v>4.2105263157894735</v>
      </c>
      <c r="K148" t="s">
        <v>592</v>
      </c>
      <c r="M148" s="2">
        <v>475</v>
      </c>
    </row>
    <row r="149" spans="1:13" ht="12.75" hidden="1">
      <c r="A149" s="1"/>
      <c r="B149" s="292">
        <v>3000</v>
      </c>
      <c r="C149" s="1" t="s">
        <v>687</v>
      </c>
      <c r="D149" s="1" t="s">
        <v>593</v>
      </c>
      <c r="E149" s="1" t="s">
        <v>24</v>
      </c>
      <c r="F149" s="29" t="s">
        <v>717</v>
      </c>
      <c r="G149" s="29" t="s">
        <v>129</v>
      </c>
      <c r="H149" s="6">
        <v>-142600</v>
      </c>
      <c r="I149" s="24">
        <v>6.315789473684211</v>
      </c>
      <c r="K149" t="s">
        <v>592</v>
      </c>
      <c r="M149" s="2">
        <v>475</v>
      </c>
    </row>
    <row r="150" spans="1:13" ht="12.75" hidden="1">
      <c r="A150" s="1"/>
      <c r="B150" s="292">
        <v>4000</v>
      </c>
      <c r="C150" s="1" t="s">
        <v>697</v>
      </c>
      <c r="D150" s="1" t="s">
        <v>593</v>
      </c>
      <c r="E150" s="1" t="s">
        <v>24</v>
      </c>
      <c r="F150" s="29" t="s">
        <v>718</v>
      </c>
      <c r="G150" s="29" t="s">
        <v>218</v>
      </c>
      <c r="H150" s="6">
        <v>-146600</v>
      </c>
      <c r="I150" s="24">
        <v>8.421052631578947</v>
      </c>
      <c r="K150" t="s">
        <v>592</v>
      </c>
      <c r="M150" s="2">
        <v>475</v>
      </c>
    </row>
    <row r="151" spans="1:13" ht="12.75" hidden="1">
      <c r="A151" s="1"/>
      <c r="B151" s="292">
        <v>500</v>
      </c>
      <c r="C151" s="1" t="s">
        <v>719</v>
      </c>
      <c r="D151" s="1" t="s">
        <v>593</v>
      </c>
      <c r="E151" s="1" t="s">
        <v>24</v>
      </c>
      <c r="F151" s="29" t="s">
        <v>682</v>
      </c>
      <c r="G151" s="29" t="s">
        <v>219</v>
      </c>
      <c r="H151" s="6">
        <v>-147100</v>
      </c>
      <c r="I151" s="24">
        <v>1.0526315789473684</v>
      </c>
      <c r="K151" t="s">
        <v>592</v>
      </c>
      <c r="M151" s="2">
        <v>475</v>
      </c>
    </row>
    <row r="152" spans="1:13" ht="12.75" hidden="1">
      <c r="A152" s="1"/>
      <c r="B152" s="292">
        <v>500</v>
      </c>
      <c r="C152" s="1" t="s">
        <v>720</v>
      </c>
      <c r="D152" s="1" t="s">
        <v>593</v>
      </c>
      <c r="E152" s="1" t="s">
        <v>24</v>
      </c>
      <c r="F152" s="29" t="s">
        <v>682</v>
      </c>
      <c r="G152" s="29" t="s">
        <v>219</v>
      </c>
      <c r="H152" s="6">
        <v>-147600</v>
      </c>
      <c r="I152" s="24">
        <v>1.0526315789473684</v>
      </c>
      <c r="K152" t="s">
        <v>592</v>
      </c>
      <c r="M152" s="2">
        <v>475</v>
      </c>
    </row>
    <row r="153" spans="1:13" ht="12.75" hidden="1">
      <c r="A153" s="1"/>
      <c r="B153" s="292">
        <v>500</v>
      </c>
      <c r="C153" s="1" t="s">
        <v>719</v>
      </c>
      <c r="D153" s="1" t="s">
        <v>593</v>
      </c>
      <c r="E153" s="1" t="s">
        <v>24</v>
      </c>
      <c r="F153" s="29" t="s">
        <v>682</v>
      </c>
      <c r="G153" s="29" t="s">
        <v>220</v>
      </c>
      <c r="H153" s="6">
        <v>-148100</v>
      </c>
      <c r="I153" s="24">
        <v>1.0526315789473684</v>
      </c>
      <c r="K153" t="s">
        <v>592</v>
      </c>
      <c r="M153" s="2">
        <v>475</v>
      </c>
    </row>
    <row r="154" spans="1:13" ht="12.75" hidden="1">
      <c r="A154" s="1"/>
      <c r="B154" s="292">
        <v>500</v>
      </c>
      <c r="C154" s="1" t="s">
        <v>720</v>
      </c>
      <c r="D154" s="1" t="s">
        <v>593</v>
      </c>
      <c r="E154" s="1" t="s">
        <v>24</v>
      </c>
      <c r="F154" s="29" t="s">
        <v>682</v>
      </c>
      <c r="G154" s="29" t="s">
        <v>220</v>
      </c>
      <c r="H154" s="6">
        <v>-148600</v>
      </c>
      <c r="I154" s="24">
        <v>1.0526315789473684</v>
      </c>
      <c r="K154" t="s">
        <v>592</v>
      </c>
      <c r="M154" s="2">
        <v>475</v>
      </c>
    </row>
    <row r="155" spans="1:13" ht="12.75" hidden="1">
      <c r="A155" s="1"/>
      <c r="B155" s="292">
        <v>3000</v>
      </c>
      <c r="C155" s="1" t="s">
        <v>704</v>
      </c>
      <c r="D155" s="1" t="s">
        <v>593</v>
      </c>
      <c r="E155" s="1" t="s">
        <v>24</v>
      </c>
      <c r="F155" s="29" t="s">
        <v>721</v>
      </c>
      <c r="G155" s="29" t="s">
        <v>210</v>
      </c>
      <c r="H155" s="6">
        <v>-151600</v>
      </c>
      <c r="I155" s="24">
        <v>6.315789473684211</v>
      </c>
      <c r="K155" t="s">
        <v>592</v>
      </c>
      <c r="M155" s="2">
        <v>475</v>
      </c>
    </row>
    <row r="156" spans="1:13" ht="12.75" hidden="1">
      <c r="A156" s="1"/>
      <c r="B156" s="292">
        <v>3500</v>
      </c>
      <c r="C156" s="1" t="s">
        <v>697</v>
      </c>
      <c r="D156" s="1" t="s">
        <v>593</v>
      </c>
      <c r="E156" s="1" t="s">
        <v>24</v>
      </c>
      <c r="F156" s="29" t="s">
        <v>722</v>
      </c>
      <c r="G156" s="29" t="s">
        <v>211</v>
      </c>
      <c r="H156" s="6">
        <v>-155100</v>
      </c>
      <c r="I156" s="24">
        <v>7.368421052631579</v>
      </c>
      <c r="K156" t="s">
        <v>592</v>
      </c>
      <c r="M156" s="2">
        <v>475</v>
      </c>
    </row>
    <row r="157" spans="1:13" ht="12.75" hidden="1">
      <c r="A157" s="1"/>
      <c r="B157" s="292">
        <v>800</v>
      </c>
      <c r="C157" s="1" t="s">
        <v>707</v>
      </c>
      <c r="D157" s="1" t="s">
        <v>593</v>
      </c>
      <c r="E157" s="1" t="s">
        <v>24</v>
      </c>
      <c r="F157" s="29" t="s">
        <v>682</v>
      </c>
      <c r="G157" s="29" t="s">
        <v>254</v>
      </c>
      <c r="H157" s="6">
        <v>-155900</v>
      </c>
      <c r="I157" s="24">
        <v>1.6842105263157894</v>
      </c>
      <c r="K157" t="s">
        <v>592</v>
      </c>
      <c r="M157" s="2">
        <v>475</v>
      </c>
    </row>
    <row r="158" spans="1:13" ht="12.75" hidden="1">
      <c r="A158" s="1"/>
      <c r="B158" s="292">
        <v>800</v>
      </c>
      <c r="C158" s="1" t="s">
        <v>708</v>
      </c>
      <c r="D158" s="1" t="s">
        <v>593</v>
      </c>
      <c r="E158" s="1" t="s">
        <v>24</v>
      </c>
      <c r="F158" s="29" t="s">
        <v>682</v>
      </c>
      <c r="G158" s="29" t="s">
        <v>254</v>
      </c>
      <c r="H158" s="6">
        <v>-156700</v>
      </c>
      <c r="I158" s="24">
        <v>1.6842105263157894</v>
      </c>
      <c r="K158" t="s">
        <v>592</v>
      </c>
      <c r="M158" s="2">
        <v>475</v>
      </c>
    </row>
    <row r="159" spans="1:13" ht="12.75" hidden="1">
      <c r="A159" s="1"/>
      <c r="B159" s="292">
        <v>800</v>
      </c>
      <c r="C159" s="1" t="s">
        <v>707</v>
      </c>
      <c r="D159" s="1" t="s">
        <v>593</v>
      </c>
      <c r="E159" s="1" t="s">
        <v>24</v>
      </c>
      <c r="F159" s="29" t="s">
        <v>682</v>
      </c>
      <c r="G159" s="29" t="s">
        <v>224</v>
      </c>
      <c r="H159" s="6">
        <v>-157500</v>
      </c>
      <c r="I159" s="24">
        <v>1.6842105263157894</v>
      </c>
      <c r="K159" t="s">
        <v>592</v>
      </c>
      <c r="M159" s="2">
        <v>475</v>
      </c>
    </row>
    <row r="160" spans="1:13" ht="12.75" hidden="1">
      <c r="A160" s="1"/>
      <c r="B160" s="292">
        <v>800</v>
      </c>
      <c r="C160" s="1" t="s">
        <v>708</v>
      </c>
      <c r="D160" s="1" t="s">
        <v>593</v>
      </c>
      <c r="E160" s="1" t="s">
        <v>24</v>
      </c>
      <c r="F160" s="29" t="s">
        <v>682</v>
      </c>
      <c r="G160" s="29" t="s">
        <v>224</v>
      </c>
      <c r="H160" s="6">
        <v>-158300</v>
      </c>
      <c r="I160" s="24">
        <v>1.6842105263157894</v>
      </c>
      <c r="K160" t="s">
        <v>592</v>
      </c>
      <c r="M160" s="2">
        <v>475</v>
      </c>
    </row>
    <row r="161" spans="1:13" ht="12.75" hidden="1">
      <c r="A161" s="1"/>
      <c r="B161" s="292">
        <v>800</v>
      </c>
      <c r="C161" s="1" t="s">
        <v>707</v>
      </c>
      <c r="D161" s="1" t="s">
        <v>593</v>
      </c>
      <c r="E161" s="1" t="s">
        <v>24</v>
      </c>
      <c r="F161" s="29" t="s">
        <v>682</v>
      </c>
      <c r="G161" s="29" t="s">
        <v>281</v>
      </c>
      <c r="H161" s="6">
        <v>-159100</v>
      </c>
      <c r="I161" s="24">
        <v>1.6842105263157894</v>
      </c>
      <c r="K161" t="s">
        <v>592</v>
      </c>
      <c r="M161" s="2">
        <v>475</v>
      </c>
    </row>
    <row r="162" spans="1:13" ht="12.75" hidden="1">
      <c r="A162" s="1"/>
      <c r="B162" s="292">
        <v>800</v>
      </c>
      <c r="C162" s="1" t="s">
        <v>708</v>
      </c>
      <c r="D162" s="1" t="s">
        <v>593</v>
      </c>
      <c r="E162" s="1" t="s">
        <v>24</v>
      </c>
      <c r="F162" s="29" t="s">
        <v>682</v>
      </c>
      <c r="G162" s="29" t="s">
        <v>281</v>
      </c>
      <c r="H162" s="6">
        <v>-159900</v>
      </c>
      <c r="I162" s="24">
        <v>1.6842105263157894</v>
      </c>
      <c r="K162" t="s">
        <v>592</v>
      </c>
      <c r="M162" s="2">
        <v>475</v>
      </c>
    </row>
    <row r="163" spans="1:13" s="97" customFormat="1" ht="12.75" hidden="1">
      <c r="A163" s="1"/>
      <c r="B163" s="292">
        <v>3000</v>
      </c>
      <c r="C163" s="1" t="s">
        <v>704</v>
      </c>
      <c r="D163" s="1" t="s">
        <v>593</v>
      </c>
      <c r="E163" s="1" t="s">
        <v>24</v>
      </c>
      <c r="F163" s="29" t="s">
        <v>723</v>
      </c>
      <c r="G163" s="29" t="s">
        <v>281</v>
      </c>
      <c r="H163" s="6">
        <v>-162900</v>
      </c>
      <c r="I163" s="24">
        <v>6.315789473684211</v>
      </c>
      <c r="J163"/>
      <c r="K163" t="s">
        <v>592</v>
      </c>
      <c r="L163"/>
      <c r="M163" s="2">
        <v>475</v>
      </c>
    </row>
    <row r="164" spans="1:13" ht="12.75">
      <c r="A164" s="93"/>
      <c r="B164" s="320">
        <v>162900</v>
      </c>
      <c r="C164" s="93" t="s">
        <v>27</v>
      </c>
      <c r="D164" s="93"/>
      <c r="E164" s="93"/>
      <c r="F164" s="94"/>
      <c r="G164" s="94"/>
      <c r="H164" s="95">
        <v>0</v>
      </c>
      <c r="I164" s="96">
        <v>342.94736842105266</v>
      </c>
      <c r="J164" s="97"/>
      <c r="K164" s="97"/>
      <c r="L164" s="97"/>
      <c r="M164" s="2">
        <v>475</v>
      </c>
    </row>
    <row r="165" spans="1:13" ht="12.75">
      <c r="A165" s="1"/>
      <c r="B165" s="292"/>
      <c r="C165" s="1"/>
      <c r="D165" s="1"/>
      <c r="E165" s="1"/>
      <c r="F165" s="29"/>
      <c r="G165" s="29"/>
      <c r="H165" s="6">
        <v>0</v>
      </c>
      <c r="I165" s="24">
        <v>0</v>
      </c>
      <c r="M165" s="2">
        <v>475</v>
      </c>
    </row>
    <row r="166" spans="1:13" ht="12.75">
      <c r="A166" s="93"/>
      <c r="B166" s="318">
        <v>132775</v>
      </c>
      <c r="C166" s="93"/>
      <c r="D166" s="93"/>
      <c r="E166" s="93" t="s">
        <v>29</v>
      </c>
      <c r="F166" s="94"/>
      <c r="G166" s="94"/>
      <c r="H166" s="95">
        <v>0</v>
      </c>
      <c r="I166" s="96">
        <v>279.5263157894737</v>
      </c>
      <c r="J166" s="97"/>
      <c r="K166" s="97"/>
      <c r="L166" s="97"/>
      <c r="M166" s="2">
        <v>475</v>
      </c>
    </row>
    <row r="167" spans="1:13" ht="12.75">
      <c r="A167" s="1"/>
      <c r="B167" s="292"/>
      <c r="C167" s="1"/>
      <c r="D167" s="1"/>
      <c r="E167" s="1"/>
      <c r="F167" s="29"/>
      <c r="G167" s="29"/>
      <c r="H167" s="6">
        <v>0</v>
      </c>
      <c r="I167" s="24">
        <v>0</v>
      </c>
      <c r="M167" s="2">
        <v>475</v>
      </c>
    </row>
    <row r="168" spans="1:13" ht="12.75">
      <c r="A168" s="93"/>
      <c r="B168" s="318">
        <v>96000</v>
      </c>
      <c r="C168" s="99" t="s">
        <v>163</v>
      </c>
      <c r="D168" s="93"/>
      <c r="E168" s="93"/>
      <c r="F168" s="94"/>
      <c r="G168" s="94"/>
      <c r="H168" s="95"/>
      <c r="I168" s="96">
        <v>202.10526315789474</v>
      </c>
      <c r="J168" s="97"/>
      <c r="K168" s="97"/>
      <c r="L168" s="97"/>
      <c r="M168" s="2">
        <v>475</v>
      </c>
    </row>
    <row r="169" spans="1:13" ht="12.75">
      <c r="A169" s="1"/>
      <c r="B169" s="292"/>
      <c r="C169" s="1"/>
      <c r="D169" s="1"/>
      <c r="E169" s="1"/>
      <c r="F169" s="29"/>
      <c r="G169" s="29"/>
      <c r="H169" s="6"/>
      <c r="I169" s="24">
        <v>0</v>
      </c>
      <c r="J169"/>
      <c r="K169"/>
      <c r="L169"/>
      <c r="M169" s="2">
        <v>475</v>
      </c>
    </row>
    <row r="170" spans="1:13" ht="12.75">
      <c r="A170" s="93"/>
      <c r="B170" s="318">
        <v>61200</v>
      </c>
      <c r="C170" s="93" t="s">
        <v>30</v>
      </c>
      <c r="D170" s="93"/>
      <c r="E170" s="93"/>
      <c r="F170" s="94"/>
      <c r="G170" s="94"/>
      <c r="H170" s="95">
        <v>0</v>
      </c>
      <c r="I170" s="96">
        <v>128.8421052631579</v>
      </c>
      <c r="J170" s="97"/>
      <c r="K170" s="97"/>
      <c r="L170" s="97"/>
      <c r="M170" s="2">
        <v>475</v>
      </c>
    </row>
    <row r="171" spans="1:13" ht="12.75">
      <c r="A171" s="1"/>
      <c r="B171" s="292"/>
      <c r="C171" s="1"/>
      <c r="D171" s="1"/>
      <c r="E171" s="1"/>
      <c r="F171" s="29"/>
      <c r="G171" s="29"/>
      <c r="H171" s="6">
        <v>0</v>
      </c>
      <c r="I171" s="24">
        <v>0</v>
      </c>
      <c r="M171" s="2">
        <v>475</v>
      </c>
    </row>
    <row r="172" spans="1:13" ht="12.75">
      <c r="A172" s="93"/>
      <c r="B172" s="318">
        <v>11850</v>
      </c>
      <c r="C172" s="93"/>
      <c r="D172" s="93"/>
      <c r="E172" s="93" t="s">
        <v>749</v>
      </c>
      <c r="F172" s="94"/>
      <c r="G172" s="94"/>
      <c r="H172" s="95">
        <v>0</v>
      </c>
      <c r="I172" s="96">
        <v>24.94736842105263</v>
      </c>
      <c r="J172" s="97"/>
      <c r="K172" s="97"/>
      <c r="L172" s="97"/>
      <c r="M172" s="2">
        <v>475</v>
      </c>
    </row>
    <row r="173" spans="1:13" ht="12.75">
      <c r="A173" s="1"/>
      <c r="B173" s="6"/>
      <c r="C173" s="1"/>
      <c r="D173" s="1"/>
      <c r="E173" s="1"/>
      <c r="F173" s="29"/>
      <c r="G173" s="29"/>
      <c r="H173" s="6">
        <v>0</v>
      </c>
      <c r="I173" s="24">
        <v>0</v>
      </c>
      <c r="M173" s="2">
        <v>475</v>
      </c>
    </row>
    <row r="174" spans="1:13" ht="12.75">
      <c r="A174" s="93"/>
      <c r="B174" s="346">
        <v>278000</v>
      </c>
      <c r="C174" s="13" t="s">
        <v>759</v>
      </c>
      <c r="D174" s="93"/>
      <c r="E174" s="93"/>
      <c r="F174" s="304"/>
      <c r="G174" s="94"/>
      <c r="H174" s="95">
        <v>0</v>
      </c>
      <c r="I174" s="96">
        <v>585.2631578947369</v>
      </c>
      <c r="J174" s="97"/>
      <c r="K174" s="97"/>
      <c r="L174" s="97"/>
      <c r="M174" s="2">
        <v>475</v>
      </c>
    </row>
    <row r="175" spans="1:13" ht="12.75">
      <c r="A175" s="1"/>
      <c r="B175" s="330"/>
      <c r="C175" s="1"/>
      <c r="D175" s="1"/>
      <c r="E175" s="1"/>
      <c r="F175" s="72"/>
      <c r="G175" s="29"/>
      <c r="H175" s="6">
        <v>0</v>
      </c>
      <c r="I175" s="24">
        <v>0</v>
      </c>
      <c r="M175" s="2">
        <v>475</v>
      </c>
    </row>
    <row r="176" spans="1:13" ht="12.75">
      <c r="A176" s="93"/>
      <c r="B176" s="347">
        <v>98000</v>
      </c>
      <c r="C176" s="93"/>
      <c r="D176" s="93"/>
      <c r="E176" s="13" t="s">
        <v>1272</v>
      </c>
      <c r="F176" s="20"/>
      <c r="G176" s="94"/>
      <c r="H176" s="95">
        <v>0</v>
      </c>
      <c r="I176" s="96">
        <v>206.31578947368422</v>
      </c>
      <c r="J176" s="97"/>
      <c r="K176" s="97"/>
      <c r="L176" s="97"/>
      <c r="M176" s="2">
        <v>475</v>
      </c>
    </row>
    <row r="177" spans="1:13" ht="12.75">
      <c r="A177" s="1"/>
      <c r="B177" s="6"/>
      <c r="C177" s="1"/>
      <c r="D177" s="1"/>
      <c r="E177" s="1"/>
      <c r="F177" s="29"/>
      <c r="G177" s="29"/>
      <c r="H177" s="6">
        <v>0</v>
      </c>
      <c r="I177" s="24">
        <v>0</v>
      </c>
      <c r="M177" s="2">
        <v>475</v>
      </c>
    </row>
    <row r="178" spans="1:13" ht="12.75">
      <c r="A178" s="13"/>
      <c r="B178" s="53">
        <v>620000</v>
      </c>
      <c r="C178" s="13" t="s">
        <v>544</v>
      </c>
      <c r="D178" s="13"/>
      <c r="E178" s="13"/>
      <c r="F178" s="20"/>
      <c r="G178" s="20"/>
      <c r="H178" s="58">
        <v>0</v>
      </c>
      <c r="I178" s="59">
        <v>1305.2631578947369</v>
      </c>
      <c r="J178" s="60"/>
      <c r="K178" s="60"/>
      <c r="L178" s="60"/>
      <c r="M178" s="2">
        <v>475</v>
      </c>
    </row>
    <row r="179" spans="1:13" ht="12.75">
      <c r="A179" s="1"/>
      <c r="B179" s="6"/>
      <c r="C179" s="1"/>
      <c r="D179" s="1"/>
      <c r="E179" s="1"/>
      <c r="F179" s="29"/>
      <c r="G179" s="29"/>
      <c r="H179" s="6">
        <v>0</v>
      </c>
      <c r="I179" s="24">
        <v>0</v>
      </c>
      <c r="M179" s="2">
        <v>475</v>
      </c>
    </row>
    <row r="180" spans="1:13" ht="12.75">
      <c r="A180" s="1"/>
      <c r="B180" s="6"/>
      <c r="C180" s="1"/>
      <c r="D180" s="1"/>
      <c r="E180" s="1"/>
      <c r="F180" s="29"/>
      <c r="G180" s="29"/>
      <c r="H180" s="6">
        <v>0</v>
      </c>
      <c r="I180" s="24">
        <v>0</v>
      </c>
      <c r="M180" s="2">
        <v>475</v>
      </c>
    </row>
    <row r="181" spans="1:13" ht="12.75">
      <c r="A181" s="1"/>
      <c r="B181" s="6"/>
      <c r="C181" s="1"/>
      <c r="D181" s="1"/>
      <c r="E181" s="1"/>
      <c r="F181" s="29"/>
      <c r="G181" s="29"/>
      <c r="H181" s="6">
        <v>0</v>
      </c>
      <c r="I181" s="24">
        <v>0</v>
      </c>
      <c r="M181" s="2">
        <v>475</v>
      </c>
    </row>
    <row r="182" spans="1:13" ht="12.75">
      <c r="A182" s="1"/>
      <c r="B182" s="6"/>
      <c r="C182" s="1"/>
      <c r="D182" s="1"/>
      <c r="E182" s="1"/>
      <c r="F182" s="29"/>
      <c r="G182" s="29"/>
      <c r="H182" s="6">
        <v>0</v>
      </c>
      <c r="I182" s="24">
        <v>0</v>
      </c>
      <c r="M182" s="2">
        <v>475</v>
      </c>
    </row>
    <row r="183" spans="1:13" ht="13.5" thickBot="1">
      <c r="A183" s="44"/>
      <c r="B183" s="311">
        <v>1395145</v>
      </c>
      <c r="C183" s="44"/>
      <c r="D183" s="103" t="s">
        <v>777</v>
      </c>
      <c r="E183" s="44"/>
      <c r="F183" s="104"/>
      <c r="G183" s="49"/>
      <c r="H183" s="50">
        <v>-1395145</v>
      </c>
      <c r="I183" s="105">
        <v>2937.1473684210528</v>
      </c>
      <c r="J183" s="52"/>
      <c r="K183" s="52"/>
      <c r="L183" s="52"/>
      <c r="M183" s="2">
        <v>475</v>
      </c>
    </row>
    <row r="184" spans="1:13" ht="12.75">
      <c r="A184" s="1"/>
      <c r="B184" s="101"/>
      <c r="G184" s="29"/>
      <c r="H184" s="6">
        <v>0</v>
      </c>
      <c r="I184" s="24">
        <v>0</v>
      </c>
      <c r="M184" s="2">
        <v>475</v>
      </c>
    </row>
    <row r="185" spans="1:13" ht="12.75">
      <c r="A185" s="1"/>
      <c r="B185" s="312"/>
      <c r="C185" s="1"/>
      <c r="E185" s="1"/>
      <c r="F185" s="29"/>
      <c r="G185" s="29"/>
      <c r="H185" s="6">
        <v>0</v>
      </c>
      <c r="I185" s="24">
        <v>0</v>
      </c>
      <c r="M185" s="2">
        <v>475</v>
      </c>
    </row>
    <row r="186" spans="1:13" ht="12.75">
      <c r="A186" s="13"/>
      <c r="B186" s="122">
        <v>180000</v>
      </c>
      <c r="C186" s="13" t="s">
        <v>0</v>
      </c>
      <c r="D186" s="13"/>
      <c r="E186" s="13"/>
      <c r="F186" s="20"/>
      <c r="G186" s="20"/>
      <c r="H186" s="58">
        <v>0</v>
      </c>
      <c r="I186" s="59">
        <v>378.94736842105266</v>
      </c>
      <c r="J186" s="60"/>
      <c r="K186" s="60"/>
      <c r="L186" s="60"/>
      <c r="M186" s="2">
        <v>475</v>
      </c>
    </row>
    <row r="187" spans="1:13" ht="12.75">
      <c r="A187" s="1"/>
      <c r="B187" s="312"/>
      <c r="C187" s="1"/>
      <c r="D187" s="1"/>
      <c r="E187" s="1"/>
      <c r="F187" s="29"/>
      <c r="G187" s="29"/>
      <c r="H187" s="6">
        <v>0</v>
      </c>
      <c r="I187" s="24">
        <v>0</v>
      </c>
      <c r="M187" s="2">
        <v>475</v>
      </c>
    </row>
    <row r="188" spans="1:13" ht="12.75">
      <c r="A188" s="13"/>
      <c r="B188" s="122">
        <v>4300</v>
      </c>
      <c r="C188" s="60" t="s">
        <v>1</v>
      </c>
      <c r="D188" s="13"/>
      <c r="E188" s="13"/>
      <c r="F188" s="20"/>
      <c r="G188" s="20"/>
      <c r="H188" s="58">
        <v>0</v>
      </c>
      <c r="I188" s="59">
        <v>9.052631578947368</v>
      </c>
      <c r="J188" s="60"/>
      <c r="K188" s="60"/>
      <c r="L188" s="60"/>
      <c r="M188" s="2">
        <v>475</v>
      </c>
    </row>
    <row r="189" spans="1:13" ht="12.75">
      <c r="A189" s="1"/>
      <c r="B189" s="312"/>
      <c r="C189" s="1"/>
      <c r="D189" s="1"/>
      <c r="E189" s="1"/>
      <c r="F189" s="29"/>
      <c r="G189" s="29"/>
      <c r="H189" s="6">
        <v>0</v>
      </c>
      <c r="I189" s="24">
        <v>0</v>
      </c>
      <c r="M189" s="2">
        <v>475</v>
      </c>
    </row>
    <row r="190" spans="1:13" ht="12.75">
      <c r="A190" s="13"/>
      <c r="B190" s="122">
        <v>115100</v>
      </c>
      <c r="C190" s="13"/>
      <c r="D190" s="13"/>
      <c r="E190" s="13" t="s">
        <v>29</v>
      </c>
      <c r="F190" s="20"/>
      <c r="G190" s="20"/>
      <c r="H190" s="58">
        <v>0</v>
      </c>
      <c r="I190" s="59">
        <v>3.4</v>
      </c>
      <c r="J190" s="60"/>
      <c r="K190" s="60"/>
      <c r="L190" s="60"/>
      <c r="M190" s="2">
        <v>475</v>
      </c>
    </row>
    <row r="191" spans="1:13" s="60" customFormat="1" ht="12.75">
      <c r="A191" s="1"/>
      <c r="B191" s="312"/>
      <c r="C191" s="1"/>
      <c r="D191" s="1"/>
      <c r="E191" s="1"/>
      <c r="F191" s="29"/>
      <c r="G191" s="29"/>
      <c r="H191" s="6">
        <v>0</v>
      </c>
      <c r="I191" s="24">
        <v>0</v>
      </c>
      <c r="J191"/>
      <c r="K191"/>
      <c r="L191"/>
      <c r="M191" s="2">
        <v>475</v>
      </c>
    </row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spans="1:13" ht="12.75">
      <c r="A2688" s="13"/>
      <c r="B2688" s="122">
        <v>290000</v>
      </c>
      <c r="C2688" s="106" t="s">
        <v>860</v>
      </c>
      <c r="D2688" s="13"/>
      <c r="E2688" s="13"/>
      <c r="F2688" s="20"/>
      <c r="G2688" s="20"/>
      <c r="H2688" s="58">
        <v>-290000</v>
      </c>
      <c r="I2688" s="59">
        <v>610.5263157894736</v>
      </c>
      <c r="J2688" s="60"/>
      <c r="K2688" s="60"/>
      <c r="L2688" s="60"/>
      <c r="M2688" s="2">
        <v>475</v>
      </c>
    </row>
    <row r="2689" spans="1:13" ht="12.75">
      <c r="A2689" s="1"/>
      <c r="B2689" s="315"/>
      <c r="C2689" s="1"/>
      <c r="D2689" s="1"/>
      <c r="E2689" s="1"/>
      <c r="F2689" s="29"/>
      <c r="G2689" s="29"/>
      <c r="H2689" s="6">
        <v>0</v>
      </c>
      <c r="I2689" s="24">
        <v>0</v>
      </c>
      <c r="M2689" s="2">
        <v>475</v>
      </c>
    </row>
    <row r="2690" spans="1:13" ht="12.75">
      <c r="A2690" s="13"/>
      <c r="B2690" s="316">
        <v>40000</v>
      </c>
      <c r="C2690" s="13"/>
      <c r="D2690" s="13"/>
      <c r="E2690" s="13" t="s">
        <v>862</v>
      </c>
      <c r="F2690" s="20"/>
      <c r="G2690" s="20"/>
      <c r="H2690" s="58"/>
      <c r="I2690" s="59">
        <v>84.21052631578948</v>
      </c>
      <c r="J2690" s="60"/>
      <c r="K2690" s="60"/>
      <c r="L2690" s="60"/>
      <c r="M2690" s="2">
        <v>475</v>
      </c>
    </row>
    <row r="2691" spans="1:13" ht="12.75">
      <c r="A2691" s="1"/>
      <c r="B2691" s="312"/>
      <c r="C2691" s="1"/>
      <c r="D2691" s="1"/>
      <c r="E2691" s="1"/>
      <c r="F2691" s="29"/>
      <c r="G2691" s="29"/>
      <c r="H2691" s="6">
        <v>0</v>
      </c>
      <c r="I2691" s="24">
        <v>0</v>
      </c>
      <c r="M2691" s="2">
        <v>475</v>
      </c>
    </row>
    <row r="2692" spans="1:13" ht="12.75">
      <c r="A2692" s="13"/>
      <c r="B2692" s="122">
        <v>85000</v>
      </c>
      <c r="C2692" s="13"/>
      <c r="D2692" s="13"/>
      <c r="E2692" s="113" t="s">
        <v>864</v>
      </c>
      <c r="F2692" s="20"/>
      <c r="G2692" s="20"/>
      <c r="H2692" s="58"/>
      <c r="I2692" s="59">
        <v>178.94736842105263</v>
      </c>
      <c r="J2692" s="60"/>
      <c r="K2692" s="60"/>
      <c r="L2692" s="60"/>
      <c r="M2692" s="2">
        <v>475</v>
      </c>
    </row>
    <row r="2693" spans="1:13" ht="12.75">
      <c r="A2693" s="1"/>
      <c r="B2693" s="313"/>
      <c r="C2693" s="1"/>
      <c r="D2693" s="1"/>
      <c r="E2693" s="1"/>
      <c r="F2693" s="29"/>
      <c r="G2693" s="29"/>
      <c r="H2693" s="6">
        <v>0</v>
      </c>
      <c r="I2693" s="24">
        <v>0</v>
      </c>
      <c r="M2693" s="2">
        <v>475</v>
      </c>
    </row>
    <row r="2694" spans="1:13" ht="12.75">
      <c r="A2694" s="13"/>
      <c r="B2694" s="122">
        <v>20000</v>
      </c>
      <c r="C2694" s="13"/>
      <c r="D2694" s="13"/>
      <c r="E2694" s="13" t="s">
        <v>868</v>
      </c>
      <c r="F2694" s="20"/>
      <c r="G2694" s="20"/>
      <c r="H2694" s="58"/>
      <c r="I2694" s="59">
        <v>42.10526315789474</v>
      </c>
      <c r="J2694" s="60"/>
      <c r="K2694" s="60"/>
      <c r="L2694" s="60"/>
      <c r="M2694" s="2">
        <v>475</v>
      </c>
    </row>
    <row r="2695" spans="1:13" ht="12.75">
      <c r="A2695" s="1"/>
      <c r="B2695" s="312"/>
      <c r="C2695" s="1"/>
      <c r="D2695" s="1"/>
      <c r="E2695" s="1"/>
      <c r="F2695" s="29"/>
      <c r="G2695" s="29"/>
      <c r="H2695" s="6">
        <v>0</v>
      </c>
      <c r="I2695" s="24">
        <v>0</v>
      </c>
      <c r="M2695" s="2">
        <v>475</v>
      </c>
    </row>
    <row r="2696" spans="1:13" ht="12.75">
      <c r="A2696" s="13"/>
      <c r="B2696" s="122">
        <v>35000</v>
      </c>
      <c r="C2696" s="13"/>
      <c r="D2696" s="13"/>
      <c r="E2696" s="115" t="s">
        <v>869</v>
      </c>
      <c r="F2696" s="20"/>
      <c r="G2696" s="20"/>
      <c r="H2696" s="58"/>
      <c r="I2696" s="59">
        <v>73.6842105263158</v>
      </c>
      <c r="J2696" s="60"/>
      <c r="K2696" s="60"/>
      <c r="L2696" s="60"/>
      <c r="M2696" s="2">
        <v>475</v>
      </c>
    </row>
    <row r="2697" spans="1:13" ht="12.75">
      <c r="A2697" s="1"/>
      <c r="B2697" s="312"/>
      <c r="C2697" s="1"/>
      <c r="D2697" s="1"/>
      <c r="E2697" s="1"/>
      <c r="F2697" s="29"/>
      <c r="G2697" s="29"/>
      <c r="H2697" s="6">
        <v>0</v>
      </c>
      <c r="I2697" s="24">
        <v>0</v>
      </c>
      <c r="M2697" s="2">
        <v>475</v>
      </c>
    </row>
    <row r="2698" spans="1:13" ht="12.75">
      <c r="A2698" s="13"/>
      <c r="B2698" s="122">
        <v>15000</v>
      </c>
      <c r="C2698" s="13"/>
      <c r="D2698" s="13"/>
      <c r="E2698" s="115" t="s">
        <v>870</v>
      </c>
      <c r="F2698" s="20"/>
      <c r="G2698" s="20"/>
      <c r="H2698" s="58"/>
      <c r="I2698" s="59">
        <v>31.57894736842105</v>
      </c>
      <c r="J2698" s="60"/>
      <c r="K2698" s="60"/>
      <c r="L2698" s="60"/>
      <c r="M2698" s="2">
        <v>475</v>
      </c>
    </row>
    <row r="2699" spans="1:13" ht="12.75">
      <c r="A2699" s="1"/>
      <c r="B2699" s="312"/>
      <c r="C2699" s="1"/>
      <c r="D2699" s="1"/>
      <c r="E2699" s="1"/>
      <c r="F2699" s="29"/>
      <c r="G2699" s="29"/>
      <c r="H2699" s="6">
        <v>0</v>
      </c>
      <c r="I2699" s="24">
        <v>0</v>
      </c>
      <c r="M2699" s="2">
        <v>475</v>
      </c>
    </row>
    <row r="2700" spans="1:13" ht="12.75">
      <c r="A2700" s="13"/>
      <c r="B2700" s="122">
        <v>45000</v>
      </c>
      <c r="C2700" s="13"/>
      <c r="D2700" s="13"/>
      <c r="E2700" s="115" t="s">
        <v>871</v>
      </c>
      <c r="F2700" s="20"/>
      <c r="G2700" s="20"/>
      <c r="H2700" s="58"/>
      <c r="I2700" s="59">
        <v>94.73684210526316</v>
      </c>
      <c r="J2700" s="60"/>
      <c r="K2700" s="60"/>
      <c r="L2700" s="60"/>
      <c r="M2700" s="2">
        <v>475</v>
      </c>
    </row>
    <row r="2701" spans="1:13" ht="12.75">
      <c r="A2701" s="1"/>
      <c r="B2701" s="312"/>
      <c r="C2701" s="1"/>
      <c r="D2701" s="1"/>
      <c r="E2701" s="1"/>
      <c r="F2701" s="29"/>
      <c r="G2701" s="29"/>
      <c r="H2701" s="6">
        <v>0</v>
      </c>
      <c r="I2701" s="24">
        <v>0</v>
      </c>
      <c r="M2701" s="2">
        <v>475</v>
      </c>
    </row>
    <row r="2702" spans="1:13" ht="12.75">
      <c r="A2702" s="13"/>
      <c r="B2702" s="122">
        <v>40000</v>
      </c>
      <c r="C2702" s="13"/>
      <c r="D2702" s="13"/>
      <c r="E2702" s="13" t="s">
        <v>872</v>
      </c>
      <c r="F2702" s="20"/>
      <c r="G2702" s="20"/>
      <c r="H2702" s="58">
        <v>0</v>
      </c>
      <c r="I2702" s="59">
        <v>84.21052631578948</v>
      </c>
      <c r="J2702" s="60"/>
      <c r="K2702" s="60"/>
      <c r="L2702" s="60"/>
      <c r="M2702" s="2">
        <v>475</v>
      </c>
    </row>
    <row r="2703" spans="1:13" ht="12.75">
      <c r="A2703" s="1"/>
      <c r="B2703" s="312"/>
      <c r="C2703" s="1"/>
      <c r="D2703" s="1"/>
      <c r="E2703" s="1"/>
      <c r="F2703" s="29"/>
      <c r="G2703" s="29"/>
      <c r="H2703" s="6">
        <v>0</v>
      </c>
      <c r="I2703" s="24">
        <v>0</v>
      </c>
      <c r="M2703" s="2">
        <v>475</v>
      </c>
    </row>
    <row r="2704" spans="1:13" ht="12.75">
      <c r="A2704" s="13"/>
      <c r="B2704" s="122">
        <v>10000</v>
      </c>
      <c r="C2704" s="13"/>
      <c r="D2704" s="13"/>
      <c r="E2704" s="113" t="s">
        <v>874</v>
      </c>
      <c r="F2704" s="20"/>
      <c r="G2704" s="20"/>
      <c r="H2704" s="58">
        <v>0</v>
      </c>
      <c r="I2704" s="59">
        <v>21.05263157894737</v>
      </c>
      <c r="J2704" s="60"/>
      <c r="K2704" s="60"/>
      <c r="L2704" s="60"/>
      <c r="M2704" s="2">
        <v>475</v>
      </c>
    </row>
    <row r="2705" spans="1:13" s="60" customFormat="1" ht="12.75">
      <c r="A2705" s="1"/>
      <c r="B2705" s="312"/>
      <c r="C2705" s="1"/>
      <c r="D2705" s="1"/>
      <c r="E2705" s="1"/>
      <c r="F2705" s="29"/>
      <c r="G2705" s="29"/>
      <c r="H2705" s="6">
        <v>0</v>
      </c>
      <c r="I2705" s="24">
        <v>0</v>
      </c>
      <c r="J2705"/>
      <c r="K2705"/>
      <c r="L2705"/>
      <c r="M2705" s="2">
        <v>475</v>
      </c>
    </row>
    <row r="2706" spans="1:13" ht="12.75">
      <c r="A2706" s="1"/>
      <c r="B2706" s="312"/>
      <c r="C2706" s="1"/>
      <c r="D2706" s="1"/>
      <c r="E2706" s="1"/>
      <c r="F2706" s="29"/>
      <c r="G2706" s="29"/>
      <c r="H2706" s="6">
        <v>0</v>
      </c>
      <c r="I2706" s="24">
        <v>0</v>
      </c>
      <c r="M2706" s="2">
        <v>475</v>
      </c>
    </row>
    <row r="2707" spans="1:13" ht="12.75">
      <c r="A2707" s="13"/>
      <c r="B2707" s="122">
        <v>20000</v>
      </c>
      <c r="C2707" s="106" t="s">
        <v>875</v>
      </c>
      <c r="D2707" s="13"/>
      <c r="E2707" s="13"/>
      <c r="F2707" s="20"/>
      <c r="G2707" s="20"/>
      <c r="H2707" s="58">
        <v>-20000</v>
      </c>
      <c r="I2707" s="59">
        <v>42.10526315789474</v>
      </c>
      <c r="J2707" s="60"/>
      <c r="K2707" s="60"/>
      <c r="L2707" s="60"/>
      <c r="M2707" s="2">
        <v>475</v>
      </c>
    </row>
    <row r="2708" spans="1:13" s="67" customFormat="1" ht="12.75">
      <c r="A2708" s="1"/>
      <c r="B2708" s="312"/>
      <c r="C2708" s="1"/>
      <c r="D2708" s="1"/>
      <c r="E2708" s="1"/>
      <c r="F2708" s="29"/>
      <c r="G2708" s="29"/>
      <c r="H2708" s="6">
        <v>0</v>
      </c>
      <c r="I2708" s="24">
        <v>0</v>
      </c>
      <c r="J2708"/>
      <c r="K2708"/>
      <c r="L2708"/>
      <c r="M2708" s="2">
        <v>475</v>
      </c>
    </row>
    <row r="2709" spans="1:13" ht="12.75">
      <c r="A2709" s="13"/>
      <c r="B2709" s="122">
        <v>20000</v>
      </c>
      <c r="C2709" s="13"/>
      <c r="D2709" s="13"/>
      <c r="E2709" s="13" t="s">
        <v>879</v>
      </c>
      <c r="F2709" s="20"/>
      <c r="G2709" s="20"/>
      <c r="H2709" s="58"/>
      <c r="I2709" s="59">
        <v>42.10526315789474</v>
      </c>
      <c r="J2709" s="60"/>
      <c r="K2709" s="60"/>
      <c r="L2709" s="60"/>
      <c r="M2709" s="2">
        <v>475</v>
      </c>
    </row>
    <row r="2710" spans="1:13" ht="12.75">
      <c r="A2710" s="1"/>
      <c r="B2710" s="312"/>
      <c r="C2710" s="1"/>
      <c r="D2710" s="1"/>
      <c r="E2710" s="1"/>
      <c r="F2710" s="29"/>
      <c r="G2710" s="29"/>
      <c r="H2710" s="6">
        <v>0</v>
      </c>
      <c r="I2710" s="24">
        <v>0</v>
      </c>
      <c r="M2710" s="2">
        <v>475</v>
      </c>
    </row>
    <row r="2711" spans="1:13" s="67" customFormat="1" ht="12.75">
      <c r="A2711" s="1"/>
      <c r="B2711" s="312"/>
      <c r="C2711" s="1"/>
      <c r="D2711" s="1"/>
      <c r="E2711" s="1"/>
      <c r="F2711" s="29"/>
      <c r="G2711" s="29"/>
      <c r="H2711" s="6">
        <v>0</v>
      </c>
      <c r="I2711" s="24">
        <v>0</v>
      </c>
      <c r="J2711"/>
      <c r="K2711"/>
      <c r="L2711"/>
      <c r="M2711" s="2">
        <v>475</v>
      </c>
    </row>
    <row r="2712" spans="1:13" ht="12.75">
      <c r="A2712" s="13"/>
      <c r="B2712" s="122">
        <v>95845</v>
      </c>
      <c r="C2712" s="13"/>
      <c r="D2712" s="13"/>
      <c r="E2712" s="13" t="s">
        <v>749</v>
      </c>
      <c r="F2712" s="20"/>
      <c r="G2712" s="20"/>
      <c r="H2712" s="58">
        <v>0</v>
      </c>
      <c r="I2712" s="59">
        <v>201.77894736842106</v>
      </c>
      <c r="J2712" s="60"/>
      <c r="K2712" s="60"/>
      <c r="L2712" s="60"/>
      <c r="M2712" s="2">
        <v>475</v>
      </c>
    </row>
    <row r="2713" spans="1:13" ht="12.75">
      <c r="A2713" s="1"/>
      <c r="B2713" s="312"/>
      <c r="C2713" s="1"/>
      <c r="D2713" s="1"/>
      <c r="E2713" s="1"/>
      <c r="F2713" s="29"/>
      <c r="G2713" s="29"/>
      <c r="H2713" s="6">
        <v>0</v>
      </c>
      <c r="I2713" s="24">
        <v>0</v>
      </c>
      <c r="J2713"/>
      <c r="K2713"/>
      <c r="L2713"/>
      <c r="M2713" s="2">
        <v>475</v>
      </c>
    </row>
    <row r="2714" spans="1:13" ht="12.75">
      <c r="A2714" s="13"/>
      <c r="B2714" s="122">
        <v>49900</v>
      </c>
      <c r="C2714" s="13"/>
      <c r="D2714" s="13"/>
      <c r="E2714" s="13" t="s">
        <v>913</v>
      </c>
      <c r="F2714" s="20"/>
      <c r="G2714" s="20"/>
      <c r="H2714" s="58">
        <v>0</v>
      </c>
      <c r="I2714" s="59">
        <v>105.05263157894737</v>
      </c>
      <c r="J2714" s="60"/>
      <c r="K2714" s="60"/>
      <c r="L2714" s="60"/>
      <c r="M2714" s="2">
        <v>475</v>
      </c>
    </row>
    <row r="2715" spans="1:13" ht="12.75">
      <c r="A2715" s="1"/>
      <c r="B2715" s="312"/>
      <c r="C2715" s="1"/>
      <c r="D2715" s="1"/>
      <c r="E2715" s="1"/>
      <c r="F2715" s="29"/>
      <c r="G2715" s="29"/>
      <c r="H2715" s="6">
        <v>0</v>
      </c>
      <c r="I2715" s="24">
        <v>0</v>
      </c>
      <c r="M2715" s="2">
        <v>475</v>
      </c>
    </row>
    <row r="2716" spans="1:13" ht="12.75">
      <c r="A2716" s="13"/>
      <c r="B2716" s="122">
        <v>640000</v>
      </c>
      <c r="C2716" s="13" t="s">
        <v>544</v>
      </c>
      <c r="D2716" s="13"/>
      <c r="E2716" s="13"/>
      <c r="F2716" s="20"/>
      <c r="G2716" s="20"/>
      <c r="H2716" s="58">
        <v>0</v>
      </c>
      <c r="I2716" s="59">
        <v>1347.3684210526317</v>
      </c>
      <c r="J2716" s="60"/>
      <c r="K2716" s="60"/>
      <c r="L2716" s="60"/>
      <c r="M2716" s="2">
        <v>475</v>
      </c>
    </row>
    <row r="2717" spans="1:13" ht="12.75">
      <c r="A2717" s="1"/>
      <c r="B2717" s="6"/>
      <c r="C2717" s="1"/>
      <c r="D2717" s="1"/>
      <c r="E2717" s="1"/>
      <c r="F2717" s="29"/>
      <c r="G2717" s="29"/>
      <c r="H2717" s="6">
        <v>0</v>
      </c>
      <c r="I2717" s="24">
        <v>0</v>
      </c>
      <c r="M2717" s="2">
        <v>475</v>
      </c>
    </row>
    <row r="2718" spans="1:13" ht="12.75">
      <c r="A2718" s="1"/>
      <c r="B2718" s="6"/>
      <c r="C2718" s="1"/>
      <c r="D2718" s="1"/>
      <c r="E2718" s="1"/>
      <c r="F2718" s="29"/>
      <c r="G2718" s="29"/>
      <c r="H2718" s="6">
        <v>0</v>
      </c>
      <c r="I2718" s="24">
        <v>0</v>
      </c>
      <c r="M2718" s="2">
        <v>475</v>
      </c>
    </row>
    <row r="2719" spans="1:13" ht="12.75">
      <c r="A2719" s="1"/>
      <c r="B2719" s="6"/>
      <c r="C2719" s="1"/>
      <c r="D2719" s="1"/>
      <c r="E2719" s="1"/>
      <c r="F2719" s="29"/>
      <c r="G2719" s="29"/>
      <c r="H2719" s="6">
        <v>0</v>
      </c>
      <c r="I2719" s="24">
        <v>0</v>
      </c>
      <c r="M2719" s="2">
        <v>475</v>
      </c>
    </row>
    <row r="2720" spans="1:13" ht="12.75">
      <c r="A2720" s="1"/>
      <c r="B2720" s="6"/>
      <c r="C2720" s="1"/>
      <c r="D2720" s="1"/>
      <c r="E2720" s="1"/>
      <c r="F2720" s="29"/>
      <c r="G2720" s="29"/>
      <c r="H2720" s="6">
        <v>0</v>
      </c>
      <c r="I2720" s="24">
        <v>0</v>
      </c>
      <c r="M2720" s="2">
        <v>475</v>
      </c>
    </row>
    <row r="2721" spans="1:13" ht="13.5" thickBot="1">
      <c r="A2721" s="44"/>
      <c r="B2721" s="45">
        <v>1218965.8</v>
      </c>
      <c r="C2721" s="47"/>
      <c r="D2721" s="46" t="s">
        <v>918</v>
      </c>
      <c r="E2721" s="44"/>
      <c r="F2721" s="104"/>
      <c r="G2721" s="49"/>
      <c r="H2721" s="123">
        <v>-1218965.8</v>
      </c>
      <c r="I2721" s="124">
        <v>2566.2437894736845</v>
      </c>
      <c r="J2721" s="52"/>
      <c r="K2721" s="52"/>
      <c r="L2721" s="52"/>
      <c r="M2721" s="2">
        <v>475</v>
      </c>
    </row>
    <row r="2722" spans="1:13" ht="12.75">
      <c r="A2722" s="1"/>
      <c r="B2722" s="6"/>
      <c r="C2722" s="1"/>
      <c r="E2722" s="1"/>
      <c r="F2722" s="29"/>
      <c r="G2722" s="29"/>
      <c r="H2722" s="6">
        <v>0</v>
      </c>
      <c r="I2722" s="24">
        <v>0</v>
      </c>
      <c r="M2722" s="2">
        <v>475</v>
      </c>
    </row>
    <row r="2723" spans="1:13" ht="12.75">
      <c r="A2723" s="1"/>
      <c r="C2723" s="1"/>
      <c r="E2723" s="1"/>
      <c r="F2723" s="29"/>
      <c r="G2723" s="33"/>
      <c r="H2723" s="6">
        <v>0</v>
      </c>
      <c r="I2723" s="24">
        <v>0</v>
      </c>
      <c r="M2723" s="2">
        <v>475</v>
      </c>
    </row>
    <row r="2724" spans="1:13" ht="12.75">
      <c r="A2724" s="13"/>
      <c r="B2724" s="80">
        <v>37288</v>
      </c>
      <c r="C2724" s="13" t="s">
        <v>919</v>
      </c>
      <c r="D2724" s="13"/>
      <c r="E2724" s="13"/>
      <c r="F2724" s="20"/>
      <c r="G2724" s="20"/>
      <c r="H2724" s="58">
        <v>0</v>
      </c>
      <c r="I2724" s="59">
        <v>78.50105263157894</v>
      </c>
      <c r="J2724" s="60"/>
      <c r="K2724" s="60"/>
      <c r="L2724" s="60"/>
      <c r="M2724" s="2">
        <v>475</v>
      </c>
    </row>
    <row r="2725" spans="1:13" ht="12.75">
      <c r="A2725" s="1"/>
      <c r="B2725" s="6"/>
      <c r="C2725" s="1"/>
      <c r="D2725" s="1"/>
      <c r="E2725" s="1"/>
      <c r="F2725" s="29"/>
      <c r="G2725" s="29"/>
      <c r="H2725" s="6">
        <v>0</v>
      </c>
      <c r="I2725" s="24">
        <v>0</v>
      </c>
      <c r="M2725" s="2">
        <v>475</v>
      </c>
    </row>
    <row r="2726" spans="1:13" ht="12.75">
      <c r="A2726" s="13"/>
      <c r="B2726" s="308">
        <v>75000</v>
      </c>
      <c r="C2726" s="13" t="s">
        <v>1</v>
      </c>
      <c r="D2726" s="13"/>
      <c r="E2726" s="13"/>
      <c r="F2726" s="20"/>
      <c r="G2726" s="20"/>
      <c r="H2726" s="58">
        <v>0</v>
      </c>
      <c r="I2726" s="59">
        <v>157.89473684210526</v>
      </c>
      <c r="J2726" s="60"/>
      <c r="K2726" s="60"/>
      <c r="L2726" s="60"/>
      <c r="M2726" s="2">
        <v>475</v>
      </c>
    </row>
    <row r="2727" spans="1:13" ht="12.75">
      <c r="A2727" s="1"/>
      <c r="B2727" s="6"/>
      <c r="C2727" s="1"/>
      <c r="D2727" s="1"/>
      <c r="E2727" s="1"/>
      <c r="F2727" s="29"/>
      <c r="G2727" s="29"/>
      <c r="H2727" s="6">
        <v>0</v>
      </c>
      <c r="I2727" s="24">
        <v>0</v>
      </c>
      <c r="M2727" s="2">
        <v>475</v>
      </c>
    </row>
    <row r="2728" spans="1:13" s="60" customFormat="1" ht="12.75">
      <c r="A2728" s="1"/>
      <c r="B2728" s="6"/>
      <c r="C2728" s="1"/>
      <c r="D2728" s="1"/>
      <c r="E2728" s="1"/>
      <c r="F2728" s="29"/>
      <c r="G2728" s="29"/>
      <c r="H2728" s="6">
        <v>0</v>
      </c>
      <c r="I2728" s="24">
        <v>0</v>
      </c>
      <c r="J2728"/>
      <c r="K2728"/>
      <c r="L2728"/>
      <c r="M2728" s="2">
        <v>475</v>
      </c>
    </row>
    <row r="2729" spans="1:13" ht="12.75">
      <c r="A2729" s="1"/>
      <c r="B2729" s="6"/>
      <c r="C2729" s="1"/>
      <c r="D2729" s="1"/>
      <c r="E2729" s="1"/>
      <c r="F2729" s="29"/>
      <c r="G2729" s="29"/>
      <c r="H2729" s="6">
        <v>0</v>
      </c>
      <c r="I2729" s="24">
        <v>0</v>
      </c>
      <c r="M2729" s="2">
        <v>475</v>
      </c>
    </row>
    <row r="2730" spans="1:13" ht="12.75">
      <c r="A2730" s="13"/>
      <c r="B2730" s="335">
        <v>1106677.8</v>
      </c>
      <c r="C2730" s="83" t="s">
        <v>948</v>
      </c>
      <c r="D2730" s="13"/>
      <c r="E2730" s="83" t="s">
        <v>1267</v>
      </c>
      <c r="F2730" s="85"/>
      <c r="G2730" s="20"/>
      <c r="H2730" s="58">
        <v>-1106677.8</v>
      </c>
      <c r="I2730" s="59">
        <v>2329.848</v>
      </c>
      <c r="J2730" s="60"/>
      <c r="K2730" s="60"/>
      <c r="L2730" s="60"/>
      <c r="M2730" s="2">
        <v>475</v>
      </c>
    </row>
    <row r="2731" spans="1:13" ht="12.75">
      <c r="A2731" s="1"/>
      <c r="B2731" s="330"/>
      <c r="C2731" s="1"/>
      <c r="D2731" s="1"/>
      <c r="E2731" s="1"/>
      <c r="F2731" s="29"/>
      <c r="G2731" s="29"/>
      <c r="H2731" s="6">
        <v>0</v>
      </c>
      <c r="I2731" s="24">
        <v>0</v>
      </c>
      <c r="M2731" s="2">
        <v>475</v>
      </c>
    </row>
    <row r="2732" spans="1:13" ht="12.75">
      <c r="A2732" s="13"/>
      <c r="B2732" s="335">
        <v>40164.5</v>
      </c>
      <c r="C2732" s="13" t="s">
        <v>0</v>
      </c>
      <c r="D2732" s="13"/>
      <c r="E2732" s="13"/>
      <c r="F2732" s="20"/>
      <c r="G2732" s="20"/>
      <c r="H2732" s="58">
        <v>0</v>
      </c>
      <c r="I2732" s="59">
        <v>84.55684210526316</v>
      </c>
      <c r="J2732" s="60"/>
      <c r="K2732" s="60"/>
      <c r="L2732" s="60"/>
      <c r="M2732" s="2">
        <v>475</v>
      </c>
    </row>
    <row r="2733" spans="1:13" ht="12.75">
      <c r="A2733" s="1"/>
      <c r="B2733" s="330"/>
      <c r="C2733" s="1"/>
      <c r="D2733" s="1"/>
      <c r="E2733" s="1"/>
      <c r="F2733" s="29"/>
      <c r="G2733" s="29"/>
      <c r="H2733" s="6">
        <v>0</v>
      </c>
      <c r="I2733" s="24">
        <v>0</v>
      </c>
      <c r="M2733" s="2">
        <v>475</v>
      </c>
    </row>
    <row r="2734" spans="1:13" ht="12.75">
      <c r="A2734" s="13"/>
      <c r="B2734" s="335">
        <v>941039</v>
      </c>
      <c r="C2734" s="13" t="s">
        <v>27</v>
      </c>
      <c r="D2734" s="13"/>
      <c r="E2734" s="13"/>
      <c r="F2734" s="20"/>
      <c r="G2734" s="20"/>
      <c r="H2734" s="58">
        <v>0</v>
      </c>
      <c r="I2734" s="59">
        <v>1981.1347368421052</v>
      </c>
      <c r="J2734" s="60"/>
      <c r="K2734" s="60"/>
      <c r="L2734" s="60"/>
      <c r="M2734" s="2">
        <v>475</v>
      </c>
    </row>
    <row r="2735" spans="1:13" ht="12.75">
      <c r="A2735" s="1"/>
      <c r="B2735" s="330"/>
      <c r="C2735" s="1"/>
      <c r="D2735" s="1"/>
      <c r="E2735" s="1"/>
      <c r="F2735" s="29"/>
      <c r="G2735" s="29"/>
      <c r="H2735" s="6">
        <v>0</v>
      </c>
      <c r="I2735" s="24">
        <v>0</v>
      </c>
      <c r="M2735" s="2">
        <v>475</v>
      </c>
    </row>
    <row r="2736" spans="1:13" ht="12.75">
      <c r="A2736" s="13"/>
      <c r="B2736" s="335">
        <v>46748</v>
      </c>
      <c r="C2736" s="13" t="s">
        <v>41</v>
      </c>
      <c r="D2736" s="13"/>
      <c r="E2736" s="13"/>
      <c r="F2736" s="20"/>
      <c r="G2736" s="20"/>
      <c r="H2736" s="58">
        <v>0</v>
      </c>
      <c r="I2736" s="59">
        <v>98.41684210526316</v>
      </c>
      <c r="J2736" s="60"/>
      <c r="K2736" s="60"/>
      <c r="L2736" s="60"/>
      <c r="M2736" s="2">
        <v>475</v>
      </c>
    </row>
    <row r="2737" spans="1:13" ht="12.75">
      <c r="A2737" s="1"/>
      <c r="B2737" s="330"/>
      <c r="C2737" s="1"/>
      <c r="D2737" s="1"/>
      <c r="E2737" s="1"/>
      <c r="F2737" s="29"/>
      <c r="G2737" s="29"/>
      <c r="H2737" s="6">
        <v>0</v>
      </c>
      <c r="I2737" s="24">
        <v>0</v>
      </c>
      <c r="M2737" s="2">
        <v>475</v>
      </c>
    </row>
    <row r="2738" spans="1:13" ht="12.75">
      <c r="A2738" s="13"/>
      <c r="B2738" s="335">
        <v>38700</v>
      </c>
      <c r="C2738" s="13" t="s">
        <v>163</v>
      </c>
      <c r="D2738" s="13"/>
      <c r="E2738" s="13"/>
      <c r="F2738" s="20"/>
      <c r="G2738" s="20"/>
      <c r="H2738" s="58">
        <v>0</v>
      </c>
      <c r="I2738" s="59">
        <v>81.47368421052632</v>
      </c>
      <c r="J2738" s="60"/>
      <c r="K2738" s="60"/>
      <c r="L2738" s="60"/>
      <c r="M2738" s="2">
        <v>475</v>
      </c>
    </row>
    <row r="2739" spans="1:13" ht="12.75">
      <c r="A2739" s="1"/>
      <c r="B2739" s="330"/>
      <c r="C2739" s="1"/>
      <c r="D2739" s="1"/>
      <c r="E2739" s="1"/>
      <c r="F2739" s="29"/>
      <c r="G2739" s="29"/>
      <c r="H2739" s="6">
        <v>0</v>
      </c>
      <c r="I2739" s="24">
        <v>0</v>
      </c>
      <c r="M2739" s="2">
        <v>475</v>
      </c>
    </row>
    <row r="2740" spans="1:13" ht="12.75">
      <c r="A2740" s="13"/>
      <c r="B2740" s="335">
        <v>40026.3</v>
      </c>
      <c r="C2740" s="13" t="s">
        <v>30</v>
      </c>
      <c r="D2740" s="13"/>
      <c r="E2740" s="13"/>
      <c r="F2740" s="20"/>
      <c r="G2740" s="20"/>
      <c r="H2740" s="58">
        <v>0</v>
      </c>
      <c r="I2740" s="59">
        <v>84.26589473684211</v>
      </c>
      <c r="J2740" s="60"/>
      <c r="K2740" s="60"/>
      <c r="L2740" s="60"/>
      <c r="M2740" s="2">
        <v>475</v>
      </c>
    </row>
    <row r="2741" spans="1:13" ht="12.75">
      <c r="A2741" s="1"/>
      <c r="B2741" s="6"/>
      <c r="C2741" s="1"/>
      <c r="D2741" s="1"/>
      <c r="E2741" s="1"/>
      <c r="F2741" s="29"/>
      <c r="G2741" s="29"/>
      <c r="H2741" s="6">
        <v>0</v>
      </c>
      <c r="I2741" s="24">
        <v>0</v>
      </c>
      <c r="M2741" s="2">
        <v>475</v>
      </c>
    </row>
    <row r="2742" spans="1:13" ht="12.75">
      <c r="A2742" s="1"/>
      <c r="B2742" s="6"/>
      <c r="C2742" s="1"/>
      <c r="D2742" s="1"/>
      <c r="E2742" s="1"/>
      <c r="F2742" s="29"/>
      <c r="G2742" s="29"/>
      <c r="H2742" s="6">
        <v>0</v>
      </c>
      <c r="I2742" s="24">
        <v>0</v>
      </c>
      <c r="M2742" s="2">
        <v>475</v>
      </c>
    </row>
    <row r="2743" spans="1:13" ht="12.75">
      <c r="A2743" s="1"/>
      <c r="B2743" s="6"/>
      <c r="C2743" s="1"/>
      <c r="D2743" s="1"/>
      <c r="E2743" s="1"/>
      <c r="F2743" s="29"/>
      <c r="G2743" s="29"/>
      <c r="H2743" s="6">
        <v>0</v>
      </c>
      <c r="I2743" s="24">
        <v>0</v>
      </c>
      <c r="M2743" s="2">
        <v>475</v>
      </c>
    </row>
    <row r="2744" spans="1:13" ht="12.75">
      <c r="A2744" s="1"/>
      <c r="B2744" s="6"/>
      <c r="C2744" s="1"/>
      <c r="D2744" s="1"/>
      <c r="E2744" s="1"/>
      <c r="F2744" s="29"/>
      <c r="G2744" s="29"/>
      <c r="H2744" s="6">
        <v>0</v>
      </c>
      <c r="I2744" s="24">
        <v>0</v>
      </c>
      <c r="M2744" s="2">
        <v>475</v>
      </c>
    </row>
    <row r="2745" spans="1:13" ht="13.5" thickBot="1">
      <c r="A2745" s="44"/>
      <c r="B2745" s="125">
        <v>1333400</v>
      </c>
      <c r="C2745" s="47"/>
      <c r="D2745" s="46" t="s">
        <v>982</v>
      </c>
      <c r="E2745" s="47"/>
      <c r="F2745" s="104"/>
      <c r="G2745" s="49"/>
      <c r="H2745" s="50">
        <v>-1333400</v>
      </c>
      <c r="I2745" s="82">
        <v>2807.157894736842</v>
      </c>
      <c r="J2745" s="52"/>
      <c r="K2745" s="52"/>
      <c r="L2745" s="52"/>
      <c r="M2745" s="2">
        <v>475</v>
      </c>
    </row>
    <row r="2746" spans="1:13" ht="12.75">
      <c r="A2746" s="1"/>
      <c r="B2746" s="6"/>
      <c r="C2746" s="1"/>
      <c r="D2746" s="1"/>
      <c r="E2746" s="1"/>
      <c r="F2746" s="29"/>
      <c r="G2746" s="29"/>
      <c r="H2746" s="6">
        <v>0</v>
      </c>
      <c r="I2746" s="24">
        <v>0</v>
      </c>
      <c r="M2746" s="2">
        <v>475</v>
      </c>
    </row>
    <row r="2747" spans="1:13" ht="12.75">
      <c r="A2747" s="1"/>
      <c r="B2747" s="6"/>
      <c r="C2747" s="1"/>
      <c r="D2747" s="1"/>
      <c r="E2747" s="1"/>
      <c r="F2747" s="29"/>
      <c r="G2747" s="29"/>
      <c r="H2747" s="6">
        <v>0</v>
      </c>
      <c r="I2747" s="24">
        <v>0</v>
      </c>
      <c r="M2747" s="2">
        <v>475</v>
      </c>
    </row>
    <row r="2748" spans="1:13" ht="12.75">
      <c r="A2748" s="13"/>
      <c r="B2748" s="308">
        <v>211500</v>
      </c>
      <c r="C2748" s="13" t="s">
        <v>0</v>
      </c>
      <c r="D2748" s="13"/>
      <c r="E2748" s="13"/>
      <c r="F2748" s="20"/>
      <c r="G2748" s="20"/>
      <c r="H2748" s="58">
        <v>0</v>
      </c>
      <c r="I2748" s="59">
        <v>445.2631578947368</v>
      </c>
      <c r="J2748" s="60"/>
      <c r="K2748" s="60"/>
      <c r="L2748" s="60"/>
      <c r="M2748" s="2">
        <v>475</v>
      </c>
    </row>
    <row r="2749" spans="1:13" ht="12.75">
      <c r="A2749" s="1"/>
      <c r="B2749" s="309"/>
      <c r="C2749" s="1"/>
      <c r="D2749" s="1"/>
      <c r="E2749" s="1"/>
      <c r="F2749" s="29"/>
      <c r="G2749" s="29"/>
      <c r="H2749" s="6">
        <v>0</v>
      </c>
      <c r="I2749" s="24">
        <v>0</v>
      </c>
      <c r="M2749" s="2">
        <v>475</v>
      </c>
    </row>
    <row r="2750" spans="1:13" ht="12.75">
      <c r="A2750" s="13"/>
      <c r="B2750" s="308">
        <v>21900</v>
      </c>
      <c r="C2750" s="13" t="s">
        <v>29</v>
      </c>
      <c r="D2750" s="13"/>
      <c r="E2750" s="13"/>
      <c r="F2750" s="20"/>
      <c r="G2750" s="20"/>
      <c r="H2750" s="58">
        <v>0</v>
      </c>
      <c r="I2750" s="59">
        <v>46.10526315789474</v>
      </c>
      <c r="J2750" s="60"/>
      <c r="K2750" s="60"/>
      <c r="L2750" s="60"/>
      <c r="M2750" s="2">
        <v>475</v>
      </c>
    </row>
    <row r="2751" spans="1:13" ht="12.75">
      <c r="A2751" s="1"/>
      <c r="B2751" s="6"/>
      <c r="C2751" s="1"/>
      <c r="D2751" s="1"/>
      <c r="E2751" s="1"/>
      <c r="F2751" s="29"/>
      <c r="G2751" s="29"/>
      <c r="H2751" s="6">
        <v>0</v>
      </c>
      <c r="I2751" s="24">
        <v>0</v>
      </c>
      <c r="M2751" s="2">
        <v>475</v>
      </c>
    </row>
    <row r="2752" spans="1:13" ht="12.75">
      <c r="A2752" s="13"/>
      <c r="B2752" s="53">
        <v>1100000</v>
      </c>
      <c r="C2752" s="13" t="s">
        <v>544</v>
      </c>
      <c r="D2752" s="13"/>
      <c r="E2752" s="13"/>
      <c r="F2752" s="20"/>
      <c r="G2752" s="20"/>
      <c r="H2752" s="58">
        <v>0</v>
      </c>
      <c r="I2752" s="59">
        <v>2315.7894736842104</v>
      </c>
      <c r="J2752" s="60"/>
      <c r="K2752" s="60"/>
      <c r="L2752" s="60"/>
      <c r="M2752" s="2">
        <v>475</v>
      </c>
    </row>
    <row r="2753" spans="1:13" ht="12.75">
      <c r="A2753" s="1"/>
      <c r="B2753" s="6"/>
      <c r="C2753" s="1"/>
      <c r="D2753" s="1"/>
      <c r="E2753" s="1"/>
      <c r="F2753" s="29"/>
      <c r="G2753" s="29"/>
      <c r="H2753" s="6">
        <v>0</v>
      </c>
      <c r="I2753" s="24">
        <v>0</v>
      </c>
      <c r="M2753" s="2">
        <v>475</v>
      </c>
    </row>
    <row r="2754" spans="1:13" ht="12.75">
      <c r="A2754" s="1"/>
      <c r="B2754" s="6"/>
      <c r="C2754" s="1"/>
      <c r="D2754" s="1"/>
      <c r="E2754" s="1"/>
      <c r="F2754" s="29"/>
      <c r="G2754" s="29"/>
      <c r="H2754" s="6">
        <v>0</v>
      </c>
      <c r="I2754" s="24">
        <v>0</v>
      </c>
      <c r="M2754" s="2">
        <v>475</v>
      </c>
    </row>
    <row r="2755" spans="1:13" ht="12.75">
      <c r="A2755" s="1"/>
      <c r="B2755" s="6"/>
      <c r="C2755" s="1"/>
      <c r="D2755" s="1"/>
      <c r="E2755" s="1"/>
      <c r="F2755" s="29"/>
      <c r="G2755" s="29"/>
      <c r="H2755" s="6">
        <v>0</v>
      </c>
      <c r="I2755" s="24">
        <v>0</v>
      </c>
      <c r="M2755" s="2">
        <v>475</v>
      </c>
    </row>
    <row r="2756" spans="1:13" ht="12.75">
      <c r="A2756" s="1"/>
      <c r="B2756" s="6"/>
      <c r="C2756" s="1"/>
      <c r="D2756" s="1"/>
      <c r="E2756" s="1"/>
      <c r="F2756" s="29"/>
      <c r="G2756" s="29"/>
      <c r="H2756" s="6">
        <v>0</v>
      </c>
      <c r="I2756" s="24">
        <v>0</v>
      </c>
      <c r="M2756" s="2">
        <v>475</v>
      </c>
    </row>
    <row r="2757" spans="1:13" ht="13.5" thickBot="1">
      <c r="A2757" s="44"/>
      <c r="B2757" s="102">
        <v>877113</v>
      </c>
      <c r="C2757" s="44"/>
      <c r="D2757" s="103" t="s">
        <v>749</v>
      </c>
      <c r="E2757" s="44"/>
      <c r="F2757" s="104"/>
      <c r="G2757" s="49"/>
      <c r="H2757" s="50">
        <v>-877113</v>
      </c>
      <c r="I2757" s="82">
        <v>1846.55368421053</v>
      </c>
      <c r="J2757" s="52"/>
      <c r="K2757" s="52"/>
      <c r="L2757" s="52"/>
      <c r="M2757" s="2">
        <v>475</v>
      </c>
    </row>
    <row r="2758" spans="1:13" ht="12.75">
      <c r="A2758" s="1"/>
      <c r="B2758" s="6"/>
      <c r="C2758" s="1"/>
      <c r="D2758" s="1"/>
      <c r="E2758" s="1"/>
      <c r="F2758" s="29"/>
      <c r="G2758" s="29"/>
      <c r="H2758" s="6">
        <v>0</v>
      </c>
      <c r="I2758" s="24">
        <v>0</v>
      </c>
      <c r="M2758" s="2">
        <v>475</v>
      </c>
    </row>
    <row r="2759" spans="1:13" ht="12.75">
      <c r="A2759" s="1"/>
      <c r="B2759" s="6"/>
      <c r="C2759" s="1"/>
      <c r="D2759" s="1"/>
      <c r="E2759" s="1"/>
      <c r="F2759" s="29"/>
      <c r="G2759" s="29"/>
      <c r="H2759" s="6">
        <v>0</v>
      </c>
      <c r="I2759" s="24">
        <v>0</v>
      </c>
      <c r="M2759" s="2">
        <v>475</v>
      </c>
    </row>
    <row r="2760" spans="1:13" ht="12.75">
      <c r="A2760" s="13"/>
      <c r="B2760" s="308">
        <v>120500</v>
      </c>
      <c r="C2760" s="13" t="s">
        <v>0</v>
      </c>
      <c r="D2760" s="13"/>
      <c r="E2760" s="13"/>
      <c r="F2760" s="20"/>
      <c r="G2760" s="20"/>
      <c r="H2760" s="58">
        <v>0</v>
      </c>
      <c r="I2760" s="59">
        <v>253.68421052631578</v>
      </c>
      <c r="J2760" s="60"/>
      <c r="K2760" s="60"/>
      <c r="L2760" s="60"/>
      <c r="M2760" s="2">
        <v>475</v>
      </c>
    </row>
    <row r="2761" spans="1:13" ht="12.75">
      <c r="A2761" s="1"/>
      <c r="B2761" s="292"/>
      <c r="C2761" s="1"/>
      <c r="D2761" s="1"/>
      <c r="E2761" s="1"/>
      <c r="F2761" s="29"/>
      <c r="G2761" s="29"/>
      <c r="H2761" s="6">
        <v>0</v>
      </c>
      <c r="I2761" s="24">
        <v>0</v>
      </c>
      <c r="M2761" s="2">
        <v>475</v>
      </c>
    </row>
    <row r="2762" spans="1:13" ht="12.75">
      <c r="A2762" s="13"/>
      <c r="B2762" s="308">
        <v>46400</v>
      </c>
      <c r="C2762" s="13"/>
      <c r="D2762" s="13"/>
      <c r="E2762" s="13" t="s">
        <v>29</v>
      </c>
      <c r="F2762" s="20"/>
      <c r="G2762" s="20"/>
      <c r="H2762" s="58">
        <v>0</v>
      </c>
      <c r="I2762" s="59">
        <v>97.6842105263158</v>
      </c>
      <c r="J2762" s="60"/>
      <c r="K2762" s="60"/>
      <c r="L2762" s="60"/>
      <c r="M2762" s="2">
        <v>475</v>
      </c>
    </row>
    <row r="2763" spans="1:13" ht="12.75">
      <c r="A2763" s="1"/>
      <c r="B2763" s="8"/>
      <c r="C2763" s="1"/>
      <c r="D2763" s="1"/>
      <c r="E2763" s="1"/>
      <c r="F2763" s="29"/>
      <c r="G2763" s="29"/>
      <c r="H2763" s="6">
        <v>0</v>
      </c>
      <c r="I2763" s="24">
        <v>0</v>
      </c>
      <c r="M2763" s="2">
        <v>475</v>
      </c>
    </row>
    <row r="2764" spans="1:13" s="67" customFormat="1" ht="12.75">
      <c r="A2764" s="13"/>
      <c r="B2764" s="80">
        <v>78880</v>
      </c>
      <c r="C2764" s="13"/>
      <c r="D2764" s="13"/>
      <c r="E2764" s="13" t="s">
        <v>749</v>
      </c>
      <c r="F2764" s="20"/>
      <c r="G2764" s="20"/>
      <c r="H2764" s="58">
        <v>0</v>
      </c>
      <c r="I2764" s="59">
        <v>166.06315789473683</v>
      </c>
      <c r="J2764" s="60"/>
      <c r="K2764" s="60"/>
      <c r="L2764" s="60"/>
      <c r="M2764" s="2">
        <v>475</v>
      </c>
    </row>
    <row r="2765" spans="1:13" ht="12.75">
      <c r="A2765" s="1"/>
      <c r="B2765" s="6"/>
      <c r="C2765" s="1"/>
      <c r="D2765" s="1"/>
      <c r="E2765" s="1"/>
      <c r="F2765" s="29"/>
      <c r="G2765" s="29"/>
      <c r="H2765" s="6">
        <v>0</v>
      </c>
      <c r="I2765" s="24">
        <v>0</v>
      </c>
      <c r="M2765" s="2">
        <v>475</v>
      </c>
    </row>
    <row r="2766" spans="1:13" ht="12.75">
      <c r="A2766" s="13"/>
      <c r="B2766" s="308">
        <v>92336</v>
      </c>
      <c r="C2766" s="13" t="s">
        <v>1087</v>
      </c>
      <c r="D2766" s="13"/>
      <c r="E2766" s="13"/>
      <c r="F2766" s="20"/>
      <c r="G2766" s="20"/>
      <c r="H2766" s="58">
        <v>0</v>
      </c>
      <c r="I2766" s="59">
        <v>194.39157894736843</v>
      </c>
      <c r="J2766" s="60"/>
      <c r="K2766" s="60"/>
      <c r="L2766" s="60"/>
      <c r="M2766" s="2">
        <v>475</v>
      </c>
    </row>
    <row r="2767" spans="1:13" s="60" customFormat="1" ht="12.75">
      <c r="A2767" s="1"/>
      <c r="B2767" s="6"/>
      <c r="C2767" s="1"/>
      <c r="D2767" s="1"/>
      <c r="E2767" s="1"/>
      <c r="F2767" s="29"/>
      <c r="G2767" s="29"/>
      <c r="H2767" s="6">
        <v>0</v>
      </c>
      <c r="I2767" s="24">
        <v>0</v>
      </c>
      <c r="J2767"/>
      <c r="K2767"/>
      <c r="L2767"/>
      <c r="M2767" s="2">
        <v>475</v>
      </c>
    </row>
    <row r="2768" spans="1:13" s="67" customFormat="1" ht="12.75">
      <c r="A2768" s="13"/>
      <c r="B2768" s="308">
        <v>49500</v>
      </c>
      <c r="C2768" s="13" t="s">
        <v>1140</v>
      </c>
      <c r="D2768" s="13"/>
      <c r="E2768" s="13"/>
      <c r="F2768" s="20"/>
      <c r="G2768" s="20"/>
      <c r="H2768" s="58">
        <v>0</v>
      </c>
      <c r="I2768" s="59">
        <v>104.21052631578948</v>
      </c>
      <c r="J2768" s="60"/>
      <c r="K2768" s="60"/>
      <c r="L2768" s="60"/>
      <c r="M2768" s="2">
        <v>475</v>
      </c>
    </row>
    <row r="2769" spans="1:13" s="67" customFormat="1" ht="12.75">
      <c r="A2769" s="1"/>
      <c r="B2769" s="292"/>
      <c r="C2769" s="1"/>
      <c r="D2769" s="1"/>
      <c r="E2769" s="1"/>
      <c r="F2769" s="29"/>
      <c r="G2769" s="29"/>
      <c r="H2769" s="6">
        <v>0</v>
      </c>
      <c r="I2769" s="24">
        <v>0</v>
      </c>
      <c r="J2769"/>
      <c r="K2769"/>
      <c r="L2769"/>
      <c r="M2769" s="2">
        <v>475</v>
      </c>
    </row>
    <row r="2770" spans="1:13" ht="12.75">
      <c r="A2770" s="13"/>
      <c r="B2770" s="308">
        <v>33388</v>
      </c>
      <c r="C2770" s="13" t="s">
        <v>1141</v>
      </c>
      <c r="D2770" s="13"/>
      <c r="E2770" s="13"/>
      <c r="F2770" s="76"/>
      <c r="G2770" s="20"/>
      <c r="H2770" s="58">
        <v>0</v>
      </c>
      <c r="I2770" s="59">
        <v>70.29052631578948</v>
      </c>
      <c r="J2770" s="60"/>
      <c r="K2770" s="60"/>
      <c r="L2770" s="60"/>
      <c r="M2770" s="2">
        <v>475</v>
      </c>
    </row>
    <row r="2771" spans="1:13" ht="12.75">
      <c r="A2771" s="1"/>
      <c r="B2771" s="6"/>
      <c r="C2771" s="1"/>
      <c r="D2771" s="1"/>
      <c r="E2771" s="1"/>
      <c r="F2771" s="29"/>
      <c r="G2771" s="29"/>
      <c r="H2771" s="6">
        <v>0</v>
      </c>
      <c r="I2771" s="24">
        <v>0</v>
      </c>
      <c r="J2771"/>
      <c r="K2771"/>
      <c r="L2771"/>
      <c r="M2771" s="2">
        <v>475</v>
      </c>
    </row>
    <row r="2772" spans="1:13" s="67" customFormat="1" ht="12.75">
      <c r="A2772" s="13"/>
      <c r="B2772" s="53">
        <v>242259</v>
      </c>
      <c r="C2772" s="13"/>
      <c r="D2772" s="13"/>
      <c r="E2772" s="13" t="s">
        <v>1152</v>
      </c>
      <c r="F2772" s="20"/>
      <c r="G2772" s="20"/>
      <c r="H2772" s="58">
        <v>0</v>
      </c>
      <c r="I2772" s="59">
        <v>510.01894736842104</v>
      </c>
      <c r="J2772" s="60"/>
      <c r="K2772" s="60"/>
      <c r="L2772" s="60"/>
      <c r="M2772" s="2">
        <v>475</v>
      </c>
    </row>
    <row r="2773" spans="1:13" s="67" customFormat="1" ht="12.75">
      <c r="A2773" s="1"/>
      <c r="B2773" s="6"/>
      <c r="C2773" s="1"/>
      <c r="D2773" s="1"/>
      <c r="E2773" s="1"/>
      <c r="F2773" s="29"/>
      <c r="G2773" s="29"/>
      <c r="H2773" s="6">
        <v>0</v>
      </c>
      <c r="I2773" s="24">
        <v>0</v>
      </c>
      <c r="J2773"/>
      <c r="K2773"/>
      <c r="L2773"/>
      <c r="M2773" s="2">
        <v>475</v>
      </c>
    </row>
    <row r="2774" spans="1:13" ht="12.75">
      <c r="A2774" s="13"/>
      <c r="B2774" s="322">
        <v>63850</v>
      </c>
      <c r="C2774" s="13" t="s">
        <v>1158</v>
      </c>
      <c r="D2774" s="13"/>
      <c r="E2774" s="13"/>
      <c r="F2774" s="20"/>
      <c r="G2774" s="20"/>
      <c r="H2774" s="58">
        <v>0</v>
      </c>
      <c r="I2774" s="59">
        <v>134.42105263157896</v>
      </c>
      <c r="J2774" s="60"/>
      <c r="K2774" s="60"/>
      <c r="L2774" s="60"/>
      <c r="M2774" s="2">
        <v>475</v>
      </c>
    </row>
    <row r="2775" spans="1:13" ht="12.75">
      <c r="A2775" s="1"/>
      <c r="B2775" s="6"/>
      <c r="C2775" s="1"/>
      <c r="D2775" s="1"/>
      <c r="E2775" s="1"/>
      <c r="F2775" s="29"/>
      <c r="G2775" s="29"/>
      <c r="H2775" s="6">
        <v>0</v>
      </c>
      <c r="I2775" s="24">
        <v>0</v>
      </c>
      <c r="M2775" s="2">
        <v>475</v>
      </c>
    </row>
    <row r="2776" spans="1:13" ht="12.75">
      <c r="A2776" s="13"/>
      <c r="B2776" s="308">
        <v>150000</v>
      </c>
      <c r="C2776" s="13" t="s">
        <v>591</v>
      </c>
      <c r="D2776" s="13"/>
      <c r="E2776" s="13"/>
      <c r="F2776" s="20"/>
      <c r="G2776" s="20"/>
      <c r="H2776" s="58">
        <v>0</v>
      </c>
      <c r="I2776" s="59">
        <v>315.7894736842105</v>
      </c>
      <c r="J2776" s="60"/>
      <c r="K2776" s="60"/>
      <c r="L2776" s="60"/>
      <c r="M2776" s="2">
        <v>475</v>
      </c>
    </row>
    <row r="2777" spans="1:13" ht="12.75">
      <c r="A2777" s="1"/>
      <c r="B2777" s="6"/>
      <c r="C2777" s="1"/>
      <c r="D2777" s="1"/>
      <c r="E2777" s="1"/>
      <c r="F2777" s="29"/>
      <c r="G2777" s="29"/>
      <c r="H2777" s="6">
        <v>0</v>
      </c>
      <c r="I2777" s="24">
        <v>0</v>
      </c>
      <c r="M2777" s="2">
        <v>475</v>
      </c>
    </row>
    <row r="2778" spans="1:13" ht="12.75">
      <c r="A2778" s="1"/>
      <c r="B2778" s="6"/>
      <c r="C2778" s="1"/>
      <c r="D2778" s="1"/>
      <c r="E2778" s="1"/>
      <c r="F2778" s="29"/>
      <c r="G2778" s="29"/>
      <c r="H2778" s="6">
        <v>0</v>
      </c>
      <c r="I2778" s="24">
        <v>0</v>
      </c>
      <c r="M2778" s="2">
        <v>475</v>
      </c>
    </row>
    <row r="2779" spans="1:13" ht="12.75">
      <c r="A2779" s="1"/>
      <c r="B2779" s="6"/>
      <c r="C2779" s="1"/>
      <c r="D2779" s="1"/>
      <c r="E2779" s="1"/>
      <c r="F2779" s="29"/>
      <c r="G2779" s="29"/>
      <c r="H2779" s="6">
        <v>0</v>
      </c>
      <c r="I2779" s="24">
        <v>0</v>
      </c>
      <c r="M2779" s="2">
        <v>475</v>
      </c>
    </row>
    <row r="2780" spans="1:13" ht="12.75">
      <c r="A2780" s="1"/>
      <c r="B2780" s="6"/>
      <c r="C2780" s="1"/>
      <c r="D2780" s="1"/>
      <c r="E2780" s="1"/>
      <c r="F2780" s="29"/>
      <c r="G2780" s="29"/>
      <c r="H2780" s="6">
        <v>0</v>
      </c>
      <c r="I2780" s="24">
        <v>1</v>
      </c>
      <c r="M2780" s="43">
        <v>475</v>
      </c>
    </row>
    <row r="2781" spans="1:13" ht="12.75">
      <c r="A2781" s="1"/>
      <c r="B2781" s="6"/>
      <c r="C2781" s="1"/>
      <c r="D2781" s="1"/>
      <c r="E2781" s="1"/>
      <c r="F2781" s="29"/>
      <c r="G2781" s="29"/>
      <c r="H2781" s="6">
        <v>0</v>
      </c>
      <c r="I2781" s="24">
        <v>0</v>
      </c>
      <c r="M2781" s="2">
        <v>475</v>
      </c>
    </row>
    <row r="2782" spans="1:13" s="52" customFormat="1" ht="13.5" thickBot="1">
      <c r="A2782" s="47"/>
      <c r="B2782" s="45">
        <v>9824686.8</v>
      </c>
      <c r="C2782" s="46" t="s">
        <v>1253</v>
      </c>
      <c r="D2782" s="47"/>
      <c r="E2782" s="44"/>
      <c r="F2782" s="49"/>
      <c r="G2782" s="49"/>
      <c r="H2782" s="50">
        <v>-9824686.8</v>
      </c>
      <c r="I2782" s="145">
        <v>20468.0975</v>
      </c>
      <c r="J2782" s="146"/>
      <c r="K2782" s="52">
        <v>490</v>
      </c>
      <c r="M2782" s="2">
        <v>475</v>
      </c>
    </row>
    <row r="2783" spans="1:13" ht="12.75">
      <c r="A2783" s="1"/>
      <c r="B2783" s="36"/>
      <c r="E2783" s="37"/>
      <c r="F2783" s="29"/>
      <c r="G2783" s="38"/>
      <c r="H2783" s="6">
        <v>0</v>
      </c>
      <c r="I2783" s="24">
        <v>0</v>
      </c>
      <c r="J2783" s="24"/>
      <c r="K2783" s="2">
        <v>490</v>
      </c>
      <c r="M2783" s="2">
        <v>475</v>
      </c>
    </row>
    <row r="2784" spans="1:13" ht="12.75">
      <c r="A2784" s="14"/>
      <c r="B2784" s="147" t="s">
        <v>1208</v>
      </c>
      <c r="C2784" s="148" t="s">
        <v>1209</v>
      </c>
      <c r="D2784" s="148"/>
      <c r="E2784" s="148"/>
      <c r="F2784" s="149"/>
      <c r="G2784" s="149"/>
      <c r="H2784" s="147"/>
      <c r="I2784" s="150" t="s">
        <v>1196</v>
      </c>
      <c r="J2784" s="151"/>
      <c r="K2784" s="2">
        <v>490</v>
      </c>
      <c r="M2784" s="2">
        <v>480</v>
      </c>
    </row>
    <row r="2785" spans="1:13" ht="12.75">
      <c r="A2785" s="14"/>
      <c r="B2785" s="152">
        <v>141050</v>
      </c>
      <c r="C2785" s="153" t="s">
        <v>1210</v>
      </c>
      <c r="D2785" s="153" t="s">
        <v>1211</v>
      </c>
      <c r="E2785" s="325" t="s">
        <v>1301</v>
      </c>
      <c r="F2785" s="154"/>
      <c r="G2785" s="154"/>
      <c r="H2785" s="147">
        <v>-141050</v>
      </c>
      <c r="I2785" s="150">
        <v>293.8541666666667</v>
      </c>
      <c r="J2785" s="155"/>
      <c r="K2785" s="2">
        <v>490</v>
      </c>
      <c r="M2785" s="2">
        <v>480</v>
      </c>
    </row>
    <row r="2786" spans="1:13" s="160" customFormat="1" ht="12.75">
      <c r="A2786" s="156"/>
      <c r="B2786" s="157">
        <v>1395145</v>
      </c>
      <c r="C2786" s="158" t="s">
        <v>1212</v>
      </c>
      <c r="D2786" s="158" t="s">
        <v>1211</v>
      </c>
      <c r="E2786" s="158" t="s">
        <v>1301</v>
      </c>
      <c r="F2786" s="159"/>
      <c r="G2786" s="159"/>
      <c r="H2786" s="147">
        <v>-1536195</v>
      </c>
      <c r="I2786" s="150">
        <v>2906.5520833333335</v>
      </c>
      <c r="J2786" s="151"/>
      <c r="K2786" s="2">
        <v>490</v>
      </c>
      <c r="M2786" s="2">
        <v>480</v>
      </c>
    </row>
    <row r="2787" spans="1:13" s="165" customFormat="1" ht="12.75">
      <c r="A2787" s="161"/>
      <c r="B2787" s="162">
        <v>2513138</v>
      </c>
      <c r="C2787" s="163" t="s">
        <v>1213</v>
      </c>
      <c r="D2787" s="163" t="s">
        <v>1211</v>
      </c>
      <c r="E2787" s="163" t="s">
        <v>1301</v>
      </c>
      <c r="F2787" s="164"/>
      <c r="G2787" s="164"/>
      <c r="H2787" s="147">
        <v>-4049333</v>
      </c>
      <c r="I2787" s="150">
        <v>5235.704166666666</v>
      </c>
      <c r="J2787" s="151"/>
      <c r="K2787" s="2">
        <v>490</v>
      </c>
      <c r="M2787" s="2">
        <v>480</v>
      </c>
    </row>
    <row r="2788" spans="1:13" s="165" customFormat="1" ht="12.75">
      <c r="A2788" s="161"/>
      <c r="B2788" s="166">
        <v>363000</v>
      </c>
      <c r="C2788" s="167" t="s">
        <v>1214</v>
      </c>
      <c r="D2788" s="167" t="s">
        <v>1211</v>
      </c>
      <c r="E2788" s="325" t="s">
        <v>1301</v>
      </c>
      <c r="F2788" s="164"/>
      <c r="G2788" s="164"/>
      <c r="H2788" s="147">
        <v>-4412333</v>
      </c>
      <c r="I2788" s="150">
        <v>756.25</v>
      </c>
      <c r="J2788" s="151"/>
      <c r="K2788" s="2">
        <v>490</v>
      </c>
      <c r="M2788" s="2">
        <v>480</v>
      </c>
    </row>
    <row r="2789" spans="1:13" s="165" customFormat="1" ht="12.75">
      <c r="A2789" s="161"/>
      <c r="B2789" s="168">
        <v>308868</v>
      </c>
      <c r="C2789" s="169" t="s">
        <v>1215</v>
      </c>
      <c r="D2789" s="169" t="s">
        <v>1211</v>
      </c>
      <c r="E2789" s="169" t="s">
        <v>1301</v>
      </c>
      <c r="F2789" s="164"/>
      <c r="G2789" s="164"/>
      <c r="H2789" s="147">
        <v>-4721201</v>
      </c>
      <c r="I2789" s="150">
        <v>643.475</v>
      </c>
      <c r="J2789" s="151"/>
      <c r="K2789" s="2">
        <v>490</v>
      </c>
      <c r="M2789" s="2">
        <v>480</v>
      </c>
    </row>
    <row r="2790" spans="1:13" s="165" customFormat="1" ht="12.75">
      <c r="A2790" s="161"/>
      <c r="B2790" s="170">
        <v>268300</v>
      </c>
      <c r="C2790" s="171" t="s">
        <v>1216</v>
      </c>
      <c r="D2790" s="171" t="s">
        <v>1211</v>
      </c>
      <c r="E2790" s="171" t="s">
        <v>1301</v>
      </c>
      <c r="F2790" s="164"/>
      <c r="G2790" s="164"/>
      <c r="H2790" s="147">
        <v>-4989501</v>
      </c>
      <c r="I2790" s="150">
        <v>558.9583333333334</v>
      </c>
      <c r="J2790" s="151"/>
      <c r="K2790" s="2">
        <v>490</v>
      </c>
      <c r="M2790" s="2">
        <v>480</v>
      </c>
    </row>
    <row r="2791" spans="1:13" s="165" customFormat="1" ht="12.75">
      <c r="A2791" s="161"/>
      <c r="B2791" s="172">
        <v>0</v>
      </c>
      <c r="C2791" s="173" t="s">
        <v>1217</v>
      </c>
      <c r="D2791" s="173" t="s">
        <v>1211</v>
      </c>
      <c r="E2791" s="173" t="s">
        <v>1301</v>
      </c>
      <c r="F2791" s="164"/>
      <c r="G2791" s="164"/>
      <c r="H2791" s="147">
        <v>-4989501</v>
      </c>
      <c r="I2791" s="150">
        <v>0</v>
      </c>
      <c r="J2791" s="151"/>
      <c r="K2791" s="43">
        <v>490</v>
      </c>
      <c r="M2791" s="2">
        <v>480</v>
      </c>
    </row>
    <row r="2792" spans="1:13" s="165" customFormat="1" ht="12.75">
      <c r="A2792" s="161"/>
      <c r="B2792" s="174">
        <v>2578918</v>
      </c>
      <c r="C2792" s="175" t="s">
        <v>1218</v>
      </c>
      <c r="D2792" s="175" t="s">
        <v>1211</v>
      </c>
      <c r="E2792" s="175" t="s">
        <v>1301</v>
      </c>
      <c r="F2792" s="164"/>
      <c r="G2792" s="164"/>
      <c r="H2792" s="147">
        <v>-7568419</v>
      </c>
      <c r="I2792" s="150">
        <v>5372.745833333333</v>
      </c>
      <c r="J2792" s="151"/>
      <c r="K2792" s="43">
        <v>490</v>
      </c>
      <c r="M2792" s="2">
        <v>480</v>
      </c>
    </row>
    <row r="2793" spans="1:13" s="165" customFormat="1" ht="12.75">
      <c r="A2793" s="161"/>
      <c r="B2793" s="350">
        <v>2256267.8</v>
      </c>
      <c r="C2793" s="328" t="s">
        <v>1303</v>
      </c>
      <c r="D2793" s="329" t="s">
        <v>1211</v>
      </c>
      <c r="E2793" s="329" t="s">
        <v>1302</v>
      </c>
      <c r="F2793" s="164"/>
      <c r="G2793" s="164"/>
      <c r="H2793" s="147">
        <v>-9824686.8</v>
      </c>
      <c r="I2793" s="150">
        <v>4750.03747368421</v>
      </c>
      <c r="J2793" s="151"/>
      <c r="K2793" s="43"/>
      <c r="M2793" s="43">
        <v>475</v>
      </c>
    </row>
    <row r="2794" spans="1:13" ht="12.75">
      <c r="A2794" s="14"/>
      <c r="B2794" s="176">
        <v>9824686.8</v>
      </c>
      <c r="C2794" s="177" t="s">
        <v>1219</v>
      </c>
      <c r="D2794" s="178"/>
      <c r="E2794" s="178"/>
      <c r="F2794" s="179"/>
      <c r="G2794" s="179"/>
      <c r="H2794" s="180"/>
      <c r="I2794" s="181">
        <v>20468.0975</v>
      </c>
      <c r="J2794" s="182"/>
      <c r="K2794" s="43">
        <v>490</v>
      </c>
      <c r="M2794" s="2">
        <v>480</v>
      </c>
    </row>
    <row r="2795" spans="2:13" ht="12.75">
      <c r="B2795" s="6"/>
      <c r="C2795" s="1"/>
      <c r="D2795" s="1"/>
      <c r="E2795" s="1"/>
      <c r="F2795" s="29"/>
      <c r="G2795" s="29"/>
      <c r="H2795" s="6"/>
      <c r="I2795" s="24"/>
      <c r="J2795" s="24"/>
      <c r="K2795" s="43"/>
      <c r="M2795" s="43"/>
    </row>
    <row r="2796" spans="1:13" ht="12.75">
      <c r="A2796" s="14"/>
      <c r="B2796" s="183">
        <v>-1130067.6</v>
      </c>
      <c r="C2796" s="184" t="s">
        <v>1210</v>
      </c>
      <c r="D2796" s="185" t="s">
        <v>1220</v>
      </c>
      <c r="E2796" s="184"/>
      <c r="F2796" s="186"/>
      <c r="G2796" s="187"/>
      <c r="H2796" s="6">
        <v>1130067.6</v>
      </c>
      <c r="I2796" s="24">
        <v>-2282.9648484848485</v>
      </c>
      <c r="J2796" s="24"/>
      <c r="K2796" s="43">
        <v>495</v>
      </c>
      <c r="M2796" s="43">
        <v>495</v>
      </c>
    </row>
    <row r="2797" spans="1:13" ht="12.75">
      <c r="A2797" s="14"/>
      <c r="B2797" s="183">
        <v>-2838723</v>
      </c>
      <c r="C2797" s="184" t="s">
        <v>1210</v>
      </c>
      <c r="D2797" s="184" t="s">
        <v>1221</v>
      </c>
      <c r="E2797" s="184"/>
      <c r="F2797" s="186"/>
      <c r="G2797" s="187"/>
      <c r="H2797" s="6">
        <v>3968790.6</v>
      </c>
      <c r="I2797" s="24">
        <v>-5914.00625</v>
      </c>
      <c r="J2797" s="24"/>
      <c r="K2797" s="43">
        <v>480</v>
      </c>
      <c r="M2797" s="43">
        <v>480</v>
      </c>
    </row>
    <row r="2798" spans="1:13" ht="12.75">
      <c r="A2798" s="14"/>
      <c r="B2798" s="183">
        <v>1038968</v>
      </c>
      <c r="C2798" s="184" t="s">
        <v>1210</v>
      </c>
      <c r="D2798" s="184" t="s">
        <v>1222</v>
      </c>
      <c r="E2798" s="184"/>
      <c r="F2798" s="186"/>
      <c r="G2798" s="187"/>
      <c r="H2798" s="6">
        <v>2929822.6</v>
      </c>
      <c r="I2798" s="24">
        <v>2164.516666666667</v>
      </c>
      <c r="J2798" s="24"/>
      <c r="K2798" s="43">
        <v>480</v>
      </c>
      <c r="M2798" s="43">
        <v>480</v>
      </c>
    </row>
    <row r="2799" spans="1:13" ht="12.75">
      <c r="A2799" s="14"/>
      <c r="B2799" s="183">
        <v>3951891</v>
      </c>
      <c r="C2799" s="184" t="s">
        <v>1210</v>
      </c>
      <c r="D2799" s="184" t="s">
        <v>1223</v>
      </c>
      <c r="E2799" s="184"/>
      <c r="F2799" s="186"/>
      <c r="G2799" s="187"/>
      <c r="H2799" s="6">
        <v>-1022068.4</v>
      </c>
      <c r="I2799" s="24">
        <v>8148.228865979381</v>
      </c>
      <c r="J2799" s="24"/>
      <c r="K2799" s="43">
        <v>485</v>
      </c>
      <c r="M2799" s="43">
        <v>485</v>
      </c>
    </row>
    <row r="2800" spans="1:13" ht="12.75">
      <c r="A2800" s="14"/>
      <c r="B2800" s="183">
        <v>715029</v>
      </c>
      <c r="C2800" s="184" t="s">
        <v>1210</v>
      </c>
      <c r="D2800" s="184" t="s">
        <v>1224</v>
      </c>
      <c r="E2800" s="184"/>
      <c r="F2800" s="186"/>
      <c r="G2800" s="187"/>
      <c r="H2800" s="6">
        <v>-1737097.4</v>
      </c>
      <c r="I2800" s="24">
        <v>1459.2428571428572</v>
      </c>
      <c r="J2800" s="24"/>
      <c r="K2800" s="43">
        <v>490</v>
      </c>
      <c r="M2800" s="43">
        <v>490</v>
      </c>
    </row>
    <row r="2801" spans="1:13" ht="12.75">
      <c r="A2801" s="14"/>
      <c r="B2801" s="183">
        <v>-2325776</v>
      </c>
      <c r="C2801" s="184" t="s">
        <v>1210</v>
      </c>
      <c r="D2801" s="184" t="s">
        <v>1225</v>
      </c>
      <c r="E2801" s="184"/>
      <c r="F2801" s="186"/>
      <c r="G2801" s="187"/>
      <c r="H2801" s="6">
        <v>588678.6</v>
      </c>
      <c r="I2801" s="24">
        <v>-4746.481632653061</v>
      </c>
      <c r="J2801" s="24"/>
      <c r="K2801" s="43">
        <v>490</v>
      </c>
      <c r="M2801" s="43">
        <v>490</v>
      </c>
    </row>
    <row r="2802" spans="1:13" ht="12.75">
      <c r="A2802" s="14"/>
      <c r="B2802" s="183">
        <v>166900</v>
      </c>
      <c r="C2802" s="184" t="s">
        <v>1210</v>
      </c>
      <c r="D2802" s="184" t="s">
        <v>1226</v>
      </c>
      <c r="E2802" s="184"/>
      <c r="F2802" s="186"/>
      <c r="G2802" s="187"/>
      <c r="H2802" s="6">
        <v>421778.6</v>
      </c>
      <c r="I2802" s="24">
        <v>340.61224489795916</v>
      </c>
      <c r="J2802" s="24"/>
      <c r="K2802" s="43">
        <v>490</v>
      </c>
      <c r="M2802" s="43">
        <v>490</v>
      </c>
    </row>
    <row r="2803" spans="1:13" ht="12.75">
      <c r="A2803" s="14"/>
      <c r="B2803" s="183">
        <v>235000</v>
      </c>
      <c r="C2803" s="184" t="s">
        <v>1210</v>
      </c>
      <c r="D2803" s="184" t="s">
        <v>1227</v>
      </c>
      <c r="E2803" s="184"/>
      <c r="F2803" s="186"/>
      <c r="G2803" s="187"/>
      <c r="H2803" s="6">
        <v>186778.6</v>
      </c>
      <c r="I2803" s="24">
        <v>489.5833333333333</v>
      </c>
      <c r="J2803" s="24"/>
      <c r="K2803" s="43">
        <v>480</v>
      </c>
      <c r="M2803" s="43">
        <v>480</v>
      </c>
    </row>
    <row r="2804" spans="1:13" ht="12.75">
      <c r="A2804" s="14"/>
      <c r="B2804" s="183">
        <v>141050</v>
      </c>
      <c r="C2804" s="184" t="s">
        <v>1210</v>
      </c>
      <c r="D2804" s="184" t="s">
        <v>1250</v>
      </c>
      <c r="E2804" s="184"/>
      <c r="F2804" s="186"/>
      <c r="G2804" s="187"/>
      <c r="H2804" s="6">
        <v>45728.60000000009</v>
      </c>
      <c r="I2804" s="24">
        <v>296.94736842105266</v>
      </c>
      <c r="J2804" s="24"/>
      <c r="K2804" s="43">
        <v>475</v>
      </c>
      <c r="M2804" s="43">
        <v>475</v>
      </c>
    </row>
    <row r="2805" spans="1:13" s="60" customFormat="1" ht="12.75">
      <c r="A2805" s="13"/>
      <c r="B2805" s="188">
        <v>-45728.60000000009</v>
      </c>
      <c r="C2805" s="189" t="s">
        <v>1210</v>
      </c>
      <c r="D2805" s="189" t="s">
        <v>1251</v>
      </c>
      <c r="E2805" s="189"/>
      <c r="F2805" s="190" t="s">
        <v>1229</v>
      </c>
      <c r="G2805" s="190"/>
      <c r="H2805" s="191"/>
      <c r="I2805" s="59">
        <v>-96.27073684210546</v>
      </c>
      <c r="J2805" s="59"/>
      <c r="K2805" s="62">
        <v>475</v>
      </c>
      <c r="M2805" s="62">
        <v>475</v>
      </c>
    </row>
    <row r="2806" spans="2:13" ht="12.75">
      <c r="B2806" s="192"/>
      <c r="C2806" s="185"/>
      <c r="D2806" s="185"/>
      <c r="E2806" s="185"/>
      <c r="F2806" s="193"/>
      <c r="G2806" s="193"/>
      <c r="I2806" s="24"/>
      <c r="J2806" s="24"/>
      <c r="K2806" s="43">
        <v>490</v>
      </c>
      <c r="M2806" s="43"/>
    </row>
    <row r="2807" spans="2:13" ht="12.75">
      <c r="B2807" s="194"/>
      <c r="C2807" s="195"/>
      <c r="D2807" s="195"/>
      <c r="E2807" s="195"/>
      <c r="F2807" s="196"/>
      <c r="G2807" s="196"/>
      <c r="I2807" s="42"/>
      <c r="J2807" s="42"/>
      <c r="K2807" s="43">
        <v>480</v>
      </c>
      <c r="M2807" s="43"/>
    </row>
    <row r="2808" spans="2:13" ht="12.75">
      <c r="B2808" s="126"/>
      <c r="C2808" s="197"/>
      <c r="D2808" s="197"/>
      <c r="E2808" s="197"/>
      <c r="F2808" s="198"/>
      <c r="G2808" s="198"/>
      <c r="H2808" s="199"/>
      <c r="I2808" s="200"/>
      <c r="J2808" s="200"/>
      <c r="K2808" s="43">
        <v>480</v>
      </c>
      <c r="M2808" s="43"/>
    </row>
    <row r="2809" spans="1:13" ht="12.75">
      <c r="A2809" s="1"/>
      <c r="B2809" s="6"/>
      <c r="C2809" s="1"/>
      <c r="D2809" s="1"/>
      <c r="E2809" s="1"/>
      <c r="F2809" s="29"/>
      <c r="G2809" s="29"/>
      <c r="H2809" s="6"/>
      <c r="I2809" s="24"/>
      <c r="J2809" s="24"/>
      <c r="K2809" s="43"/>
      <c r="M2809" s="43"/>
    </row>
    <row r="2810" spans="1:13" s="203" customFormat="1" ht="12.75">
      <c r="A2810" s="156"/>
      <c r="B2810" s="101">
        <v>-84</v>
      </c>
      <c r="C2810" s="156"/>
      <c r="D2810" s="156" t="s">
        <v>1220</v>
      </c>
      <c r="E2810" s="156"/>
      <c r="F2810" s="201"/>
      <c r="G2810" s="201"/>
      <c r="H2810" s="6">
        <v>84</v>
      </c>
      <c r="I2810" s="24">
        <v>-0.1696969696969697</v>
      </c>
      <c r="J2810" s="42"/>
      <c r="K2810" s="202">
        <v>495</v>
      </c>
      <c r="M2810" s="202">
        <v>495</v>
      </c>
    </row>
    <row r="2811" spans="1:13" s="203" customFormat="1" ht="12.75">
      <c r="A2811" s="156"/>
      <c r="B2811" s="101">
        <v>-1632797</v>
      </c>
      <c r="C2811" s="156" t="s">
        <v>1212</v>
      </c>
      <c r="D2811" s="156" t="s">
        <v>1221</v>
      </c>
      <c r="E2811" s="156"/>
      <c r="F2811" s="201"/>
      <c r="G2811" s="201"/>
      <c r="H2811" s="6">
        <v>1632881</v>
      </c>
      <c r="I2811" s="24">
        <v>-3401.6604166666666</v>
      </c>
      <c r="J2811" s="42"/>
      <c r="K2811" s="202">
        <v>480</v>
      </c>
      <c r="M2811" s="202">
        <v>480</v>
      </c>
    </row>
    <row r="2812" spans="1:13" s="203" customFormat="1" ht="12.75">
      <c r="A2812" s="156"/>
      <c r="B2812" s="101">
        <v>1692290</v>
      </c>
      <c r="C2812" s="156" t="s">
        <v>1212</v>
      </c>
      <c r="D2812" s="156" t="s">
        <v>1222</v>
      </c>
      <c r="E2812" s="156"/>
      <c r="F2812" s="201"/>
      <c r="G2812" s="201"/>
      <c r="H2812" s="6">
        <v>-59409</v>
      </c>
      <c r="I2812" s="24">
        <v>3525.6041666666665</v>
      </c>
      <c r="J2812" s="42"/>
      <c r="K2812" s="202">
        <v>480</v>
      </c>
      <c r="M2812" s="202">
        <v>480</v>
      </c>
    </row>
    <row r="2813" spans="1:13" s="203" customFormat="1" ht="12.75">
      <c r="A2813" s="156"/>
      <c r="B2813" s="101">
        <v>-1625822</v>
      </c>
      <c r="C2813" s="156" t="s">
        <v>1212</v>
      </c>
      <c r="D2813" s="156" t="s">
        <v>1230</v>
      </c>
      <c r="E2813" s="156"/>
      <c r="F2813" s="201"/>
      <c r="G2813" s="201"/>
      <c r="H2813" s="6">
        <v>1566413</v>
      </c>
      <c r="I2813" s="24">
        <v>-3352.2103092783505</v>
      </c>
      <c r="J2813" s="42"/>
      <c r="K2813" s="202">
        <v>485</v>
      </c>
      <c r="M2813" s="202">
        <v>485</v>
      </c>
    </row>
    <row r="2814" spans="1:13" s="203" customFormat="1" ht="12.75">
      <c r="A2814" s="156"/>
      <c r="B2814" s="101">
        <v>2016575</v>
      </c>
      <c r="C2814" s="156" t="s">
        <v>1212</v>
      </c>
      <c r="D2814" s="156" t="s">
        <v>1231</v>
      </c>
      <c r="E2814" s="156"/>
      <c r="F2814" s="201"/>
      <c r="G2814" s="201"/>
      <c r="H2814" s="6">
        <v>-450162</v>
      </c>
      <c r="I2814" s="24">
        <v>4157.886597938144</v>
      </c>
      <c r="J2814" s="42"/>
      <c r="K2814" s="202">
        <v>485</v>
      </c>
      <c r="M2814" s="202">
        <v>485</v>
      </c>
    </row>
    <row r="2815" spans="1:13" s="203" customFormat="1" ht="12.75">
      <c r="A2815" s="156"/>
      <c r="B2815" s="101">
        <v>-1632171</v>
      </c>
      <c r="C2815" s="156" t="s">
        <v>1212</v>
      </c>
      <c r="D2815" s="156" t="s">
        <v>1232</v>
      </c>
      <c r="E2815" s="156"/>
      <c r="F2815" s="201"/>
      <c r="G2815" s="201"/>
      <c r="H2815" s="6">
        <v>1182009</v>
      </c>
      <c r="I2815" s="24">
        <v>-3330.9612244897958</v>
      </c>
      <c r="J2815" s="42"/>
      <c r="K2815" s="202">
        <v>490</v>
      </c>
      <c r="M2815" s="202">
        <v>490</v>
      </c>
    </row>
    <row r="2816" spans="1:13" s="203" customFormat="1" ht="12.75">
      <c r="A2816" s="156"/>
      <c r="B2816" s="101">
        <v>1646625</v>
      </c>
      <c r="C2816" s="156" t="s">
        <v>1212</v>
      </c>
      <c r="D2816" s="156" t="s">
        <v>1224</v>
      </c>
      <c r="E2816" s="156"/>
      <c r="F2816" s="201"/>
      <c r="G2816" s="201"/>
      <c r="H2816" s="6">
        <v>-464616</v>
      </c>
      <c r="I2816" s="24">
        <v>3360.4591836734694</v>
      </c>
      <c r="J2816" s="42"/>
      <c r="K2816" s="202">
        <v>490</v>
      </c>
      <c r="M2816" s="202">
        <v>490</v>
      </c>
    </row>
    <row r="2817" spans="1:13" s="203" customFormat="1" ht="12.75">
      <c r="A2817" s="156"/>
      <c r="B2817" s="101">
        <v>-1651098</v>
      </c>
      <c r="C2817" s="156" t="s">
        <v>1212</v>
      </c>
      <c r="D2817" s="156" t="s">
        <v>1225</v>
      </c>
      <c r="E2817" s="156"/>
      <c r="F2817" s="201"/>
      <c r="G2817" s="201"/>
      <c r="H2817" s="6">
        <v>1186482</v>
      </c>
      <c r="I2817" s="24">
        <v>-3369.587755102041</v>
      </c>
      <c r="J2817" s="42"/>
      <c r="K2817" s="202">
        <v>490</v>
      </c>
      <c r="M2817" s="202">
        <v>490</v>
      </c>
    </row>
    <row r="2818" spans="1:13" s="203" customFormat="1" ht="12.75">
      <c r="A2818" s="156"/>
      <c r="B2818" s="101">
        <v>1435284</v>
      </c>
      <c r="C2818" s="156" t="s">
        <v>1212</v>
      </c>
      <c r="D2818" s="156" t="s">
        <v>1226</v>
      </c>
      <c r="E2818" s="156"/>
      <c r="F2818" s="201"/>
      <c r="G2818" s="201"/>
      <c r="H2818" s="6">
        <v>-248802</v>
      </c>
      <c r="I2818" s="24">
        <v>2929.1510204081633</v>
      </c>
      <c r="J2818" s="42"/>
      <c r="K2818" s="202">
        <v>490</v>
      </c>
      <c r="M2818" s="202">
        <v>490</v>
      </c>
    </row>
    <row r="2819" spans="1:13" s="203" customFormat="1" ht="12.75">
      <c r="A2819" s="156"/>
      <c r="B2819" s="101">
        <v>-1651505</v>
      </c>
      <c r="C2819" s="156" t="s">
        <v>1212</v>
      </c>
      <c r="D2819" s="156" t="s">
        <v>1233</v>
      </c>
      <c r="E2819" s="156"/>
      <c r="F2819" s="201"/>
      <c r="G2819" s="201"/>
      <c r="H2819" s="6">
        <v>1402703</v>
      </c>
      <c r="I2819" s="24">
        <v>-3440.6354166666665</v>
      </c>
      <c r="J2819" s="42"/>
      <c r="K2819" s="202">
        <v>480</v>
      </c>
      <c r="M2819" s="202">
        <v>480</v>
      </c>
    </row>
    <row r="2820" spans="1:13" s="203" customFormat="1" ht="12.75">
      <c r="A2820" s="156"/>
      <c r="B2820" s="101">
        <v>1947525</v>
      </c>
      <c r="C2820" s="156" t="s">
        <v>1212</v>
      </c>
      <c r="D2820" s="156" t="s">
        <v>1227</v>
      </c>
      <c r="E2820" s="156"/>
      <c r="F2820" s="201"/>
      <c r="G2820" s="201"/>
      <c r="H2820" s="6">
        <v>-544822</v>
      </c>
      <c r="I2820" s="24">
        <v>4057.34375</v>
      </c>
      <c r="J2820" s="42"/>
      <c r="K2820" s="202">
        <v>480</v>
      </c>
      <c r="M2820" s="202">
        <v>480</v>
      </c>
    </row>
    <row r="2821" spans="1:13" s="203" customFormat="1" ht="12.75">
      <c r="A2821" s="156"/>
      <c r="B2821" s="101">
        <v>-1640906</v>
      </c>
      <c r="C2821" s="156" t="s">
        <v>1212</v>
      </c>
      <c r="D2821" s="156" t="s">
        <v>1249</v>
      </c>
      <c r="E2821" s="156"/>
      <c r="F2821" s="201"/>
      <c r="G2821" s="201"/>
      <c r="H2821" s="6">
        <v>1096084</v>
      </c>
      <c r="I2821" s="24">
        <v>-3454.538947368421</v>
      </c>
      <c r="J2821" s="42"/>
      <c r="K2821" s="202">
        <v>475</v>
      </c>
      <c r="M2821" s="202">
        <v>475</v>
      </c>
    </row>
    <row r="2822" spans="1:13" s="203" customFormat="1" ht="12.75">
      <c r="A2822" s="156"/>
      <c r="B2822" s="101">
        <v>1395145</v>
      </c>
      <c r="C2822" s="156" t="s">
        <v>1212</v>
      </c>
      <c r="D2822" s="156" t="s">
        <v>1250</v>
      </c>
      <c r="E2822" s="156"/>
      <c r="F2822" s="201"/>
      <c r="G2822" s="201"/>
      <c r="H2822" s="6">
        <v>-299061</v>
      </c>
      <c r="I2822" s="24">
        <v>2937.1473684210528</v>
      </c>
      <c r="J2822" s="42"/>
      <c r="K2822" s="202">
        <v>475</v>
      </c>
      <c r="M2822" s="202">
        <v>475</v>
      </c>
    </row>
    <row r="2823" spans="1:13" s="206" customFormat="1" ht="12.75">
      <c r="A2823" s="204"/>
      <c r="B2823" s="122">
        <v>299061</v>
      </c>
      <c r="C2823" s="204" t="s">
        <v>1212</v>
      </c>
      <c r="D2823" s="204" t="s">
        <v>1251</v>
      </c>
      <c r="E2823" s="204"/>
      <c r="F2823" s="205"/>
      <c r="G2823" s="205"/>
      <c r="H2823" s="58"/>
      <c r="I2823" s="59">
        <v>629.6021052631579</v>
      </c>
      <c r="J2823" s="59"/>
      <c r="K2823" s="62">
        <v>475</v>
      </c>
      <c r="M2823" s="62">
        <v>475</v>
      </c>
    </row>
    <row r="2824" spans="1:13" ht="12.75">
      <c r="A2824" s="1"/>
      <c r="B2824" s="6"/>
      <c r="C2824" s="1"/>
      <c r="D2824" s="1"/>
      <c r="E2824" s="1"/>
      <c r="F2824" s="29"/>
      <c r="G2824" s="29"/>
      <c r="H2824" s="6"/>
      <c r="I2824" s="24"/>
      <c r="J2824" s="42"/>
      <c r="K2824" s="202">
        <v>490</v>
      </c>
      <c r="M2824" s="202"/>
    </row>
    <row r="2825" spans="1:13" ht="12.75">
      <c r="A2825" s="1"/>
      <c r="B2825" s="6"/>
      <c r="C2825" s="1"/>
      <c r="D2825" s="1"/>
      <c r="E2825" s="1"/>
      <c r="F2825" s="29"/>
      <c r="G2825" s="29"/>
      <c r="H2825" s="6"/>
      <c r="I2825" s="24"/>
      <c r="J2825" s="24"/>
      <c r="K2825" s="43"/>
      <c r="M2825" s="43"/>
    </row>
    <row r="2826" spans="1:13" ht="12.75">
      <c r="A2826" s="1"/>
      <c r="B2826" s="6"/>
      <c r="C2826" s="1"/>
      <c r="D2826" s="1"/>
      <c r="E2826" s="1"/>
      <c r="F2826" s="29"/>
      <c r="G2826" s="29"/>
      <c r="H2826" s="6"/>
      <c r="I2826" s="24"/>
      <c r="J2826" s="24"/>
      <c r="K2826" s="43"/>
      <c r="M2826" s="43"/>
    </row>
    <row r="2827" spans="1:13" ht="12.75">
      <c r="A2827" s="1"/>
      <c r="B2827" s="6"/>
      <c r="C2827" s="1"/>
      <c r="D2827" s="1"/>
      <c r="E2827" s="1"/>
      <c r="F2827" s="29"/>
      <c r="G2827" s="29"/>
      <c r="H2827" s="6"/>
      <c r="I2827" s="24"/>
      <c r="J2827" s="24"/>
      <c r="K2827" s="112"/>
      <c r="M2827" s="112"/>
    </row>
    <row r="2828" spans="1:13" s="210" customFormat="1" ht="12.75">
      <c r="A2828" s="207"/>
      <c r="B2828" s="208">
        <v>21</v>
      </c>
      <c r="C2828" s="207" t="s">
        <v>1214</v>
      </c>
      <c r="D2828" s="207" t="s">
        <v>1234</v>
      </c>
      <c r="E2828" s="207"/>
      <c r="F2828" s="73"/>
      <c r="G2828" s="73"/>
      <c r="H2828" s="6">
        <v>-21</v>
      </c>
      <c r="I2828" s="209">
        <v>0.042</v>
      </c>
      <c r="J2828" s="209"/>
      <c r="K2828" s="112">
        <v>500</v>
      </c>
      <c r="M2828" s="112">
        <v>500</v>
      </c>
    </row>
    <row r="2829" spans="1:13" s="210" customFormat="1" ht="12.75">
      <c r="A2829" s="207"/>
      <c r="B2829" s="208">
        <v>-12134583</v>
      </c>
      <c r="C2829" s="207" t="s">
        <v>1214</v>
      </c>
      <c r="D2829" s="207" t="s">
        <v>1235</v>
      </c>
      <c r="E2829" s="207"/>
      <c r="F2829" s="73"/>
      <c r="G2829" s="73"/>
      <c r="H2829" s="6">
        <v>12134562</v>
      </c>
      <c r="I2829" s="209">
        <v>-24269.166</v>
      </c>
      <c r="J2829" s="209"/>
      <c r="K2829" s="112">
        <v>500</v>
      </c>
      <c r="M2829" s="112">
        <v>500</v>
      </c>
    </row>
    <row r="2830" spans="1:13" s="210" customFormat="1" ht="12.75">
      <c r="A2830" s="207"/>
      <c r="B2830" s="208">
        <v>2475014</v>
      </c>
      <c r="C2830" s="207" t="s">
        <v>1214</v>
      </c>
      <c r="D2830" s="207" t="s">
        <v>1236</v>
      </c>
      <c r="E2830" s="207"/>
      <c r="F2830" s="73"/>
      <c r="G2830" s="73"/>
      <c r="H2830" s="6">
        <v>9659548</v>
      </c>
      <c r="I2830" s="209">
        <v>4901.01782178218</v>
      </c>
      <c r="J2830" s="209"/>
      <c r="K2830" s="112">
        <v>505</v>
      </c>
      <c r="M2830" s="112">
        <v>505</v>
      </c>
    </row>
    <row r="2831" spans="1:13" s="210" customFormat="1" ht="12.75">
      <c r="A2831" s="207"/>
      <c r="B2831" s="208">
        <v>2707867</v>
      </c>
      <c r="C2831" s="207" t="s">
        <v>1214</v>
      </c>
      <c r="D2831" s="207" t="s">
        <v>1237</v>
      </c>
      <c r="E2831" s="207"/>
      <c r="F2831" s="73"/>
      <c r="G2831" s="73"/>
      <c r="H2831" s="6">
        <v>6951681</v>
      </c>
      <c r="I2831" s="209">
        <v>5415.734</v>
      </c>
      <c r="J2831" s="209"/>
      <c r="K2831" s="112">
        <v>500</v>
      </c>
      <c r="M2831" s="112">
        <v>500</v>
      </c>
    </row>
    <row r="2832" spans="1:13" s="210" customFormat="1" ht="12.75">
      <c r="A2832" s="207"/>
      <c r="B2832" s="208">
        <v>2654590</v>
      </c>
      <c r="C2832" s="207" t="s">
        <v>1214</v>
      </c>
      <c r="D2832" s="207" t="s">
        <v>1238</v>
      </c>
      <c r="E2832" s="207"/>
      <c r="F2832" s="73"/>
      <c r="G2832" s="73"/>
      <c r="H2832" s="6">
        <v>4297091</v>
      </c>
      <c r="I2832" s="24">
        <v>5362.80808080808</v>
      </c>
      <c r="J2832" s="209"/>
      <c r="K2832" s="112">
        <v>495</v>
      </c>
      <c r="M2832" s="112">
        <v>495</v>
      </c>
    </row>
    <row r="2833" spans="1:13" s="210" customFormat="1" ht="12.75">
      <c r="A2833" s="207"/>
      <c r="B2833" s="208">
        <v>732200</v>
      </c>
      <c r="C2833" s="207" t="s">
        <v>1214</v>
      </c>
      <c r="D2833" s="207" t="s">
        <v>1222</v>
      </c>
      <c r="E2833" s="207"/>
      <c r="F2833" s="73"/>
      <c r="G2833" s="73"/>
      <c r="H2833" s="6">
        <v>3564891</v>
      </c>
      <c r="I2833" s="24">
        <v>1525.4166666666667</v>
      </c>
      <c r="J2833" s="209"/>
      <c r="K2833" s="112">
        <v>480</v>
      </c>
      <c r="M2833" s="112">
        <v>480</v>
      </c>
    </row>
    <row r="2834" spans="1:13" s="210" customFormat="1" ht="12.75">
      <c r="A2834" s="207"/>
      <c r="B2834" s="208">
        <v>946500</v>
      </c>
      <c r="C2834" s="207" t="s">
        <v>1214</v>
      </c>
      <c r="D2834" s="207" t="s">
        <v>1231</v>
      </c>
      <c r="E2834" s="207"/>
      <c r="F2834" s="73"/>
      <c r="G2834" s="73"/>
      <c r="H2834" s="6">
        <v>2618391</v>
      </c>
      <c r="I2834" s="24">
        <v>1951.5463917525774</v>
      </c>
      <c r="J2834" s="209"/>
      <c r="K2834" s="112">
        <v>485</v>
      </c>
      <c r="M2834" s="112">
        <v>485</v>
      </c>
    </row>
    <row r="2835" spans="1:13" s="210" customFormat="1" ht="12.75">
      <c r="A2835" s="207"/>
      <c r="B2835" s="208">
        <v>1024000</v>
      </c>
      <c r="C2835" s="207" t="s">
        <v>1214</v>
      </c>
      <c r="D2835" s="207" t="s">
        <v>1224</v>
      </c>
      <c r="E2835" s="207"/>
      <c r="F2835" s="73"/>
      <c r="G2835" s="73"/>
      <c r="H2835" s="6">
        <v>1594391</v>
      </c>
      <c r="I2835" s="24">
        <v>2089.795918367347</v>
      </c>
      <c r="J2835" s="209"/>
      <c r="K2835" s="112">
        <v>490</v>
      </c>
      <c r="M2835" s="112">
        <v>490</v>
      </c>
    </row>
    <row r="2836" spans="1:13" s="210" customFormat="1" ht="12.75">
      <c r="A2836" s="207"/>
      <c r="B2836" s="208">
        <v>418724</v>
      </c>
      <c r="C2836" s="207" t="s">
        <v>1214</v>
      </c>
      <c r="D2836" s="207" t="s">
        <v>1226</v>
      </c>
      <c r="E2836" s="207"/>
      <c r="F2836" s="73"/>
      <c r="G2836" s="73"/>
      <c r="H2836" s="6">
        <v>1175667</v>
      </c>
      <c r="I2836" s="24">
        <v>854.5387755102041</v>
      </c>
      <c r="J2836" s="209"/>
      <c r="K2836" s="112">
        <v>490</v>
      </c>
      <c r="M2836" s="112">
        <v>490</v>
      </c>
    </row>
    <row r="2837" spans="1:13" s="210" customFormat="1" ht="12.75">
      <c r="A2837" s="207"/>
      <c r="B2837" s="208">
        <v>573000</v>
      </c>
      <c r="C2837" s="207" t="s">
        <v>1214</v>
      </c>
      <c r="D2837" s="207" t="s">
        <v>1227</v>
      </c>
      <c r="E2837" s="207"/>
      <c r="F2837" s="73"/>
      <c r="G2837" s="73"/>
      <c r="H2837" s="6">
        <v>602667</v>
      </c>
      <c r="I2837" s="24">
        <v>1193.75</v>
      </c>
      <c r="J2837" s="209"/>
      <c r="K2837" s="112">
        <v>480</v>
      </c>
      <c r="M2837" s="112">
        <v>480</v>
      </c>
    </row>
    <row r="2838" spans="1:13" s="210" customFormat="1" ht="12.75">
      <c r="A2838" s="207"/>
      <c r="B2838" s="208">
        <v>363000</v>
      </c>
      <c r="C2838" s="207" t="s">
        <v>1214</v>
      </c>
      <c r="D2838" s="207" t="s">
        <v>1250</v>
      </c>
      <c r="E2838" s="207"/>
      <c r="F2838" s="73"/>
      <c r="G2838" s="73"/>
      <c r="H2838" s="6">
        <v>239667</v>
      </c>
      <c r="I2838" s="24">
        <v>764.2105263157895</v>
      </c>
      <c r="J2838" s="209"/>
      <c r="K2838" s="112">
        <v>475</v>
      </c>
      <c r="M2838" s="112">
        <v>475</v>
      </c>
    </row>
    <row r="2839" spans="1:13" s="215" customFormat="1" ht="12.75">
      <c r="A2839" s="211"/>
      <c r="B2839" s="212">
        <v>-239667</v>
      </c>
      <c r="C2839" s="211" t="s">
        <v>1214</v>
      </c>
      <c r="D2839" s="211" t="s">
        <v>1252</v>
      </c>
      <c r="E2839" s="211"/>
      <c r="F2839" s="213"/>
      <c r="G2839" s="213"/>
      <c r="H2839" s="58"/>
      <c r="I2839" s="59">
        <v>-504.5621052631579</v>
      </c>
      <c r="J2839" s="214"/>
      <c r="K2839" s="113">
        <v>475</v>
      </c>
      <c r="M2839" s="113">
        <v>475</v>
      </c>
    </row>
    <row r="2840" spans="1:13" s="220" customFormat="1" ht="12.75">
      <c r="A2840" s="161"/>
      <c r="B2840" s="216"/>
      <c r="C2840" s="161"/>
      <c r="D2840" s="161"/>
      <c r="E2840" s="161"/>
      <c r="F2840" s="217"/>
      <c r="G2840" s="217"/>
      <c r="H2840" s="6"/>
      <c r="I2840" s="218"/>
      <c r="J2840" s="218"/>
      <c r="K2840" s="219"/>
      <c r="M2840" s="219"/>
    </row>
    <row r="2841" spans="1:13" s="220" customFormat="1" ht="12.75">
      <c r="A2841" s="161"/>
      <c r="B2841" s="216"/>
      <c r="C2841" s="161"/>
      <c r="D2841" s="161"/>
      <c r="E2841" s="161"/>
      <c r="F2841" s="217"/>
      <c r="G2841" s="217"/>
      <c r="H2841" s="6"/>
      <c r="I2841" s="218"/>
      <c r="J2841" s="218"/>
      <c r="K2841" s="219"/>
      <c r="M2841" s="219"/>
    </row>
    <row r="2842" spans="2:13" ht="12.75">
      <c r="B2842" s="221">
        <v>1734162</v>
      </c>
      <c r="C2842" s="222" t="s">
        <v>1239</v>
      </c>
      <c r="D2842" s="222" t="s">
        <v>1224</v>
      </c>
      <c r="E2842" s="197"/>
      <c r="F2842" s="198"/>
      <c r="G2842" s="198"/>
      <c r="H2842" s="6">
        <v>-1734162</v>
      </c>
      <c r="I2842" s="24">
        <v>3539.1061224489795</v>
      </c>
      <c r="J2842" s="42"/>
      <c r="K2842" s="43">
        <v>490</v>
      </c>
      <c r="M2842" s="43">
        <v>490</v>
      </c>
    </row>
    <row r="2843" spans="2:13" ht="12.75">
      <c r="B2843" s="221">
        <v>2236604</v>
      </c>
      <c r="C2843" s="222" t="s">
        <v>1239</v>
      </c>
      <c r="D2843" s="222" t="s">
        <v>1226</v>
      </c>
      <c r="E2843" s="197"/>
      <c r="F2843" s="198"/>
      <c r="G2843" s="198"/>
      <c r="H2843" s="6">
        <v>-3970766</v>
      </c>
      <c r="I2843" s="24">
        <v>4564.497959183674</v>
      </c>
      <c r="J2843" s="42"/>
      <c r="K2843" s="43">
        <v>490</v>
      </c>
      <c r="M2843" s="43">
        <v>490</v>
      </c>
    </row>
    <row r="2844" spans="2:13" ht="12.75">
      <c r="B2844" s="221">
        <v>2610748</v>
      </c>
      <c r="C2844" s="222" t="s">
        <v>1239</v>
      </c>
      <c r="D2844" s="222" t="s">
        <v>1227</v>
      </c>
      <c r="E2844" s="197"/>
      <c r="F2844" s="198"/>
      <c r="G2844" s="198"/>
      <c r="H2844" s="6">
        <v>-6581514</v>
      </c>
      <c r="I2844" s="24">
        <v>5439.058333333333</v>
      </c>
      <c r="J2844" s="42"/>
      <c r="K2844" s="43">
        <v>480</v>
      </c>
      <c r="M2844" s="43">
        <v>480</v>
      </c>
    </row>
    <row r="2845" spans="2:13" ht="12.75">
      <c r="B2845" s="297">
        <v>-28313914</v>
      </c>
      <c r="C2845" s="222" t="s">
        <v>1239</v>
      </c>
      <c r="D2845" s="222" t="s">
        <v>1249</v>
      </c>
      <c r="E2845" s="197"/>
      <c r="F2845" s="198"/>
      <c r="G2845" s="198"/>
      <c r="H2845" s="6">
        <v>21732400</v>
      </c>
      <c r="I2845" s="303">
        <v>-59608.24</v>
      </c>
      <c r="J2845" s="42"/>
      <c r="K2845" s="43">
        <v>475</v>
      </c>
      <c r="M2845" s="43">
        <v>475</v>
      </c>
    </row>
    <row r="2846" spans="2:13" ht="12.75">
      <c r="B2846" s="221">
        <v>2513138</v>
      </c>
      <c r="C2846" s="222" t="s">
        <v>1239</v>
      </c>
      <c r="D2846" s="222" t="s">
        <v>1250</v>
      </c>
      <c r="E2846" s="197"/>
      <c r="F2846" s="198"/>
      <c r="G2846" s="198"/>
      <c r="H2846" s="6">
        <v>19219262</v>
      </c>
      <c r="I2846" s="24">
        <v>5290.816842105263</v>
      </c>
      <c r="J2846" s="42"/>
      <c r="K2846" s="43">
        <v>475</v>
      </c>
      <c r="M2846" s="43">
        <v>475</v>
      </c>
    </row>
    <row r="2847" spans="1:13" s="60" customFormat="1" ht="12.75">
      <c r="A2847" s="13"/>
      <c r="B2847" s="223">
        <v>-19219262</v>
      </c>
      <c r="C2847" s="224" t="s">
        <v>1239</v>
      </c>
      <c r="D2847" s="224" t="s">
        <v>1251</v>
      </c>
      <c r="E2847" s="225"/>
      <c r="F2847" s="226"/>
      <c r="G2847" s="226"/>
      <c r="H2847" s="227"/>
      <c r="I2847" s="228">
        <v>-40461.60421052632</v>
      </c>
      <c r="J2847" s="229"/>
      <c r="K2847" s="62">
        <v>475</v>
      </c>
      <c r="M2847" s="62">
        <v>475</v>
      </c>
    </row>
    <row r="2848" spans="1:13" ht="12.75">
      <c r="A2848" s="1"/>
      <c r="B2848" s="6"/>
      <c r="C2848" s="1"/>
      <c r="D2848" s="1"/>
      <c r="E2848" s="1"/>
      <c r="F2848" s="29"/>
      <c r="G2848" s="29"/>
      <c r="H2848" s="6"/>
      <c r="I2848" s="24"/>
      <c r="J2848" s="24"/>
      <c r="K2848" s="43"/>
      <c r="M2848" s="43"/>
    </row>
    <row r="2849" spans="1:13" ht="12.75">
      <c r="A2849" s="1"/>
      <c r="B2849" s="6"/>
      <c r="C2849" s="1"/>
      <c r="D2849" s="1"/>
      <c r="E2849" s="1"/>
      <c r="F2849" s="29"/>
      <c r="G2849" s="29"/>
      <c r="H2849" s="6"/>
      <c r="I2849" s="24"/>
      <c r="J2849" s="24"/>
      <c r="K2849" s="43"/>
      <c r="M2849" s="43"/>
    </row>
    <row r="2850" spans="1:13" ht="12.75">
      <c r="A2850" s="1"/>
      <c r="B2850" s="6"/>
      <c r="C2850" s="1"/>
      <c r="D2850" s="1"/>
      <c r="E2850" s="1"/>
      <c r="F2850" s="29"/>
      <c r="G2850" s="29"/>
      <c r="H2850" s="6"/>
      <c r="I2850" s="24"/>
      <c r="J2850" s="24"/>
      <c r="K2850" s="43"/>
      <c r="M2850" s="43"/>
    </row>
    <row r="2851" spans="1:13" ht="12.75">
      <c r="A2851" s="1"/>
      <c r="B2851" s="8">
        <v>-4717657</v>
      </c>
      <c r="C2851" s="230" t="s">
        <v>1215</v>
      </c>
      <c r="D2851" s="230" t="s">
        <v>1240</v>
      </c>
      <c r="E2851" s="230"/>
      <c r="F2851" s="231" t="s">
        <v>1241</v>
      </c>
      <c r="G2851" s="231" t="s">
        <v>1242</v>
      </c>
      <c r="H2851" s="6">
        <v>4717657</v>
      </c>
      <c r="I2851" s="24">
        <v>-9530.620202020202</v>
      </c>
      <c r="J2851" s="24"/>
      <c r="K2851" s="43">
        <v>495</v>
      </c>
      <c r="M2851" s="43">
        <v>495</v>
      </c>
    </row>
    <row r="2852" spans="1:13" ht="12.75">
      <c r="A2852" s="1"/>
      <c r="B2852" s="8">
        <v>1181750</v>
      </c>
      <c r="C2852" s="230" t="s">
        <v>1215</v>
      </c>
      <c r="D2852" s="230" t="s">
        <v>1238</v>
      </c>
      <c r="E2852" s="230"/>
      <c r="F2852" s="231"/>
      <c r="G2852" s="231"/>
      <c r="H2852" s="6">
        <v>3535907</v>
      </c>
      <c r="I2852" s="24">
        <v>2387.373737373737</v>
      </c>
      <c r="J2852" s="24"/>
      <c r="K2852" s="43">
        <v>495</v>
      </c>
      <c r="M2852" s="43">
        <v>495</v>
      </c>
    </row>
    <row r="2853" spans="1:13" ht="12.75">
      <c r="A2853" s="1"/>
      <c r="B2853" s="8">
        <v>1132300</v>
      </c>
      <c r="C2853" s="230" t="s">
        <v>1215</v>
      </c>
      <c r="D2853" s="230" t="s">
        <v>1222</v>
      </c>
      <c r="E2853" s="230"/>
      <c r="F2853" s="231"/>
      <c r="G2853" s="231"/>
      <c r="H2853" s="6">
        <v>2403607</v>
      </c>
      <c r="I2853" s="24">
        <v>2358.9583333333335</v>
      </c>
      <c r="J2853" s="24"/>
      <c r="K2853" s="43">
        <v>480</v>
      </c>
      <c r="M2853" s="43">
        <v>480</v>
      </c>
    </row>
    <row r="2854" spans="1:13" ht="12.75">
      <c r="A2854" s="1"/>
      <c r="B2854" s="8">
        <v>513350</v>
      </c>
      <c r="C2854" s="230" t="s">
        <v>1215</v>
      </c>
      <c r="D2854" s="230" t="s">
        <v>1231</v>
      </c>
      <c r="E2854" s="230"/>
      <c r="F2854" s="231"/>
      <c r="G2854" s="231"/>
      <c r="H2854" s="6">
        <v>1890257</v>
      </c>
      <c r="I2854" s="24">
        <v>1058.4536082474226</v>
      </c>
      <c r="J2854" s="24"/>
      <c r="K2854" s="43">
        <v>485</v>
      </c>
      <c r="M2854" s="43">
        <v>485</v>
      </c>
    </row>
    <row r="2855" spans="1:13" ht="12.75">
      <c r="A2855" s="1"/>
      <c r="B2855" s="8">
        <v>292900</v>
      </c>
      <c r="C2855" s="230" t="s">
        <v>1215</v>
      </c>
      <c r="D2855" s="230" t="s">
        <v>1224</v>
      </c>
      <c r="E2855" s="230"/>
      <c r="F2855" s="231"/>
      <c r="G2855" s="231"/>
      <c r="H2855" s="6">
        <v>1597357</v>
      </c>
      <c r="I2855" s="24">
        <v>597.7551020408164</v>
      </c>
      <c r="J2855" s="24"/>
      <c r="K2855" s="43">
        <v>490</v>
      </c>
      <c r="M2855" s="43">
        <v>490</v>
      </c>
    </row>
    <row r="2856" spans="1:13" ht="12.75">
      <c r="A2856" s="1"/>
      <c r="B2856" s="126">
        <v>348000</v>
      </c>
      <c r="C2856" s="230" t="s">
        <v>1215</v>
      </c>
      <c r="D2856" s="230" t="s">
        <v>1226</v>
      </c>
      <c r="E2856" s="230"/>
      <c r="F2856" s="231"/>
      <c r="G2856" s="231"/>
      <c r="H2856" s="6">
        <v>1249357</v>
      </c>
      <c r="I2856" s="24">
        <v>710.204081632653</v>
      </c>
      <c r="J2856" s="24"/>
      <c r="K2856" s="43">
        <v>490</v>
      </c>
      <c r="M2856" s="43">
        <v>490</v>
      </c>
    </row>
    <row r="2857" spans="1:13" ht="12.75">
      <c r="A2857" s="1"/>
      <c r="B2857" s="126">
        <v>360700</v>
      </c>
      <c r="C2857" s="230" t="s">
        <v>1215</v>
      </c>
      <c r="D2857" s="230" t="s">
        <v>1227</v>
      </c>
      <c r="E2857" s="230"/>
      <c r="F2857" s="231"/>
      <c r="G2857" s="231"/>
      <c r="H2857" s="6">
        <v>888657</v>
      </c>
      <c r="I2857" s="24">
        <v>751.4583333333334</v>
      </c>
      <c r="J2857" s="24"/>
      <c r="K2857" s="43">
        <v>480</v>
      </c>
      <c r="M2857" s="43">
        <v>480</v>
      </c>
    </row>
    <row r="2858" spans="1:13" ht="12.75">
      <c r="A2858" s="1"/>
      <c r="B2858" s="126">
        <v>308868</v>
      </c>
      <c r="C2858" s="230" t="s">
        <v>1215</v>
      </c>
      <c r="D2858" s="230" t="s">
        <v>1250</v>
      </c>
      <c r="E2858" s="230"/>
      <c r="F2858" s="231"/>
      <c r="G2858" s="231"/>
      <c r="H2858" s="6">
        <v>579789</v>
      </c>
      <c r="I2858" s="24">
        <v>650.2484210526316</v>
      </c>
      <c r="J2858" s="24"/>
      <c r="K2858" s="43">
        <v>475</v>
      </c>
      <c r="M2858" s="43">
        <v>475</v>
      </c>
    </row>
    <row r="2859" spans="1:13" s="60" customFormat="1" ht="12.75">
      <c r="A2859" s="13"/>
      <c r="B2859" s="65">
        <v>-579789</v>
      </c>
      <c r="C2859" s="225" t="s">
        <v>1215</v>
      </c>
      <c r="D2859" s="225" t="s">
        <v>1251</v>
      </c>
      <c r="E2859" s="225"/>
      <c r="F2859" s="226"/>
      <c r="G2859" s="226"/>
      <c r="H2859" s="58"/>
      <c r="I2859" s="59">
        <v>-1220.6084210526317</v>
      </c>
      <c r="J2859" s="59"/>
      <c r="K2859" s="62">
        <v>475</v>
      </c>
      <c r="M2859" s="62">
        <v>475</v>
      </c>
    </row>
    <row r="2860" spans="2:13" ht="12.75">
      <c r="B2860" s="126"/>
      <c r="C2860" s="197"/>
      <c r="D2860" s="197"/>
      <c r="E2860" s="197"/>
      <c r="F2860" s="198"/>
      <c r="G2860" s="198"/>
      <c r="I2860" s="200"/>
      <c r="J2860" s="42"/>
      <c r="K2860" s="43"/>
      <c r="M2860" s="43"/>
    </row>
    <row r="2861" spans="2:13" ht="12.75">
      <c r="B2861" s="126"/>
      <c r="C2861" s="197"/>
      <c r="D2861" s="197"/>
      <c r="E2861" s="197"/>
      <c r="F2861" s="198"/>
      <c r="G2861" s="198"/>
      <c r="H2861" s="34"/>
      <c r="I2861" s="200"/>
      <c r="J2861" s="42"/>
      <c r="K2861" s="43"/>
      <c r="M2861" s="43"/>
    </row>
    <row r="2862" spans="1:13" ht="12.75">
      <c r="A2862" s="1"/>
      <c r="B2862" s="6"/>
      <c r="C2862" s="1"/>
      <c r="D2862" s="1"/>
      <c r="E2862" s="1"/>
      <c r="F2862" s="29"/>
      <c r="G2862" s="29"/>
      <c r="H2862" s="66"/>
      <c r="I2862" s="232"/>
      <c r="J2862" s="24"/>
      <c r="K2862" s="43">
        <v>480</v>
      </c>
      <c r="M2862" s="43">
        <v>480</v>
      </c>
    </row>
    <row r="2863" spans="1:13" s="238" customFormat="1" ht="12.75">
      <c r="A2863" s="233"/>
      <c r="B2863" s="234">
        <v>-3279785</v>
      </c>
      <c r="C2863" s="233" t="s">
        <v>1216</v>
      </c>
      <c r="D2863" s="233" t="s">
        <v>1221</v>
      </c>
      <c r="E2863" s="233"/>
      <c r="F2863" s="235" t="s">
        <v>1241</v>
      </c>
      <c r="G2863" s="235" t="s">
        <v>1242</v>
      </c>
      <c r="H2863" s="66">
        <v>3279785</v>
      </c>
      <c r="I2863" s="232">
        <v>-6625.828282828283</v>
      </c>
      <c r="J2863" s="236"/>
      <c r="K2863" s="237">
        <v>495</v>
      </c>
      <c r="M2863" s="237">
        <v>495</v>
      </c>
    </row>
    <row r="2864" spans="1:13" s="238" customFormat="1" ht="12.75">
      <c r="A2864" s="233"/>
      <c r="B2864" s="234">
        <v>1190560</v>
      </c>
      <c r="C2864" s="233" t="s">
        <v>1216</v>
      </c>
      <c r="D2864" s="233" t="s">
        <v>1222</v>
      </c>
      <c r="E2864" s="233"/>
      <c r="F2864" s="235"/>
      <c r="G2864" s="235"/>
      <c r="H2864" s="66">
        <v>2089225</v>
      </c>
      <c r="I2864" s="232">
        <v>2480.3333333333335</v>
      </c>
      <c r="J2864" s="236"/>
      <c r="K2864" s="237">
        <v>480</v>
      </c>
      <c r="M2864" s="237">
        <v>480</v>
      </c>
    </row>
    <row r="2865" spans="1:13" s="238" customFormat="1" ht="12.75">
      <c r="A2865" s="233"/>
      <c r="B2865" s="234">
        <v>696375</v>
      </c>
      <c r="C2865" s="233" t="s">
        <v>1216</v>
      </c>
      <c r="D2865" s="233" t="s">
        <v>1231</v>
      </c>
      <c r="E2865" s="233"/>
      <c r="F2865" s="235"/>
      <c r="G2865" s="235"/>
      <c r="H2865" s="66">
        <v>1392850</v>
      </c>
      <c r="I2865" s="232">
        <v>1435.8247422680413</v>
      </c>
      <c r="J2865" s="236"/>
      <c r="K2865" s="237">
        <v>485</v>
      </c>
      <c r="M2865" s="237">
        <v>485</v>
      </c>
    </row>
    <row r="2866" spans="1:13" s="238" customFormat="1" ht="12.75">
      <c r="A2866" s="233"/>
      <c r="B2866" s="234">
        <v>387600</v>
      </c>
      <c r="C2866" s="233" t="s">
        <v>1216</v>
      </c>
      <c r="D2866" s="233" t="s">
        <v>1224</v>
      </c>
      <c r="E2866" s="233"/>
      <c r="F2866" s="235"/>
      <c r="G2866" s="235"/>
      <c r="H2866" s="66">
        <v>1005250</v>
      </c>
      <c r="I2866" s="232">
        <v>791.0204081632653</v>
      </c>
      <c r="J2866" s="236"/>
      <c r="K2866" s="237">
        <v>490</v>
      </c>
      <c r="M2866" s="237">
        <v>490</v>
      </c>
    </row>
    <row r="2867" spans="1:13" s="238" customFormat="1" ht="12.75">
      <c r="A2867" s="233"/>
      <c r="B2867" s="239">
        <v>318646</v>
      </c>
      <c r="C2867" s="233" t="s">
        <v>1216</v>
      </c>
      <c r="D2867" s="233" t="s">
        <v>1226</v>
      </c>
      <c r="E2867" s="233"/>
      <c r="F2867" s="235"/>
      <c r="G2867" s="235"/>
      <c r="H2867" s="66">
        <v>686604</v>
      </c>
      <c r="I2867" s="232">
        <v>650.2979591836735</v>
      </c>
      <c r="J2867" s="236"/>
      <c r="K2867" s="237">
        <v>490</v>
      </c>
      <c r="M2867" s="237">
        <v>490</v>
      </c>
    </row>
    <row r="2868" spans="1:13" s="238" customFormat="1" ht="12.75">
      <c r="A2868" s="233"/>
      <c r="B2868" s="239">
        <v>371900</v>
      </c>
      <c r="C2868" s="233" t="s">
        <v>1216</v>
      </c>
      <c r="D2868" s="233" t="s">
        <v>1227</v>
      </c>
      <c r="E2868" s="233"/>
      <c r="F2868" s="235"/>
      <c r="G2868" s="235"/>
      <c r="H2868" s="66">
        <v>314704</v>
      </c>
      <c r="I2868" s="232">
        <v>774.7916666666666</v>
      </c>
      <c r="J2868" s="236"/>
      <c r="K2868" s="237">
        <v>480</v>
      </c>
      <c r="M2868" s="237">
        <v>480</v>
      </c>
    </row>
    <row r="2869" spans="1:13" s="238" customFormat="1" ht="12.75">
      <c r="A2869" s="233"/>
      <c r="B2869" s="239">
        <v>268300</v>
      </c>
      <c r="C2869" s="233" t="s">
        <v>1216</v>
      </c>
      <c r="D2869" s="233" t="s">
        <v>1250</v>
      </c>
      <c r="E2869" s="233"/>
      <c r="F2869" s="235"/>
      <c r="G2869" s="235"/>
      <c r="H2869" s="66">
        <v>46404</v>
      </c>
      <c r="I2869" s="232">
        <v>564.8421052631579</v>
      </c>
      <c r="J2869" s="236"/>
      <c r="K2869" s="237">
        <v>475</v>
      </c>
      <c r="M2869" s="237">
        <v>475</v>
      </c>
    </row>
    <row r="2870" spans="1:13" s="246" customFormat="1" ht="12.75">
      <c r="A2870" s="240"/>
      <c r="B2870" s="241">
        <v>-46404</v>
      </c>
      <c r="C2870" s="240" t="s">
        <v>1216</v>
      </c>
      <c r="D2870" s="240" t="s">
        <v>1251</v>
      </c>
      <c r="E2870" s="240"/>
      <c r="F2870" s="242"/>
      <c r="G2870" s="242"/>
      <c r="H2870" s="53">
        <v>0</v>
      </c>
      <c r="I2870" s="243">
        <v>-97.69263157894737</v>
      </c>
      <c r="J2870" s="244"/>
      <c r="K2870" s="245">
        <v>475</v>
      </c>
      <c r="M2870" s="245">
        <v>475</v>
      </c>
    </row>
    <row r="2871" spans="2:13" ht="12.75">
      <c r="B2871" s="247"/>
      <c r="C2871" s="248"/>
      <c r="D2871" s="248"/>
      <c r="E2871" s="248"/>
      <c r="F2871" s="249"/>
      <c r="G2871" s="249"/>
      <c r="H2871" s="66"/>
      <c r="I2871" s="200"/>
      <c r="J2871" s="42"/>
      <c r="K2871" s="237"/>
      <c r="M2871" s="237"/>
    </row>
    <row r="2872" spans="2:13" ht="12.75">
      <c r="B2872" s="247"/>
      <c r="C2872" s="248"/>
      <c r="D2872" s="248"/>
      <c r="E2872" s="248"/>
      <c r="F2872" s="249"/>
      <c r="G2872" s="249"/>
      <c r="H2872" s="66"/>
      <c r="I2872" s="200"/>
      <c r="J2872" s="42"/>
      <c r="K2872" s="237"/>
      <c r="M2872" s="237"/>
    </row>
    <row r="2873" spans="2:13" ht="12.75">
      <c r="B2873" s="247"/>
      <c r="C2873" s="248"/>
      <c r="D2873" s="248"/>
      <c r="E2873" s="248"/>
      <c r="F2873" s="249"/>
      <c r="G2873" s="249"/>
      <c r="H2873" s="34"/>
      <c r="I2873" s="200"/>
      <c r="J2873" s="42"/>
      <c r="K2873" s="237"/>
      <c r="M2873" s="237"/>
    </row>
    <row r="2874" spans="1:13" s="257" customFormat="1" ht="12.75">
      <c r="A2874" s="250"/>
      <c r="B2874" s="251">
        <v>1474406</v>
      </c>
      <c r="C2874" s="252" t="s">
        <v>1217</v>
      </c>
      <c r="D2874" s="253" t="s">
        <v>1231</v>
      </c>
      <c r="E2874" s="250"/>
      <c r="F2874" s="254"/>
      <c r="G2874" s="254"/>
      <c r="H2874" s="66">
        <v>-1474406</v>
      </c>
      <c r="I2874" s="200">
        <v>3040.0123711340207</v>
      </c>
      <c r="J2874" s="255"/>
      <c r="K2874" s="256">
        <v>485</v>
      </c>
      <c r="M2874" s="256">
        <v>485</v>
      </c>
    </row>
    <row r="2875" spans="1:13" s="257" customFormat="1" ht="12.75">
      <c r="A2875" s="250"/>
      <c r="B2875" s="258">
        <v>0</v>
      </c>
      <c r="C2875" s="252" t="s">
        <v>1217</v>
      </c>
      <c r="D2875" s="253" t="s">
        <v>1224</v>
      </c>
      <c r="E2875" s="250"/>
      <c r="F2875" s="254"/>
      <c r="G2875" s="254"/>
      <c r="H2875" s="66">
        <v>-1474406</v>
      </c>
      <c r="I2875" s="200">
        <v>0</v>
      </c>
      <c r="J2875" s="255"/>
      <c r="K2875" s="256">
        <v>490</v>
      </c>
      <c r="M2875" s="256">
        <v>490</v>
      </c>
    </row>
    <row r="2876" spans="1:13" s="257" customFormat="1" ht="12.75">
      <c r="A2876" s="250"/>
      <c r="B2876" s="258">
        <v>-4650120</v>
      </c>
      <c r="C2876" s="252" t="s">
        <v>1217</v>
      </c>
      <c r="D2876" s="253" t="s">
        <v>1225</v>
      </c>
      <c r="E2876" s="250"/>
      <c r="F2876" s="254"/>
      <c r="G2876" s="254"/>
      <c r="H2876" s="66">
        <v>3175714</v>
      </c>
      <c r="I2876" s="200">
        <v>-9490.040816326531</v>
      </c>
      <c r="J2876" s="255"/>
      <c r="K2876" s="256">
        <v>490</v>
      </c>
      <c r="M2876" s="256">
        <v>490</v>
      </c>
    </row>
    <row r="2877" spans="1:13" s="257" customFormat="1" ht="12.75">
      <c r="A2877" s="250"/>
      <c r="B2877" s="251">
        <v>90000</v>
      </c>
      <c r="C2877" s="252" t="s">
        <v>1217</v>
      </c>
      <c r="D2877" s="253" t="s">
        <v>1226</v>
      </c>
      <c r="E2877" s="250"/>
      <c r="F2877" s="254"/>
      <c r="G2877" s="254"/>
      <c r="H2877" s="66">
        <v>3085714</v>
      </c>
      <c r="I2877" s="200">
        <v>183.6734693877551</v>
      </c>
      <c r="J2877" s="255"/>
      <c r="K2877" s="256">
        <v>490</v>
      </c>
      <c r="M2877" s="256">
        <v>490</v>
      </c>
    </row>
    <row r="2878" spans="1:13" s="257" customFormat="1" ht="12.75">
      <c r="A2878" s="250"/>
      <c r="B2878" s="251">
        <v>0</v>
      </c>
      <c r="C2878" s="252" t="s">
        <v>1217</v>
      </c>
      <c r="D2878" s="253" t="s">
        <v>1227</v>
      </c>
      <c r="E2878" s="250"/>
      <c r="F2878" s="254"/>
      <c r="G2878" s="254"/>
      <c r="H2878" s="66">
        <v>3085714</v>
      </c>
      <c r="I2878" s="200">
        <v>0</v>
      </c>
      <c r="J2878" s="255"/>
      <c r="K2878" s="256">
        <v>480</v>
      </c>
      <c r="M2878" s="256">
        <v>480</v>
      </c>
    </row>
    <row r="2879" spans="1:13" s="257" customFormat="1" ht="12.75">
      <c r="A2879" s="250"/>
      <c r="B2879" s="251">
        <v>0</v>
      </c>
      <c r="C2879" s="252" t="s">
        <v>1217</v>
      </c>
      <c r="D2879" s="253" t="s">
        <v>1250</v>
      </c>
      <c r="E2879" s="250"/>
      <c r="F2879" s="254"/>
      <c r="G2879" s="254"/>
      <c r="H2879" s="66">
        <v>3085714</v>
      </c>
      <c r="I2879" s="200">
        <v>0</v>
      </c>
      <c r="J2879" s="255"/>
      <c r="K2879" s="256">
        <v>475</v>
      </c>
      <c r="M2879" s="256">
        <v>475</v>
      </c>
    </row>
    <row r="2880" spans="1:13" s="264" customFormat="1" ht="12.75">
      <c r="A2880" s="259"/>
      <c r="B2880" s="260">
        <v>-3085714</v>
      </c>
      <c r="C2880" s="259" t="s">
        <v>1243</v>
      </c>
      <c r="D2880" s="259" t="s">
        <v>1228</v>
      </c>
      <c r="E2880" s="259"/>
      <c r="F2880" s="261"/>
      <c r="G2880" s="261"/>
      <c r="H2880" s="53"/>
      <c r="I2880" s="229">
        <v>-6428.570833333333</v>
      </c>
      <c r="J2880" s="262"/>
      <c r="K2880" s="263">
        <v>480</v>
      </c>
      <c r="M2880" s="263">
        <v>480</v>
      </c>
    </row>
    <row r="2881" spans="2:13" ht="12.75">
      <c r="B2881" s="247"/>
      <c r="C2881" s="248"/>
      <c r="D2881" s="248"/>
      <c r="E2881" s="248"/>
      <c r="F2881" s="249"/>
      <c r="G2881" s="249"/>
      <c r="I2881" s="200"/>
      <c r="J2881" s="42"/>
      <c r="K2881" s="43"/>
      <c r="M2881" s="237"/>
    </row>
    <row r="2882" spans="2:13" ht="12.75">
      <c r="B2882" s="247"/>
      <c r="C2882" s="248"/>
      <c r="D2882" s="248"/>
      <c r="E2882" s="248"/>
      <c r="F2882" s="249"/>
      <c r="G2882" s="249"/>
      <c r="I2882" s="200"/>
      <c r="J2882" s="42"/>
      <c r="K2882" s="43"/>
      <c r="M2882" s="237"/>
    </row>
    <row r="2883" spans="1:13" s="271" customFormat="1" ht="12.75">
      <c r="A2883" s="265"/>
      <c r="B2883" s="79"/>
      <c r="C2883" s="266"/>
      <c r="D2883" s="266"/>
      <c r="E2883" s="265"/>
      <c r="F2883" s="267"/>
      <c r="G2883" s="267"/>
      <c r="H2883" s="79"/>
      <c r="I2883" s="268"/>
      <c r="J2883" s="269"/>
      <c r="K2883" s="270"/>
      <c r="M2883" s="270"/>
    </row>
    <row r="2884" spans="1:13" s="271" customFormat="1" ht="12.75">
      <c r="A2884" s="265"/>
      <c r="B2884" s="272">
        <v>-12761734</v>
      </c>
      <c r="C2884" s="266" t="s">
        <v>1244</v>
      </c>
      <c r="D2884" s="266" t="s">
        <v>1225</v>
      </c>
      <c r="E2884" s="265"/>
      <c r="F2884" s="267"/>
      <c r="G2884" s="267"/>
      <c r="H2884" s="79">
        <v>12761734</v>
      </c>
      <c r="I2884" s="268">
        <v>-26044.355102040816</v>
      </c>
      <c r="J2884" s="269"/>
      <c r="K2884" s="270">
        <v>490</v>
      </c>
      <c r="M2884" s="270">
        <v>490</v>
      </c>
    </row>
    <row r="2885" spans="1:13" s="271" customFormat="1" ht="12.75">
      <c r="A2885" s="265"/>
      <c r="B2885" s="79">
        <v>3191220</v>
      </c>
      <c r="C2885" s="266" t="s">
        <v>1244</v>
      </c>
      <c r="D2885" s="266" t="s">
        <v>1226</v>
      </c>
      <c r="E2885" s="265"/>
      <c r="F2885" s="267"/>
      <c r="G2885" s="267"/>
      <c r="H2885" s="79">
        <v>9570514</v>
      </c>
      <c r="I2885" s="268">
        <v>6512.693877551021</v>
      </c>
      <c r="J2885" s="269"/>
      <c r="K2885" s="270">
        <v>490</v>
      </c>
      <c r="M2885" s="270">
        <v>490</v>
      </c>
    </row>
    <row r="2886" spans="1:13" s="271" customFormat="1" ht="12.75">
      <c r="A2886" s="265"/>
      <c r="B2886" s="79">
        <v>2511135</v>
      </c>
      <c r="C2886" s="266" t="s">
        <v>1244</v>
      </c>
      <c r="D2886" s="266" t="s">
        <v>1227</v>
      </c>
      <c r="E2886" s="265"/>
      <c r="F2886" s="267"/>
      <c r="G2886" s="267"/>
      <c r="H2886" s="79">
        <v>7059379</v>
      </c>
      <c r="I2886" s="268">
        <v>5231.53125</v>
      </c>
      <c r="J2886" s="269"/>
      <c r="K2886" s="270">
        <v>480</v>
      </c>
      <c r="M2886" s="270">
        <v>480</v>
      </c>
    </row>
    <row r="2887" spans="1:13" s="271" customFormat="1" ht="12.75">
      <c r="A2887" s="265"/>
      <c r="B2887" s="79">
        <v>2578918</v>
      </c>
      <c r="C2887" s="266" t="s">
        <v>1244</v>
      </c>
      <c r="D2887" s="266" t="s">
        <v>1250</v>
      </c>
      <c r="E2887" s="265"/>
      <c r="F2887" s="267"/>
      <c r="G2887" s="267"/>
      <c r="H2887" s="79">
        <v>4480461</v>
      </c>
      <c r="I2887" s="268">
        <v>5429.301052631579</v>
      </c>
      <c r="J2887" s="269"/>
      <c r="K2887" s="270">
        <v>475</v>
      </c>
      <c r="M2887" s="270">
        <v>475</v>
      </c>
    </row>
    <row r="2888" spans="1:13" s="279" customFormat="1" ht="12.75">
      <c r="A2888" s="273"/>
      <c r="B2888" s="274">
        <v>-4480461</v>
      </c>
      <c r="C2888" s="273" t="s">
        <v>1244</v>
      </c>
      <c r="D2888" s="273" t="s">
        <v>1251</v>
      </c>
      <c r="E2888" s="273"/>
      <c r="F2888" s="275"/>
      <c r="G2888" s="275"/>
      <c r="H2888" s="80"/>
      <c r="I2888" s="276">
        <v>-9432.54947368421</v>
      </c>
      <c r="J2888" s="277"/>
      <c r="K2888" s="278">
        <v>475</v>
      </c>
      <c r="M2888" s="278">
        <v>475</v>
      </c>
    </row>
    <row r="2889" spans="2:13" ht="12.75">
      <c r="B2889" s="247"/>
      <c r="C2889" s="248"/>
      <c r="D2889" s="248"/>
      <c r="E2889" s="248"/>
      <c r="F2889" s="249"/>
      <c r="G2889" s="249"/>
      <c r="I2889" s="200"/>
      <c r="J2889" s="42"/>
      <c r="K2889" s="43"/>
      <c r="M2889" s="237"/>
    </row>
    <row r="2890" spans="2:13" ht="12.75">
      <c r="B2890" s="247"/>
      <c r="C2890" s="248"/>
      <c r="D2890" s="248"/>
      <c r="E2890" s="248"/>
      <c r="F2890" s="249"/>
      <c r="G2890" s="249"/>
      <c r="I2890" s="42"/>
      <c r="J2890" s="42"/>
      <c r="K2890" s="43"/>
      <c r="M2890" s="43"/>
    </row>
    <row r="2891" spans="2:13" ht="12.75">
      <c r="B2891" s="247"/>
      <c r="C2891" s="248"/>
      <c r="D2891" s="248"/>
      <c r="E2891" s="248"/>
      <c r="F2891" s="249"/>
      <c r="G2891" s="249"/>
      <c r="I2891" s="42"/>
      <c r="J2891" s="42"/>
      <c r="K2891" s="43"/>
      <c r="M2891" s="43"/>
    </row>
    <row r="2892" spans="1:13" s="327" customFormat="1" ht="12.75">
      <c r="A2892" s="35"/>
      <c r="B2892" s="66"/>
      <c r="C2892" s="74"/>
      <c r="D2892" s="74"/>
      <c r="E2892" s="35"/>
      <c r="F2892" s="33"/>
      <c r="G2892" s="33"/>
      <c r="H2892" s="66"/>
      <c r="I2892" s="200"/>
      <c r="J2892" s="326"/>
      <c r="K2892" s="112"/>
      <c r="M2892" s="112"/>
    </row>
    <row r="2893" spans="1:13" s="220" customFormat="1" ht="12.75">
      <c r="A2893" s="161"/>
      <c r="B2893" s="330">
        <v>2256267.8</v>
      </c>
      <c r="C2893" s="328" t="s">
        <v>1303</v>
      </c>
      <c r="D2893" s="328" t="s">
        <v>1250</v>
      </c>
      <c r="E2893" s="161"/>
      <c r="F2893" s="217"/>
      <c r="G2893" s="217"/>
      <c r="H2893" s="330">
        <v>-2256267.8</v>
      </c>
      <c r="I2893" s="331">
        <v>4750.03747368421</v>
      </c>
      <c r="J2893" s="218"/>
      <c r="K2893" s="219">
        <v>475</v>
      </c>
      <c r="M2893" s="219">
        <v>475</v>
      </c>
    </row>
    <row r="2894" spans="1:13" s="339" customFormat="1" ht="12.75">
      <c r="A2894" s="332"/>
      <c r="B2894" s="333">
        <v>2256267.8</v>
      </c>
      <c r="C2894" s="332" t="s">
        <v>1303</v>
      </c>
      <c r="D2894" s="332" t="s">
        <v>1251</v>
      </c>
      <c r="E2894" s="332"/>
      <c r="F2894" s="334"/>
      <c r="G2894" s="334"/>
      <c r="H2894" s="335"/>
      <c r="I2894" s="336">
        <v>4750.03747368421</v>
      </c>
      <c r="J2894" s="337"/>
      <c r="K2894" s="338">
        <v>475</v>
      </c>
      <c r="M2894" s="338">
        <v>475</v>
      </c>
    </row>
    <row r="2895" spans="2:13" ht="12.75">
      <c r="B2895" s="247"/>
      <c r="C2895" s="248"/>
      <c r="D2895" s="248"/>
      <c r="E2895" s="248"/>
      <c r="F2895" s="249"/>
      <c r="G2895" s="249"/>
      <c r="I2895" s="42"/>
      <c r="J2895" s="42"/>
      <c r="K2895" s="43"/>
      <c r="M2895" s="43"/>
    </row>
    <row r="2896" spans="1:13" ht="13.5" thickBot="1">
      <c r="A2896" s="47"/>
      <c r="B2896" s="81">
        <v>525000</v>
      </c>
      <c r="C2896" s="103" t="s">
        <v>1245</v>
      </c>
      <c r="D2896" s="103"/>
      <c r="E2896" s="103"/>
      <c r="F2896" s="280"/>
      <c r="G2896" s="280"/>
      <c r="H2896" s="45"/>
      <c r="I2896" s="51">
        <v>1105.2631578947369</v>
      </c>
      <c r="J2896" s="51"/>
      <c r="K2896" s="43">
        <v>475</v>
      </c>
      <c r="M2896" s="43">
        <v>475</v>
      </c>
    </row>
    <row r="2897" spans="2:13" ht="12.75">
      <c r="B2897" s="281"/>
      <c r="C2897" s="1"/>
      <c r="D2897" s="1"/>
      <c r="E2897" s="1"/>
      <c r="F2897" s="29"/>
      <c r="G2897" s="29"/>
      <c r="H2897" s="6"/>
      <c r="I2897" s="24"/>
      <c r="J2897" s="24"/>
      <c r="K2897" s="43"/>
      <c r="M2897" s="43"/>
    </row>
    <row r="2898" spans="1:13" ht="12.75">
      <c r="A2898" s="14"/>
      <c r="B2898" s="281">
        <v>525000</v>
      </c>
      <c r="C2898" s="1" t="s">
        <v>1246</v>
      </c>
      <c r="D2898" s="1" t="s">
        <v>1247</v>
      </c>
      <c r="E2898" s="1"/>
      <c r="F2898" s="29" t="s">
        <v>1248</v>
      </c>
      <c r="G2898" s="29" t="s">
        <v>20</v>
      </c>
      <c r="H2898" s="6">
        <v>-525000</v>
      </c>
      <c r="I2898" s="24">
        <v>1105.2631578947369</v>
      </c>
      <c r="J2898" s="24"/>
      <c r="K2898" s="43">
        <v>475</v>
      </c>
      <c r="M2898" s="43">
        <v>475</v>
      </c>
    </row>
    <row r="2899" spans="1:13" s="60" customFormat="1" ht="12.75">
      <c r="A2899" s="13"/>
      <c r="B2899" s="90">
        <v>525000</v>
      </c>
      <c r="C2899" s="13"/>
      <c r="D2899" s="13" t="s">
        <v>1247</v>
      </c>
      <c r="E2899" s="13"/>
      <c r="F2899" s="20"/>
      <c r="G2899" s="20"/>
      <c r="H2899" s="58">
        <v>0</v>
      </c>
      <c r="I2899" s="59">
        <v>1105.2631578947369</v>
      </c>
      <c r="J2899" s="59"/>
      <c r="K2899" s="62">
        <v>475</v>
      </c>
      <c r="M2899" s="62">
        <v>475</v>
      </c>
    </row>
    <row r="2900" spans="2:13" ht="12.75">
      <c r="B2900" s="6"/>
      <c r="C2900" s="1"/>
      <c r="D2900" s="1"/>
      <c r="E2900" s="1"/>
      <c r="F2900" s="29"/>
      <c r="G2900" s="29"/>
      <c r="H2900" s="6"/>
      <c r="I2900" s="24"/>
      <c r="J2900" s="24"/>
      <c r="K2900" s="43"/>
      <c r="M2900" s="43"/>
    </row>
    <row r="2901" spans="1:9" ht="12.75" hidden="1">
      <c r="A2901" s="1"/>
      <c r="B2901" s="6"/>
      <c r="C2901" s="1"/>
      <c r="D2901" s="1"/>
      <c r="E2901" s="1"/>
      <c r="F2901" s="29"/>
      <c r="G2901" s="29"/>
      <c r="H2901" s="6"/>
      <c r="I2901" s="5"/>
    </row>
    <row r="2902" spans="1:9" ht="12.75" hidden="1">
      <c r="A2902" s="1"/>
      <c r="B2902" s="6"/>
      <c r="C2902" s="1"/>
      <c r="D2902" s="1"/>
      <c r="E2902" s="1"/>
      <c r="F2902" s="29"/>
      <c r="G2902" s="29"/>
      <c r="H2902" s="6"/>
      <c r="I2902" s="5"/>
    </row>
    <row r="2903" spans="1:9" ht="12.75" hidden="1">
      <c r="A2903" s="1"/>
      <c r="B2903" s="6"/>
      <c r="C2903" s="1"/>
      <c r="D2903" s="1"/>
      <c r="E2903" s="1"/>
      <c r="F2903" s="29"/>
      <c r="G2903" s="29"/>
      <c r="H2903" s="6"/>
      <c r="I2903" s="5"/>
    </row>
    <row r="2904" spans="1:9" ht="12.75" hidden="1">
      <c r="A2904" s="1"/>
      <c r="B2904" s="6"/>
      <c r="C2904" s="1"/>
      <c r="D2904" s="1"/>
      <c r="E2904" s="1"/>
      <c r="F2904" s="29"/>
      <c r="G2904" s="29"/>
      <c r="H2904" s="6"/>
      <c r="I2904" s="5"/>
    </row>
    <row r="2905" spans="1:9" ht="12.75" hidden="1">
      <c r="A2905" s="1"/>
      <c r="B2905" s="6"/>
      <c r="C2905" s="1"/>
      <c r="D2905" s="1"/>
      <c r="E2905" s="1"/>
      <c r="F2905" s="29"/>
      <c r="G2905" s="29"/>
      <c r="H2905" s="6"/>
      <c r="I2905" s="5"/>
    </row>
    <row r="2906" spans="1:9" ht="12.75" hidden="1">
      <c r="A2906" s="1"/>
      <c r="B2906" s="6"/>
      <c r="C2906" s="1"/>
      <c r="D2906" s="1"/>
      <c r="E2906" s="1"/>
      <c r="F2906" s="29"/>
      <c r="G2906" s="29"/>
      <c r="H2906" s="6"/>
      <c r="I2906" s="5"/>
    </row>
    <row r="2907" spans="1:9" ht="12.75" hidden="1">
      <c r="A2907" s="1"/>
      <c r="B2907" s="6"/>
      <c r="C2907" s="1"/>
      <c r="D2907" s="1"/>
      <c r="E2907" s="1"/>
      <c r="F2907" s="29"/>
      <c r="G2907" s="29"/>
      <c r="H2907" s="6"/>
      <c r="I2907" s="5"/>
    </row>
    <row r="2908" spans="1:9" ht="12.75" hidden="1">
      <c r="A2908" s="1"/>
      <c r="B2908" s="6"/>
      <c r="C2908" s="1"/>
      <c r="D2908" s="1"/>
      <c r="E2908" s="1"/>
      <c r="F2908" s="29"/>
      <c r="G2908" s="29"/>
      <c r="H2908" s="6"/>
      <c r="I2908" s="5"/>
    </row>
    <row r="2909" spans="1:9" ht="12.75" hidden="1">
      <c r="A2909" s="1"/>
      <c r="B2909" s="6"/>
      <c r="C2909" s="1"/>
      <c r="D2909" s="1"/>
      <c r="E2909" s="1"/>
      <c r="F2909" s="29"/>
      <c r="G2909" s="29"/>
      <c r="H2909" s="6"/>
      <c r="I2909" s="5"/>
    </row>
    <row r="2910" spans="1:9" ht="12.75" hidden="1">
      <c r="A2910" s="1"/>
      <c r="B2910" s="6"/>
      <c r="C2910" s="1"/>
      <c r="D2910" s="1"/>
      <c r="E2910" s="1"/>
      <c r="F2910" s="29"/>
      <c r="G2910" s="29"/>
      <c r="H2910" s="6"/>
      <c r="I2910" s="5"/>
    </row>
    <row r="2911" spans="1:9" ht="12.75" hidden="1">
      <c r="A2911" s="1"/>
      <c r="B2911" s="6"/>
      <c r="C2911" s="1"/>
      <c r="D2911" s="1"/>
      <c r="E2911" s="1"/>
      <c r="F2911" s="29"/>
      <c r="G2911" s="29"/>
      <c r="H2911" s="6"/>
      <c r="I2911" s="5"/>
    </row>
    <row r="2912" spans="1:9" ht="12.75" hidden="1">
      <c r="A2912" s="1"/>
      <c r="B2912" s="6"/>
      <c r="C2912" s="1"/>
      <c r="D2912" s="1"/>
      <c r="E2912" s="1"/>
      <c r="F2912" s="29"/>
      <c r="G2912" s="29"/>
      <c r="H2912" s="6"/>
      <c r="I2912" s="5"/>
    </row>
    <row r="2913" spans="1:9" ht="12.75" hidden="1">
      <c r="A2913" s="1"/>
      <c r="B2913" s="6"/>
      <c r="C2913" s="1"/>
      <c r="D2913" s="1"/>
      <c r="E2913" s="1"/>
      <c r="F2913" s="29"/>
      <c r="G2913" s="29"/>
      <c r="H2913" s="6"/>
      <c r="I2913" s="5"/>
    </row>
    <row r="2914" spans="1:9" ht="12.75" hidden="1">
      <c r="A2914" s="1"/>
      <c r="B2914" s="6"/>
      <c r="C2914" s="1"/>
      <c r="D2914" s="1"/>
      <c r="E2914" s="1"/>
      <c r="F2914" s="29"/>
      <c r="G2914" s="29"/>
      <c r="H2914" s="6"/>
      <c r="I2914" s="5"/>
    </row>
    <row r="2915" spans="1:9" ht="12.75" hidden="1">
      <c r="A2915" s="1"/>
      <c r="B2915" s="6"/>
      <c r="C2915" s="1"/>
      <c r="D2915" s="1"/>
      <c r="E2915" s="1"/>
      <c r="F2915" s="29"/>
      <c r="G2915" s="29"/>
      <c r="H2915" s="6"/>
      <c r="I2915" s="5"/>
    </row>
    <row r="2916" spans="1:9" ht="12.75" hidden="1">
      <c r="A2916" s="1"/>
      <c r="B2916" s="6"/>
      <c r="C2916" s="1"/>
      <c r="D2916" s="1"/>
      <c r="E2916" s="1"/>
      <c r="F2916" s="29"/>
      <c r="G2916" s="29"/>
      <c r="H2916" s="6"/>
      <c r="I2916" s="5"/>
    </row>
    <row r="2917" spans="1:9" ht="12.75" hidden="1">
      <c r="A2917" s="1"/>
      <c r="B2917" s="6"/>
      <c r="C2917" s="1"/>
      <c r="D2917" s="1"/>
      <c r="E2917" s="1"/>
      <c r="F2917" s="29"/>
      <c r="G2917" s="29"/>
      <c r="H2917" s="6"/>
      <c r="I2917" s="5"/>
    </row>
    <row r="2918" spans="1:9" ht="12.75" hidden="1">
      <c r="A2918" s="1"/>
      <c r="B2918" s="6"/>
      <c r="C2918" s="1"/>
      <c r="D2918" s="1"/>
      <c r="E2918" s="1"/>
      <c r="F2918" s="29"/>
      <c r="G2918" s="29"/>
      <c r="H2918" s="6"/>
      <c r="I2918" s="5"/>
    </row>
    <row r="2919" spans="1:9" ht="12.75" hidden="1">
      <c r="A2919" s="1"/>
      <c r="B2919" s="6"/>
      <c r="C2919" s="1"/>
      <c r="D2919" s="1"/>
      <c r="E2919" s="1"/>
      <c r="F2919" s="29"/>
      <c r="G2919" s="29"/>
      <c r="H2919" s="6"/>
      <c r="I2919" s="5"/>
    </row>
    <row r="2920" spans="1:9" ht="12.75" hidden="1">
      <c r="A2920" s="1"/>
      <c r="B2920" s="6"/>
      <c r="C2920" s="1"/>
      <c r="D2920" s="1"/>
      <c r="E2920" s="1"/>
      <c r="F2920" s="29"/>
      <c r="G2920" s="29"/>
      <c r="H2920" s="6"/>
      <c r="I2920" s="5"/>
    </row>
    <row r="2921" spans="1:9" ht="12.75" hidden="1">
      <c r="A2921" s="1"/>
      <c r="B2921" s="6"/>
      <c r="C2921" s="1"/>
      <c r="D2921" s="1"/>
      <c r="E2921" s="1"/>
      <c r="F2921" s="29"/>
      <c r="G2921" s="29"/>
      <c r="H2921" s="6"/>
      <c r="I2921" s="5"/>
    </row>
    <row r="2922" spans="1:9" ht="12.75" hidden="1">
      <c r="A2922" s="1"/>
      <c r="B2922" s="6"/>
      <c r="C2922" s="1"/>
      <c r="D2922" s="1"/>
      <c r="E2922" s="1"/>
      <c r="F2922" s="29"/>
      <c r="G2922" s="29"/>
      <c r="H2922" s="6"/>
      <c r="I2922" s="5"/>
    </row>
    <row r="2923" spans="1:9" ht="12.75" hidden="1">
      <c r="A2923" s="1"/>
      <c r="B2923" s="6"/>
      <c r="C2923" s="1"/>
      <c r="D2923" s="1"/>
      <c r="E2923" s="1"/>
      <c r="F2923" s="29"/>
      <c r="G2923" s="29"/>
      <c r="H2923" s="6"/>
      <c r="I2923" s="5"/>
    </row>
    <row r="2924" spans="1:9" ht="12.75" hidden="1">
      <c r="A2924" s="1"/>
      <c r="B2924" s="6"/>
      <c r="C2924" s="1"/>
      <c r="D2924" s="1"/>
      <c r="E2924" s="1"/>
      <c r="F2924" s="29"/>
      <c r="G2924" s="29"/>
      <c r="H2924" s="6"/>
      <c r="I2924" s="5"/>
    </row>
    <row r="2925" spans="1:9" ht="12.75" hidden="1">
      <c r="A2925" s="1"/>
      <c r="B2925" s="6"/>
      <c r="C2925" s="1"/>
      <c r="D2925" s="1"/>
      <c r="E2925" s="1"/>
      <c r="F2925" s="29"/>
      <c r="G2925" s="29"/>
      <c r="H2925" s="6"/>
      <c r="I2925" s="5"/>
    </row>
    <row r="2926" spans="1:9" ht="12.75" hidden="1">
      <c r="A2926" s="1"/>
      <c r="B2926" s="6"/>
      <c r="C2926" s="1"/>
      <c r="D2926" s="1"/>
      <c r="E2926" s="1"/>
      <c r="F2926" s="29"/>
      <c r="G2926" s="29"/>
      <c r="H2926" s="6"/>
      <c r="I2926" s="5"/>
    </row>
    <row r="2927" spans="1:9" ht="12.75" hidden="1">
      <c r="A2927" s="1"/>
      <c r="B2927" s="6"/>
      <c r="C2927" s="1"/>
      <c r="D2927" s="1"/>
      <c r="E2927" s="1"/>
      <c r="F2927" s="29"/>
      <c r="G2927" s="29"/>
      <c r="H2927" s="6"/>
      <c r="I2927" s="5"/>
    </row>
    <row r="2928" spans="1:9" ht="12.75" hidden="1">
      <c r="A2928" s="1"/>
      <c r="B2928" s="6"/>
      <c r="C2928" s="1"/>
      <c r="D2928" s="1"/>
      <c r="E2928" s="1"/>
      <c r="F2928" s="29"/>
      <c r="G2928" s="29"/>
      <c r="H2928" s="6"/>
      <c r="I2928" s="5"/>
    </row>
    <row r="2929" spans="1:9" ht="12.75" hidden="1">
      <c r="A2929" s="1"/>
      <c r="B2929" s="6"/>
      <c r="C2929" s="1"/>
      <c r="D2929" s="1"/>
      <c r="E2929" s="1"/>
      <c r="F2929" s="29"/>
      <c r="G2929" s="29"/>
      <c r="H2929" s="6"/>
      <c r="I2929" s="5"/>
    </row>
    <row r="2930" spans="1:9" ht="12.75" hidden="1">
      <c r="A2930" s="1"/>
      <c r="B2930" s="6"/>
      <c r="C2930" s="1"/>
      <c r="D2930" s="1"/>
      <c r="E2930" s="1"/>
      <c r="F2930" s="29"/>
      <c r="G2930" s="29"/>
      <c r="H2930" s="6"/>
      <c r="I2930" s="5"/>
    </row>
    <row r="2931" spans="1:9" ht="12.75" hidden="1">
      <c r="A2931" s="1"/>
      <c r="B2931" s="6"/>
      <c r="C2931" s="1"/>
      <c r="D2931" s="1"/>
      <c r="E2931" s="1"/>
      <c r="F2931" s="29"/>
      <c r="G2931" s="29"/>
      <c r="H2931" s="6"/>
      <c r="I2931" s="5"/>
    </row>
    <row r="2932" spans="1:9" ht="12.75" hidden="1">
      <c r="A2932" s="1"/>
      <c r="B2932" s="6"/>
      <c r="C2932" s="1"/>
      <c r="D2932" s="1"/>
      <c r="E2932" s="1"/>
      <c r="F2932" s="29"/>
      <c r="G2932" s="29"/>
      <c r="H2932" s="6"/>
      <c r="I2932" s="5"/>
    </row>
    <row r="2933" spans="1:9" ht="12.75" hidden="1">
      <c r="A2933" s="1"/>
      <c r="B2933" s="6"/>
      <c r="C2933" s="1"/>
      <c r="D2933" s="1"/>
      <c r="E2933" s="1"/>
      <c r="F2933" s="29"/>
      <c r="G2933" s="29"/>
      <c r="H2933" s="6"/>
      <c r="I2933" s="5"/>
    </row>
    <row r="2934" spans="1:9" ht="12.75" hidden="1">
      <c r="A2934" s="1"/>
      <c r="B2934" s="6"/>
      <c r="C2934" s="1"/>
      <c r="D2934" s="1"/>
      <c r="E2934" s="1"/>
      <c r="F2934" s="29"/>
      <c r="G2934" s="29"/>
      <c r="H2934" s="6"/>
      <c r="I2934" s="5"/>
    </row>
    <row r="2935" spans="1:9" ht="12.75" hidden="1">
      <c r="A2935" s="1"/>
      <c r="B2935" s="6"/>
      <c r="C2935" s="1"/>
      <c r="D2935" s="1"/>
      <c r="E2935" s="1"/>
      <c r="F2935" s="29"/>
      <c r="G2935" s="29"/>
      <c r="H2935" s="6"/>
      <c r="I2935" s="5"/>
    </row>
    <row r="2936" spans="1:9" ht="12.75" hidden="1">
      <c r="A2936" s="1"/>
      <c r="B2936" s="6"/>
      <c r="C2936" s="1"/>
      <c r="D2936" s="1"/>
      <c r="E2936" s="1"/>
      <c r="F2936" s="29"/>
      <c r="G2936" s="29"/>
      <c r="H2936" s="6"/>
      <c r="I2936" s="5"/>
    </row>
    <row r="2937" spans="1:9" ht="12.75" hidden="1">
      <c r="A2937" s="1"/>
      <c r="B2937" s="6"/>
      <c r="C2937" s="1"/>
      <c r="D2937" s="1"/>
      <c r="E2937" s="1"/>
      <c r="F2937" s="29"/>
      <c r="G2937" s="29"/>
      <c r="H2937" s="6"/>
      <c r="I2937" s="5"/>
    </row>
    <row r="2938" spans="1:9" ht="12.75" hidden="1">
      <c r="A2938" s="1"/>
      <c r="B2938" s="6"/>
      <c r="C2938" s="1"/>
      <c r="D2938" s="1"/>
      <c r="E2938" s="1"/>
      <c r="F2938" s="29"/>
      <c r="G2938" s="29"/>
      <c r="H2938" s="6"/>
      <c r="I2938" s="5"/>
    </row>
    <row r="2939" spans="1:9" ht="12.75" hidden="1">
      <c r="A2939" s="1"/>
      <c r="B2939" s="6"/>
      <c r="C2939" s="1"/>
      <c r="D2939" s="1"/>
      <c r="E2939" s="1"/>
      <c r="F2939" s="29"/>
      <c r="G2939" s="29"/>
      <c r="H2939" s="6"/>
      <c r="I2939" s="5"/>
    </row>
    <row r="2940" spans="1:9" ht="12.75" hidden="1">
      <c r="A2940" s="1"/>
      <c r="B2940" s="6"/>
      <c r="C2940" s="1"/>
      <c r="D2940" s="1"/>
      <c r="E2940" s="1"/>
      <c r="F2940" s="29"/>
      <c r="G2940" s="29"/>
      <c r="H2940" s="6"/>
      <c r="I2940" s="5"/>
    </row>
    <row r="2941" spans="1:9" ht="12.75" hidden="1">
      <c r="A2941" s="1"/>
      <c r="B2941" s="6"/>
      <c r="C2941" s="1"/>
      <c r="D2941" s="1"/>
      <c r="E2941" s="1"/>
      <c r="F2941" s="29"/>
      <c r="G2941" s="29"/>
      <c r="H2941" s="6"/>
      <c r="I2941" s="5"/>
    </row>
    <row r="2942" spans="1:9" ht="12.75" hidden="1">
      <c r="A2942" s="1"/>
      <c r="B2942" s="6"/>
      <c r="C2942" s="1"/>
      <c r="D2942" s="1"/>
      <c r="E2942" s="1"/>
      <c r="F2942" s="29"/>
      <c r="G2942" s="29"/>
      <c r="H2942" s="6"/>
      <c r="I2942" s="5"/>
    </row>
    <row r="2943" spans="1:9" ht="12.75" hidden="1">
      <c r="A2943" s="1"/>
      <c r="B2943" s="6"/>
      <c r="C2943" s="1"/>
      <c r="D2943" s="1"/>
      <c r="E2943" s="1"/>
      <c r="F2943" s="29"/>
      <c r="G2943" s="29"/>
      <c r="H2943" s="6"/>
      <c r="I2943" s="5"/>
    </row>
    <row r="2944" spans="1:9" ht="12.75" hidden="1">
      <c r="A2944" s="1"/>
      <c r="B2944" s="6"/>
      <c r="C2944" s="1"/>
      <c r="D2944" s="1"/>
      <c r="E2944" s="1"/>
      <c r="F2944" s="29"/>
      <c r="G2944" s="29"/>
      <c r="H2944" s="6"/>
      <c r="I2944" s="5"/>
    </row>
    <row r="2945" spans="1:9" ht="12.75" hidden="1">
      <c r="A2945" s="1"/>
      <c r="B2945" s="6"/>
      <c r="C2945" s="1"/>
      <c r="D2945" s="1"/>
      <c r="E2945" s="1"/>
      <c r="F2945" s="29"/>
      <c r="G2945" s="29"/>
      <c r="H2945" s="6"/>
      <c r="I2945" s="5"/>
    </row>
    <row r="2946" spans="1:9" ht="12.75" hidden="1">
      <c r="A2946" s="1"/>
      <c r="B2946" s="6"/>
      <c r="C2946" s="1"/>
      <c r="D2946" s="1"/>
      <c r="E2946" s="1"/>
      <c r="F2946" s="29"/>
      <c r="G2946" s="29"/>
      <c r="H2946" s="6"/>
      <c r="I2946" s="5"/>
    </row>
    <row r="2947" spans="1:9" ht="12.75" hidden="1">
      <c r="A2947" s="1"/>
      <c r="B2947" s="6"/>
      <c r="C2947" s="1"/>
      <c r="D2947" s="1"/>
      <c r="E2947" s="1"/>
      <c r="F2947" s="29"/>
      <c r="G2947" s="29"/>
      <c r="H2947" s="6"/>
      <c r="I2947" s="5"/>
    </row>
    <row r="2948" spans="1:9" ht="12.75" hidden="1">
      <c r="A2948" s="1"/>
      <c r="B2948" s="6"/>
      <c r="C2948" s="1"/>
      <c r="D2948" s="1"/>
      <c r="E2948" s="1"/>
      <c r="F2948" s="29"/>
      <c r="G2948" s="29"/>
      <c r="H2948" s="6"/>
      <c r="I2948" s="5"/>
    </row>
    <row r="2949" spans="1:9" ht="12.75" hidden="1">
      <c r="A2949" s="1"/>
      <c r="B2949" s="6"/>
      <c r="C2949" s="1"/>
      <c r="D2949" s="1"/>
      <c r="E2949" s="1"/>
      <c r="F2949" s="29"/>
      <c r="G2949" s="29"/>
      <c r="H2949" s="6"/>
      <c r="I2949" s="5"/>
    </row>
    <row r="2950" spans="1:9" ht="12.75" hidden="1">
      <c r="A2950" s="1"/>
      <c r="B2950" s="6"/>
      <c r="C2950" s="1"/>
      <c r="D2950" s="1"/>
      <c r="E2950" s="1"/>
      <c r="F2950" s="29"/>
      <c r="G2950" s="29"/>
      <c r="H2950" s="6"/>
      <c r="I2950" s="5"/>
    </row>
    <row r="2951" spans="1:9" ht="12.75" hidden="1">
      <c r="A2951" s="1"/>
      <c r="B2951" s="6"/>
      <c r="C2951" s="1"/>
      <c r="D2951" s="1"/>
      <c r="E2951" s="1"/>
      <c r="F2951" s="29"/>
      <c r="G2951" s="29"/>
      <c r="H2951" s="6"/>
      <c r="I2951" s="5"/>
    </row>
    <row r="2952" spans="1:9" ht="12.75" hidden="1">
      <c r="A2952" s="1"/>
      <c r="B2952" s="6"/>
      <c r="C2952" s="1"/>
      <c r="D2952" s="1"/>
      <c r="E2952" s="1"/>
      <c r="F2952" s="29"/>
      <c r="G2952" s="29"/>
      <c r="H2952" s="6"/>
      <c r="I2952" s="5"/>
    </row>
    <row r="2953" spans="1:9" ht="12.75" hidden="1">
      <c r="A2953" s="1"/>
      <c r="B2953" s="6"/>
      <c r="C2953" s="1"/>
      <c r="D2953" s="1"/>
      <c r="E2953" s="1"/>
      <c r="F2953" s="29"/>
      <c r="G2953" s="29"/>
      <c r="H2953" s="6"/>
      <c r="I2953" s="5"/>
    </row>
    <row r="2954" spans="1:9" ht="12.75" hidden="1">
      <c r="A2954" s="1"/>
      <c r="B2954" s="6"/>
      <c r="C2954" s="1"/>
      <c r="D2954" s="1"/>
      <c r="E2954" s="1"/>
      <c r="F2954" s="29"/>
      <c r="G2954" s="29"/>
      <c r="H2954" s="6"/>
      <c r="I2954" s="5"/>
    </row>
    <row r="2955" spans="1:9" ht="12.75" hidden="1">
      <c r="A2955" s="1"/>
      <c r="B2955" s="6"/>
      <c r="C2955" s="1"/>
      <c r="D2955" s="1"/>
      <c r="E2955" s="1"/>
      <c r="F2955" s="29"/>
      <c r="G2955" s="29"/>
      <c r="H2955" s="6"/>
      <c r="I2955" s="5"/>
    </row>
    <row r="2956" spans="1:9" ht="12.75" hidden="1">
      <c r="A2956" s="1"/>
      <c r="B2956" s="6"/>
      <c r="C2956" s="1"/>
      <c r="D2956" s="1"/>
      <c r="E2956" s="1"/>
      <c r="F2956" s="29"/>
      <c r="G2956" s="29"/>
      <c r="H2956" s="6"/>
      <c r="I2956" s="5"/>
    </row>
    <row r="2957" spans="1:9" ht="12.75" hidden="1">
      <c r="A2957" s="1"/>
      <c r="B2957" s="6"/>
      <c r="C2957" s="1"/>
      <c r="D2957" s="1"/>
      <c r="E2957" s="1"/>
      <c r="F2957" s="29"/>
      <c r="G2957" s="29"/>
      <c r="H2957" s="6"/>
      <c r="I2957" s="5"/>
    </row>
    <row r="2958" spans="1:9" ht="12.75" hidden="1">
      <c r="A2958" s="1"/>
      <c r="B2958" s="6"/>
      <c r="C2958" s="1"/>
      <c r="D2958" s="1"/>
      <c r="E2958" s="1"/>
      <c r="F2958" s="29"/>
      <c r="G2958" s="29"/>
      <c r="H2958" s="6"/>
      <c r="I2958" s="5"/>
    </row>
    <row r="2959" spans="1:9" ht="12.75" hidden="1">
      <c r="A2959" s="1"/>
      <c r="B2959" s="6"/>
      <c r="C2959" s="1"/>
      <c r="D2959" s="1"/>
      <c r="E2959" s="1"/>
      <c r="F2959" s="29"/>
      <c r="G2959" s="29"/>
      <c r="H2959" s="6"/>
      <c r="I2959" s="5"/>
    </row>
    <row r="2960" spans="1:9" ht="12.75" hidden="1">
      <c r="A2960" s="1"/>
      <c r="B2960" s="6"/>
      <c r="C2960" s="1"/>
      <c r="D2960" s="1"/>
      <c r="E2960" s="1"/>
      <c r="F2960" s="29"/>
      <c r="G2960" s="29"/>
      <c r="H2960" s="6"/>
      <c r="I2960" s="5"/>
    </row>
    <row r="2961" spans="1:9" ht="12.75" hidden="1">
      <c r="A2961" s="1"/>
      <c r="B2961" s="6"/>
      <c r="C2961" s="1"/>
      <c r="D2961" s="1"/>
      <c r="E2961" s="1"/>
      <c r="F2961" s="29"/>
      <c r="G2961" s="29"/>
      <c r="H2961" s="6"/>
      <c r="I2961" s="5"/>
    </row>
    <row r="2962" spans="1:9" ht="12.75" hidden="1">
      <c r="A2962" s="1"/>
      <c r="B2962" s="6"/>
      <c r="C2962" s="1"/>
      <c r="D2962" s="1"/>
      <c r="E2962" s="1"/>
      <c r="F2962" s="29"/>
      <c r="G2962" s="29"/>
      <c r="H2962" s="6"/>
      <c r="I2962" s="5"/>
    </row>
    <row r="2963" spans="1:9" ht="12.75" hidden="1">
      <c r="A2963" s="1"/>
      <c r="B2963" s="6"/>
      <c r="C2963" s="1"/>
      <c r="D2963" s="1"/>
      <c r="E2963" s="1"/>
      <c r="F2963" s="29"/>
      <c r="G2963" s="29"/>
      <c r="H2963" s="6"/>
      <c r="I2963" s="5"/>
    </row>
    <row r="2964" spans="1:9" ht="12.75" hidden="1">
      <c r="A2964" s="1"/>
      <c r="B2964" s="6"/>
      <c r="C2964" s="1"/>
      <c r="D2964" s="1"/>
      <c r="E2964" s="1"/>
      <c r="F2964" s="29"/>
      <c r="G2964" s="29"/>
      <c r="H2964" s="6"/>
      <c r="I2964" s="5"/>
    </row>
    <row r="2965" spans="1:9" ht="12.75" hidden="1">
      <c r="A2965" s="1"/>
      <c r="B2965" s="6"/>
      <c r="C2965" s="1"/>
      <c r="D2965" s="1"/>
      <c r="E2965" s="1"/>
      <c r="F2965" s="29"/>
      <c r="G2965" s="29"/>
      <c r="H2965" s="6"/>
      <c r="I2965" s="5"/>
    </row>
    <row r="2966" spans="1:9" ht="12.75" hidden="1">
      <c r="A2966" s="1"/>
      <c r="B2966" s="6"/>
      <c r="C2966" s="1"/>
      <c r="D2966" s="1"/>
      <c r="E2966" s="1"/>
      <c r="F2966" s="29"/>
      <c r="G2966" s="29"/>
      <c r="H2966" s="6"/>
      <c r="I2966" s="5"/>
    </row>
    <row r="2967" spans="1:9" ht="12.75" hidden="1">
      <c r="A2967" s="1"/>
      <c r="B2967" s="6"/>
      <c r="C2967" s="1"/>
      <c r="D2967" s="1"/>
      <c r="E2967" s="1"/>
      <c r="F2967" s="29"/>
      <c r="G2967" s="29"/>
      <c r="H2967" s="6"/>
      <c r="I2967" s="5"/>
    </row>
    <row r="2968" spans="1:9" ht="12.75" hidden="1">
      <c r="A2968" s="1"/>
      <c r="B2968" s="6"/>
      <c r="C2968" s="1"/>
      <c r="D2968" s="1"/>
      <c r="E2968" s="1"/>
      <c r="F2968" s="29"/>
      <c r="G2968" s="29"/>
      <c r="H2968" s="6"/>
      <c r="I2968" s="5"/>
    </row>
    <row r="2969" spans="1:9" ht="12.75" hidden="1">
      <c r="A2969" s="1"/>
      <c r="B2969" s="6"/>
      <c r="C2969" s="1"/>
      <c r="D2969" s="1"/>
      <c r="E2969" s="1"/>
      <c r="F2969" s="29"/>
      <c r="G2969" s="29"/>
      <c r="H2969" s="6"/>
      <c r="I2969" s="5"/>
    </row>
    <row r="2970" spans="1:9" ht="12.75" hidden="1">
      <c r="A2970" s="1"/>
      <c r="B2970" s="6"/>
      <c r="C2970" s="1"/>
      <c r="D2970" s="1"/>
      <c r="E2970" s="1"/>
      <c r="F2970" s="29"/>
      <c r="G2970" s="29"/>
      <c r="H2970" s="6"/>
      <c r="I2970" s="5"/>
    </row>
    <row r="2971" spans="1:9" ht="12.75" hidden="1">
      <c r="A2971" s="1"/>
      <c r="B2971" s="6"/>
      <c r="C2971" s="1"/>
      <c r="D2971" s="1"/>
      <c r="E2971" s="1"/>
      <c r="F2971" s="29"/>
      <c r="G2971" s="29"/>
      <c r="H2971" s="6"/>
      <c r="I2971" s="5"/>
    </row>
    <row r="2972" spans="1:9" ht="12.75" hidden="1">
      <c r="A2972" s="1"/>
      <c r="B2972" s="6"/>
      <c r="C2972" s="1"/>
      <c r="D2972" s="1"/>
      <c r="E2972" s="1"/>
      <c r="F2972" s="29"/>
      <c r="G2972" s="29"/>
      <c r="H2972" s="6"/>
      <c r="I2972" s="5"/>
    </row>
    <row r="2973" spans="1:9" ht="12.75" hidden="1">
      <c r="A2973" s="1"/>
      <c r="B2973" s="6"/>
      <c r="C2973" s="1"/>
      <c r="D2973" s="1"/>
      <c r="E2973" s="1"/>
      <c r="F2973" s="29"/>
      <c r="G2973" s="29"/>
      <c r="H2973" s="6"/>
      <c r="I2973" s="5"/>
    </row>
    <row r="2974" spans="1:9" ht="12.75" hidden="1">
      <c r="A2974" s="1"/>
      <c r="B2974" s="6"/>
      <c r="C2974" s="1"/>
      <c r="D2974" s="1"/>
      <c r="E2974" s="1"/>
      <c r="F2974" s="29"/>
      <c r="G2974" s="29"/>
      <c r="H2974" s="6"/>
      <c r="I2974" s="5"/>
    </row>
    <row r="2975" spans="1:9" ht="12.75" hidden="1">
      <c r="A2975" s="1"/>
      <c r="B2975" s="6"/>
      <c r="C2975" s="1"/>
      <c r="D2975" s="1"/>
      <c r="E2975" s="1"/>
      <c r="F2975" s="29"/>
      <c r="G2975" s="29"/>
      <c r="H2975" s="6"/>
      <c r="I2975" s="5"/>
    </row>
    <row r="2976" spans="1:9" ht="12.75" hidden="1">
      <c r="A2976" s="1"/>
      <c r="B2976" s="6"/>
      <c r="C2976" s="1"/>
      <c r="D2976" s="1"/>
      <c r="E2976" s="1"/>
      <c r="F2976" s="29"/>
      <c r="G2976" s="29"/>
      <c r="H2976" s="6"/>
      <c r="I2976" s="5"/>
    </row>
    <row r="2977" spans="1:9" ht="12.75" hidden="1">
      <c r="A2977" s="1"/>
      <c r="B2977" s="6"/>
      <c r="C2977" s="1"/>
      <c r="D2977" s="1"/>
      <c r="E2977" s="1"/>
      <c r="F2977" s="29"/>
      <c r="G2977" s="29"/>
      <c r="H2977" s="6"/>
      <c r="I2977" s="5"/>
    </row>
    <row r="2978" spans="1:9" ht="12.75" hidden="1">
      <c r="A2978" s="1"/>
      <c r="B2978" s="6"/>
      <c r="C2978" s="1"/>
      <c r="D2978" s="1"/>
      <c r="E2978" s="1"/>
      <c r="F2978" s="29"/>
      <c r="G2978" s="29"/>
      <c r="H2978" s="6"/>
      <c r="I2978" s="5"/>
    </row>
    <row r="2979" spans="1:9" ht="12.75" hidden="1">
      <c r="A2979" s="1"/>
      <c r="B2979" s="6"/>
      <c r="C2979" s="1"/>
      <c r="D2979" s="1"/>
      <c r="E2979" s="1"/>
      <c r="F2979" s="29"/>
      <c r="G2979" s="29"/>
      <c r="H2979" s="6"/>
      <c r="I2979" s="5"/>
    </row>
    <row r="2980" spans="1:9" ht="12.75" hidden="1">
      <c r="A2980" s="1"/>
      <c r="B2980" s="6"/>
      <c r="C2980" s="1"/>
      <c r="D2980" s="1"/>
      <c r="E2980" s="1"/>
      <c r="F2980" s="29"/>
      <c r="G2980" s="29"/>
      <c r="H2980" s="6"/>
      <c r="I2980" s="5"/>
    </row>
    <row r="2981" spans="1:9" ht="12.75" hidden="1">
      <c r="A2981" s="1"/>
      <c r="B2981" s="6"/>
      <c r="C2981" s="1"/>
      <c r="D2981" s="1"/>
      <c r="E2981" s="1"/>
      <c r="F2981" s="29"/>
      <c r="G2981" s="29"/>
      <c r="H2981" s="6"/>
      <c r="I2981" s="5"/>
    </row>
    <row r="2982" spans="1:9" ht="12.75" hidden="1">
      <c r="A2982" s="1"/>
      <c r="B2982" s="6"/>
      <c r="C2982" s="1"/>
      <c r="D2982" s="1"/>
      <c r="E2982" s="1"/>
      <c r="F2982" s="29"/>
      <c r="G2982" s="29"/>
      <c r="H2982" s="6"/>
      <c r="I2982" s="5"/>
    </row>
    <row r="2983" spans="1:9" ht="12.75" hidden="1">
      <c r="A2983" s="1"/>
      <c r="B2983" s="6"/>
      <c r="C2983" s="1"/>
      <c r="D2983" s="1"/>
      <c r="E2983" s="1"/>
      <c r="F2983" s="29"/>
      <c r="G2983" s="29"/>
      <c r="H2983" s="6"/>
      <c r="I2983" s="5"/>
    </row>
    <row r="2984" spans="1:9" ht="12.75" hidden="1">
      <c r="A2984" s="1"/>
      <c r="B2984" s="6"/>
      <c r="C2984" s="1"/>
      <c r="D2984" s="1"/>
      <c r="E2984" s="1"/>
      <c r="F2984" s="29"/>
      <c r="G2984" s="29"/>
      <c r="H2984" s="6"/>
      <c r="I2984" s="5"/>
    </row>
    <row r="2985" spans="1:9" ht="12.75" hidden="1">
      <c r="A2985" s="1"/>
      <c r="B2985" s="6"/>
      <c r="C2985" s="1"/>
      <c r="D2985" s="1"/>
      <c r="E2985" s="1"/>
      <c r="F2985" s="29"/>
      <c r="G2985" s="29"/>
      <c r="H2985" s="6"/>
      <c r="I2985" s="5"/>
    </row>
    <row r="2986" spans="1:9" ht="12.75" hidden="1">
      <c r="A2986" s="1"/>
      <c r="B2986" s="6"/>
      <c r="C2986" s="1"/>
      <c r="D2986" s="1"/>
      <c r="E2986" s="1"/>
      <c r="F2986" s="29"/>
      <c r="G2986" s="29"/>
      <c r="H2986" s="6"/>
      <c r="I2986" s="5"/>
    </row>
    <row r="2987" spans="1:9" ht="12.75" hidden="1">
      <c r="A2987" s="1"/>
      <c r="B2987" s="6"/>
      <c r="C2987" s="1"/>
      <c r="D2987" s="1"/>
      <c r="E2987" s="1"/>
      <c r="F2987" s="29"/>
      <c r="G2987" s="29"/>
      <c r="H2987" s="6"/>
      <c r="I2987" s="5"/>
    </row>
    <row r="2988" spans="1:9" ht="12.75" hidden="1">
      <c r="A2988" s="1"/>
      <c r="B2988" s="6"/>
      <c r="C2988" s="1"/>
      <c r="D2988" s="1"/>
      <c r="E2988" s="1"/>
      <c r="F2988" s="29"/>
      <c r="G2988" s="29"/>
      <c r="H2988" s="6"/>
      <c r="I2988" s="5"/>
    </row>
    <row r="2989" spans="1:9" ht="12.75" hidden="1">
      <c r="A2989" s="1"/>
      <c r="B2989" s="6"/>
      <c r="C2989" s="1"/>
      <c r="D2989" s="1"/>
      <c r="E2989" s="1"/>
      <c r="F2989" s="29"/>
      <c r="G2989" s="29"/>
      <c r="H2989" s="6"/>
      <c r="I2989" s="5"/>
    </row>
    <row r="2990" spans="1:9" ht="12.75" hidden="1">
      <c r="A2990" s="1"/>
      <c r="B2990" s="6"/>
      <c r="C2990" s="1"/>
      <c r="D2990" s="1"/>
      <c r="E2990" s="1"/>
      <c r="F2990" s="29"/>
      <c r="G2990" s="29"/>
      <c r="H2990" s="6"/>
      <c r="I2990" s="5"/>
    </row>
    <row r="2991" spans="1:9" ht="12.75" hidden="1">
      <c r="A2991" s="1"/>
      <c r="B2991" s="6"/>
      <c r="C2991" s="1"/>
      <c r="D2991" s="1"/>
      <c r="E2991" s="1"/>
      <c r="F2991" s="29"/>
      <c r="G2991" s="29"/>
      <c r="H2991" s="6"/>
      <c r="I2991" s="5"/>
    </row>
    <row r="2992" spans="1:9" ht="12.75" hidden="1">
      <c r="A2992" s="1"/>
      <c r="B2992" s="6"/>
      <c r="C2992" s="1"/>
      <c r="D2992" s="1"/>
      <c r="E2992" s="1"/>
      <c r="F2992" s="29"/>
      <c r="G2992" s="29"/>
      <c r="H2992" s="6"/>
      <c r="I2992" s="5"/>
    </row>
    <row r="2993" spans="1:9" ht="12.75" hidden="1">
      <c r="A2993" s="1"/>
      <c r="B2993" s="6"/>
      <c r="C2993" s="1"/>
      <c r="D2993" s="1"/>
      <c r="E2993" s="1"/>
      <c r="F2993" s="29"/>
      <c r="G2993" s="29"/>
      <c r="H2993" s="6"/>
      <c r="I2993" s="5"/>
    </row>
    <row r="2994" spans="1:9" ht="12.75" hidden="1">
      <c r="A2994" s="1"/>
      <c r="B2994" s="6"/>
      <c r="C2994" s="1"/>
      <c r="D2994" s="1"/>
      <c r="E2994" s="1"/>
      <c r="F2994" s="29"/>
      <c r="G2994" s="29"/>
      <c r="H2994" s="6"/>
      <c r="I2994" s="5"/>
    </row>
    <row r="2995" spans="1:9" ht="12.75" hidden="1">
      <c r="A2995" s="1"/>
      <c r="B2995" s="6"/>
      <c r="C2995" s="1"/>
      <c r="D2995" s="1"/>
      <c r="E2995" s="1"/>
      <c r="F2995" s="29"/>
      <c r="G2995" s="29"/>
      <c r="H2995" s="6"/>
      <c r="I2995" s="5"/>
    </row>
    <row r="2996" spans="1:9" ht="12.75" hidden="1">
      <c r="A2996" s="1"/>
      <c r="B2996" s="6"/>
      <c r="C2996" s="1"/>
      <c r="D2996" s="1"/>
      <c r="E2996" s="1"/>
      <c r="F2996" s="29"/>
      <c r="G2996" s="29"/>
      <c r="H2996" s="6"/>
      <c r="I2996" s="5"/>
    </row>
    <row r="2997" spans="1:9" ht="12.75" hidden="1">
      <c r="A2997" s="1"/>
      <c r="B2997" s="6"/>
      <c r="C2997" s="1"/>
      <c r="D2997" s="1"/>
      <c r="E2997" s="1"/>
      <c r="F2997" s="29"/>
      <c r="G2997" s="29"/>
      <c r="H2997" s="6"/>
      <c r="I2997" s="5"/>
    </row>
    <row r="2998" spans="1:9" ht="12.75" hidden="1">
      <c r="A2998" s="1"/>
      <c r="B2998" s="6"/>
      <c r="C2998" s="1"/>
      <c r="D2998" s="1"/>
      <c r="E2998" s="1"/>
      <c r="F2998" s="29"/>
      <c r="G2998" s="29"/>
      <c r="H2998" s="6"/>
      <c r="I2998" s="5"/>
    </row>
    <row r="2999" spans="1:9" ht="12.75" hidden="1">
      <c r="A2999" s="1"/>
      <c r="B2999" s="6"/>
      <c r="C2999" s="1"/>
      <c r="D2999" s="1"/>
      <c r="E2999" s="1"/>
      <c r="F2999" s="29"/>
      <c r="G2999" s="29"/>
      <c r="H2999" s="6"/>
      <c r="I2999" s="5"/>
    </row>
    <row r="3000" spans="1:9" ht="12.75" hidden="1">
      <c r="A3000" s="1"/>
      <c r="B3000" s="6"/>
      <c r="C3000" s="1"/>
      <c r="D3000" s="1"/>
      <c r="E3000" s="1"/>
      <c r="F3000" s="29"/>
      <c r="G3000" s="29"/>
      <c r="H3000" s="6"/>
      <c r="I3000" s="5"/>
    </row>
    <row r="3001" spans="1:9" ht="12.75" hidden="1">
      <c r="A3001" s="1"/>
      <c r="B3001" s="6"/>
      <c r="C3001" s="1"/>
      <c r="D3001" s="1"/>
      <c r="E3001" s="1"/>
      <c r="F3001" s="29"/>
      <c r="G3001" s="29"/>
      <c r="H3001" s="6"/>
      <c r="I3001" s="5"/>
    </row>
    <row r="3002" spans="1:9" ht="12.75" hidden="1">
      <c r="A3002" s="1"/>
      <c r="B3002" s="6"/>
      <c r="C3002" s="1"/>
      <c r="D3002" s="1"/>
      <c r="E3002" s="1"/>
      <c r="F3002" s="29"/>
      <c r="G3002" s="29"/>
      <c r="H3002" s="6"/>
      <c r="I3002" s="5"/>
    </row>
    <row r="3003" spans="1:9" ht="12.75" hidden="1">
      <c r="A3003" s="1"/>
      <c r="B3003" s="6"/>
      <c r="C3003" s="1"/>
      <c r="D3003" s="1"/>
      <c r="E3003" s="1"/>
      <c r="F3003" s="29"/>
      <c r="G3003" s="29"/>
      <c r="H3003" s="6"/>
      <c r="I3003" s="5"/>
    </row>
    <row r="3004" spans="1:9" ht="12.75" hidden="1">
      <c r="A3004" s="1"/>
      <c r="B3004" s="6"/>
      <c r="C3004" s="1"/>
      <c r="D3004" s="1"/>
      <c r="E3004" s="1"/>
      <c r="F3004" s="29"/>
      <c r="G3004" s="29"/>
      <c r="H3004" s="6"/>
      <c r="I3004" s="5"/>
    </row>
    <row r="3005" spans="1:9" ht="12.75" hidden="1">
      <c r="A3005" s="1"/>
      <c r="B3005" s="6"/>
      <c r="C3005" s="1"/>
      <c r="D3005" s="1"/>
      <c r="E3005" s="1"/>
      <c r="F3005" s="29"/>
      <c r="G3005" s="29"/>
      <c r="H3005" s="6"/>
      <c r="I3005" s="5"/>
    </row>
    <row r="3006" spans="1:9" ht="12.75" hidden="1">
      <c r="A3006" s="1"/>
      <c r="B3006" s="6"/>
      <c r="C3006" s="1"/>
      <c r="D3006" s="1"/>
      <c r="E3006" s="1"/>
      <c r="F3006" s="29"/>
      <c r="G3006" s="29"/>
      <c r="H3006" s="6"/>
      <c r="I3006" s="5"/>
    </row>
    <row r="3007" spans="1:9" ht="12.75" hidden="1">
      <c r="A3007" s="1"/>
      <c r="B3007" s="6"/>
      <c r="C3007" s="1"/>
      <c r="D3007" s="1"/>
      <c r="E3007" s="1"/>
      <c r="F3007" s="29"/>
      <c r="G3007" s="29"/>
      <c r="H3007" s="6"/>
      <c r="I3007" s="5"/>
    </row>
    <row r="3008" spans="1:9" ht="12.75" hidden="1">
      <c r="A3008" s="1"/>
      <c r="B3008" s="6"/>
      <c r="C3008" s="1"/>
      <c r="D3008" s="1"/>
      <c r="E3008" s="1"/>
      <c r="F3008" s="29"/>
      <c r="G3008" s="29"/>
      <c r="H3008" s="6"/>
      <c r="I3008" s="5"/>
    </row>
    <row r="3009" spans="1:9" ht="12.75" hidden="1">
      <c r="A3009" s="1"/>
      <c r="B3009" s="6"/>
      <c r="C3009" s="1"/>
      <c r="D3009" s="1"/>
      <c r="E3009" s="1"/>
      <c r="F3009" s="29"/>
      <c r="G3009" s="29"/>
      <c r="H3009" s="6"/>
      <c r="I3009" s="5"/>
    </row>
    <row r="3010" spans="1:9" ht="12.75" hidden="1">
      <c r="A3010" s="1"/>
      <c r="B3010" s="6"/>
      <c r="C3010" s="1"/>
      <c r="D3010" s="1"/>
      <c r="E3010" s="1"/>
      <c r="F3010" s="29"/>
      <c r="G3010" s="29"/>
      <c r="H3010" s="6"/>
      <c r="I3010" s="5"/>
    </row>
    <row r="3011" spans="1:9" ht="12.75" hidden="1">
      <c r="A3011" s="1"/>
      <c r="B3011" s="6"/>
      <c r="C3011" s="1"/>
      <c r="D3011" s="1"/>
      <c r="E3011" s="1"/>
      <c r="F3011" s="29"/>
      <c r="G3011" s="29"/>
      <c r="H3011" s="6"/>
      <c r="I3011" s="5"/>
    </row>
    <row r="3012" spans="1:9" ht="12.75" hidden="1">
      <c r="A3012" s="1"/>
      <c r="B3012" s="6"/>
      <c r="C3012" s="1"/>
      <c r="D3012" s="1"/>
      <c r="E3012" s="1"/>
      <c r="F3012" s="29"/>
      <c r="G3012" s="29"/>
      <c r="H3012" s="6"/>
      <c r="I3012" s="5"/>
    </row>
    <row r="3013" spans="1:9" ht="12.75" hidden="1">
      <c r="A3013" s="1"/>
      <c r="B3013" s="6"/>
      <c r="C3013" s="1"/>
      <c r="D3013" s="1"/>
      <c r="E3013" s="1"/>
      <c r="F3013" s="29"/>
      <c r="G3013" s="29"/>
      <c r="H3013" s="6"/>
      <c r="I3013" s="5"/>
    </row>
    <row r="3014" spans="1:9" ht="12.75" hidden="1">
      <c r="A3014" s="1"/>
      <c r="B3014" s="6"/>
      <c r="C3014" s="1"/>
      <c r="D3014" s="1"/>
      <c r="E3014" s="1"/>
      <c r="F3014" s="29"/>
      <c r="G3014" s="29"/>
      <c r="H3014" s="6"/>
      <c r="I3014" s="5"/>
    </row>
    <row r="3015" spans="1:9" ht="12.75" hidden="1">
      <c r="A3015" s="1"/>
      <c r="B3015" s="6"/>
      <c r="C3015" s="1"/>
      <c r="D3015" s="1"/>
      <c r="E3015" s="1"/>
      <c r="F3015" s="29"/>
      <c r="G3015" s="29"/>
      <c r="H3015" s="6"/>
      <c r="I3015" s="5"/>
    </row>
    <row r="3016" spans="1:9" ht="12.75" hidden="1">
      <c r="A3016" s="1"/>
      <c r="B3016" s="6"/>
      <c r="C3016" s="1"/>
      <c r="D3016" s="1"/>
      <c r="E3016" s="1"/>
      <c r="F3016" s="29"/>
      <c r="G3016" s="29"/>
      <c r="H3016" s="6"/>
      <c r="I3016" s="5"/>
    </row>
    <row r="3017" spans="1:9" ht="12.75" hidden="1">
      <c r="A3017" s="1"/>
      <c r="B3017" s="6"/>
      <c r="C3017" s="1"/>
      <c r="D3017" s="1"/>
      <c r="E3017" s="1"/>
      <c r="F3017" s="29"/>
      <c r="G3017" s="29"/>
      <c r="H3017" s="6"/>
      <c r="I3017" s="5"/>
    </row>
    <row r="3018" spans="1:9" ht="12.75" hidden="1">
      <c r="A3018" s="1"/>
      <c r="B3018" s="6"/>
      <c r="C3018" s="1"/>
      <c r="D3018" s="1"/>
      <c r="E3018" s="1"/>
      <c r="F3018" s="29"/>
      <c r="G3018" s="29"/>
      <c r="H3018" s="6"/>
      <c r="I3018" s="5"/>
    </row>
    <row r="3019" spans="1:9" ht="12.75" hidden="1">
      <c r="A3019" s="1"/>
      <c r="B3019" s="6"/>
      <c r="C3019" s="1"/>
      <c r="D3019" s="1"/>
      <c r="E3019" s="1"/>
      <c r="F3019" s="29"/>
      <c r="G3019" s="29"/>
      <c r="H3019" s="6"/>
      <c r="I3019" s="5"/>
    </row>
    <row r="3020" spans="1:9" ht="12.75" hidden="1">
      <c r="A3020" s="1"/>
      <c r="B3020" s="6"/>
      <c r="C3020" s="1"/>
      <c r="D3020" s="1"/>
      <c r="E3020" s="1"/>
      <c r="F3020" s="29"/>
      <c r="G3020" s="29"/>
      <c r="H3020" s="6"/>
      <c r="I3020" s="5"/>
    </row>
    <row r="3021" spans="1:9" ht="12.75" hidden="1">
      <c r="A3021" s="1"/>
      <c r="B3021" s="6"/>
      <c r="C3021" s="1"/>
      <c r="D3021" s="1"/>
      <c r="E3021" s="1"/>
      <c r="F3021" s="29"/>
      <c r="G3021" s="29"/>
      <c r="H3021" s="6"/>
      <c r="I3021" s="5"/>
    </row>
    <row r="3022" spans="1:9" ht="12.75" hidden="1">
      <c r="A3022" s="1"/>
      <c r="B3022" s="6"/>
      <c r="C3022" s="1"/>
      <c r="D3022" s="1"/>
      <c r="E3022" s="1"/>
      <c r="F3022" s="29"/>
      <c r="G3022" s="29"/>
      <c r="H3022" s="6"/>
      <c r="I3022" s="5"/>
    </row>
    <row r="3023" spans="1:9" ht="12.75" hidden="1">
      <c r="A3023" s="1"/>
      <c r="B3023" s="6"/>
      <c r="C3023" s="1"/>
      <c r="D3023" s="1"/>
      <c r="E3023" s="1"/>
      <c r="F3023" s="29"/>
      <c r="G3023" s="29"/>
      <c r="H3023" s="6"/>
      <c r="I3023" s="5"/>
    </row>
    <row r="3024" spans="1:9" ht="12.75" hidden="1">
      <c r="A3024" s="1"/>
      <c r="B3024" s="6"/>
      <c r="C3024" s="1"/>
      <c r="D3024" s="1"/>
      <c r="E3024" s="1"/>
      <c r="F3024" s="29"/>
      <c r="G3024" s="29"/>
      <c r="H3024" s="6"/>
      <c r="I3024" s="5"/>
    </row>
    <row r="3025" spans="1:9" ht="12.75" hidden="1">
      <c r="A3025" s="1"/>
      <c r="B3025" s="6"/>
      <c r="C3025" s="1"/>
      <c r="D3025" s="1"/>
      <c r="E3025" s="1"/>
      <c r="F3025" s="29"/>
      <c r="G3025" s="29"/>
      <c r="H3025" s="6"/>
      <c r="I3025" s="5"/>
    </row>
    <row r="3026" spans="1:9" ht="12.75" hidden="1">
      <c r="A3026" s="1"/>
      <c r="B3026" s="6"/>
      <c r="C3026" s="1"/>
      <c r="D3026" s="1"/>
      <c r="E3026" s="1"/>
      <c r="F3026" s="29"/>
      <c r="G3026" s="29"/>
      <c r="H3026" s="6"/>
      <c r="I3026" s="5"/>
    </row>
    <row r="3027" spans="1:9" ht="12.75" hidden="1">
      <c r="A3027" s="1"/>
      <c r="B3027" s="6"/>
      <c r="C3027" s="1"/>
      <c r="D3027" s="1"/>
      <c r="E3027" s="1"/>
      <c r="F3027" s="29"/>
      <c r="G3027" s="29"/>
      <c r="H3027" s="6"/>
      <c r="I3027" s="5"/>
    </row>
    <row r="3028" spans="1:9" ht="12.75" hidden="1">
      <c r="A3028" s="1"/>
      <c r="B3028" s="6"/>
      <c r="C3028" s="1"/>
      <c r="D3028" s="1"/>
      <c r="E3028" s="1"/>
      <c r="F3028" s="29"/>
      <c r="G3028" s="29"/>
      <c r="H3028" s="6"/>
      <c r="I3028" s="5"/>
    </row>
    <row r="3029" spans="1:9" ht="12.75" hidden="1">
      <c r="A3029" s="1"/>
      <c r="B3029" s="6"/>
      <c r="C3029" s="1"/>
      <c r="D3029" s="1"/>
      <c r="E3029" s="1"/>
      <c r="F3029" s="29"/>
      <c r="G3029" s="29"/>
      <c r="H3029" s="6"/>
      <c r="I3029" s="5"/>
    </row>
    <row r="3030" spans="1:9" ht="12.75" hidden="1">
      <c r="A3030" s="1"/>
      <c r="B3030" s="6"/>
      <c r="C3030" s="1"/>
      <c r="D3030" s="1"/>
      <c r="E3030" s="1"/>
      <c r="F3030" s="29"/>
      <c r="G3030" s="29"/>
      <c r="H3030" s="6"/>
      <c r="I3030" s="5"/>
    </row>
    <row r="3031" spans="1:9" ht="12.75" hidden="1">
      <c r="A3031" s="1"/>
      <c r="B3031" s="6"/>
      <c r="C3031" s="1"/>
      <c r="D3031" s="1"/>
      <c r="E3031" s="1"/>
      <c r="F3031" s="29"/>
      <c r="G3031" s="29"/>
      <c r="H3031" s="6"/>
      <c r="I3031" s="5"/>
    </row>
    <row r="3032" spans="1:9" ht="12.75" hidden="1">
      <c r="A3032" s="1"/>
      <c r="B3032" s="6"/>
      <c r="C3032" s="1"/>
      <c r="D3032" s="1"/>
      <c r="E3032" s="1"/>
      <c r="F3032" s="29"/>
      <c r="G3032" s="29"/>
      <c r="H3032" s="6"/>
      <c r="I3032" s="5"/>
    </row>
    <row r="3033" spans="1:9" ht="12.75" hidden="1">
      <c r="A3033" s="1"/>
      <c r="B3033" s="6"/>
      <c r="C3033" s="1"/>
      <c r="D3033" s="1"/>
      <c r="E3033" s="1"/>
      <c r="F3033" s="29"/>
      <c r="G3033" s="29"/>
      <c r="H3033" s="6"/>
      <c r="I3033" s="5"/>
    </row>
    <row r="3034" spans="1:9" ht="12.75" hidden="1">
      <c r="A3034" s="1"/>
      <c r="B3034" s="6"/>
      <c r="C3034" s="1"/>
      <c r="D3034" s="1"/>
      <c r="E3034" s="1"/>
      <c r="F3034" s="29"/>
      <c r="G3034" s="29"/>
      <c r="H3034" s="6"/>
      <c r="I3034" s="5"/>
    </row>
    <row r="3035" spans="1:9" ht="12.75" hidden="1">
      <c r="A3035" s="1"/>
      <c r="B3035" s="6"/>
      <c r="C3035" s="1"/>
      <c r="D3035" s="1"/>
      <c r="E3035" s="1"/>
      <c r="F3035" s="29"/>
      <c r="G3035" s="29"/>
      <c r="H3035" s="6"/>
      <c r="I3035" s="5"/>
    </row>
    <row r="3036" spans="1:9" ht="12.75" hidden="1">
      <c r="A3036" s="1"/>
      <c r="B3036" s="6"/>
      <c r="C3036" s="1"/>
      <c r="D3036" s="1"/>
      <c r="E3036" s="1"/>
      <c r="F3036" s="29"/>
      <c r="G3036" s="29"/>
      <c r="H3036" s="6"/>
      <c r="I3036" s="5"/>
    </row>
    <row r="3037" spans="1:9" ht="12.75" hidden="1">
      <c r="A3037" s="1"/>
      <c r="B3037" s="6"/>
      <c r="C3037" s="1"/>
      <c r="D3037" s="1"/>
      <c r="E3037" s="1"/>
      <c r="F3037" s="29"/>
      <c r="G3037" s="29"/>
      <c r="H3037" s="6"/>
      <c r="I3037" s="5"/>
    </row>
    <row r="3038" spans="1:9" ht="12.75" hidden="1">
      <c r="A3038" s="1"/>
      <c r="B3038" s="6"/>
      <c r="C3038" s="1"/>
      <c r="D3038" s="1"/>
      <c r="E3038" s="1"/>
      <c r="F3038" s="29"/>
      <c r="G3038" s="29"/>
      <c r="H3038" s="6"/>
      <c r="I3038" s="5"/>
    </row>
    <row r="3039" spans="1:9" ht="12.75" hidden="1">
      <c r="A3039" s="1"/>
      <c r="B3039" s="6"/>
      <c r="C3039" s="1"/>
      <c r="D3039" s="1"/>
      <c r="E3039" s="1"/>
      <c r="F3039" s="29"/>
      <c r="G3039" s="29"/>
      <c r="H3039" s="6"/>
      <c r="I3039" s="5"/>
    </row>
    <row r="3040" spans="1:9" ht="12.75" hidden="1">
      <c r="A3040" s="1"/>
      <c r="B3040" s="6"/>
      <c r="C3040" s="1"/>
      <c r="D3040" s="1"/>
      <c r="E3040" s="1"/>
      <c r="F3040" s="29"/>
      <c r="G3040" s="29"/>
      <c r="H3040" s="6"/>
      <c r="I3040" s="5"/>
    </row>
    <row r="3041" spans="1:9" ht="12.75" hidden="1">
      <c r="A3041" s="1"/>
      <c r="B3041" s="6"/>
      <c r="C3041" s="1"/>
      <c r="D3041" s="1"/>
      <c r="E3041" s="1"/>
      <c r="F3041" s="29"/>
      <c r="G3041" s="29"/>
      <c r="H3041" s="6"/>
      <c r="I3041" s="5"/>
    </row>
    <row r="3042" spans="1:9" ht="12.75" hidden="1">
      <c r="A3042" s="1"/>
      <c r="B3042" s="6"/>
      <c r="C3042" s="1"/>
      <c r="D3042" s="1"/>
      <c r="E3042" s="1"/>
      <c r="F3042" s="29"/>
      <c r="G3042" s="29"/>
      <c r="H3042" s="6"/>
      <c r="I3042" s="5"/>
    </row>
    <row r="3043" spans="1:9" ht="12.75" hidden="1">
      <c r="A3043" s="1"/>
      <c r="B3043" s="6"/>
      <c r="C3043" s="1"/>
      <c r="D3043" s="1"/>
      <c r="E3043" s="1"/>
      <c r="F3043" s="29"/>
      <c r="G3043" s="29"/>
      <c r="H3043" s="6"/>
      <c r="I3043" s="5"/>
    </row>
    <row r="3044" spans="1:9" ht="12.75" hidden="1">
      <c r="A3044" s="1"/>
      <c r="B3044" s="6"/>
      <c r="C3044" s="1"/>
      <c r="D3044" s="1"/>
      <c r="E3044" s="1"/>
      <c r="F3044" s="29"/>
      <c r="G3044" s="29"/>
      <c r="H3044" s="6"/>
      <c r="I3044" s="5"/>
    </row>
    <row r="3045" spans="1:9" ht="12.75" hidden="1">
      <c r="A3045" s="1"/>
      <c r="B3045" s="6"/>
      <c r="C3045" s="1"/>
      <c r="D3045" s="1"/>
      <c r="E3045" s="1"/>
      <c r="F3045" s="29"/>
      <c r="G3045" s="29"/>
      <c r="H3045" s="6"/>
      <c r="I3045" s="5"/>
    </row>
    <row r="3046" spans="1:9" ht="12.75" hidden="1">
      <c r="A3046" s="1"/>
      <c r="B3046" s="6"/>
      <c r="C3046" s="1"/>
      <c r="D3046" s="1"/>
      <c r="E3046" s="1"/>
      <c r="F3046" s="29"/>
      <c r="G3046" s="29"/>
      <c r="H3046" s="6"/>
      <c r="I3046" s="5"/>
    </row>
    <row r="3047" spans="1:9" ht="12.75" hidden="1">
      <c r="A3047" s="1"/>
      <c r="B3047" s="6"/>
      <c r="C3047" s="1"/>
      <c r="D3047" s="1"/>
      <c r="E3047" s="1"/>
      <c r="F3047" s="29"/>
      <c r="G3047" s="29"/>
      <c r="H3047" s="6"/>
      <c r="I3047" s="5"/>
    </row>
    <row r="3048" spans="1:9" ht="12.75" hidden="1">
      <c r="A3048" s="1"/>
      <c r="B3048" s="6"/>
      <c r="C3048" s="1"/>
      <c r="D3048" s="1"/>
      <c r="E3048" s="1"/>
      <c r="F3048" s="29"/>
      <c r="G3048" s="29"/>
      <c r="H3048" s="6"/>
      <c r="I3048" s="5"/>
    </row>
    <row r="3049" spans="1:9" ht="12.75" hidden="1">
      <c r="A3049" s="1"/>
      <c r="B3049" s="6"/>
      <c r="C3049" s="1"/>
      <c r="D3049" s="1"/>
      <c r="E3049" s="1"/>
      <c r="F3049" s="29"/>
      <c r="G3049" s="29"/>
      <c r="H3049" s="6"/>
      <c r="I3049" s="5"/>
    </row>
    <row r="3050" spans="1:9" ht="12.75" hidden="1">
      <c r="A3050" s="1"/>
      <c r="B3050" s="6"/>
      <c r="C3050" s="1"/>
      <c r="D3050" s="1"/>
      <c r="E3050" s="1"/>
      <c r="F3050" s="29"/>
      <c r="G3050" s="29"/>
      <c r="H3050" s="6"/>
      <c r="I3050" s="5"/>
    </row>
    <row r="3051" spans="1:9" ht="12.75" hidden="1">
      <c r="A3051" s="1"/>
      <c r="B3051" s="6"/>
      <c r="C3051" s="1"/>
      <c r="D3051" s="1"/>
      <c r="E3051" s="1"/>
      <c r="F3051" s="29"/>
      <c r="G3051" s="29"/>
      <c r="H3051" s="6"/>
      <c r="I3051" s="5"/>
    </row>
    <row r="3052" spans="1:9" ht="12.75" hidden="1">
      <c r="A3052" s="1"/>
      <c r="B3052" s="6"/>
      <c r="C3052" s="1"/>
      <c r="D3052" s="1"/>
      <c r="E3052" s="1"/>
      <c r="F3052" s="29"/>
      <c r="G3052" s="29"/>
      <c r="H3052" s="6"/>
      <c r="I3052" s="5"/>
    </row>
    <row r="3053" spans="1:9" ht="12.75" hidden="1">
      <c r="A3053" s="1"/>
      <c r="B3053" s="6"/>
      <c r="C3053" s="1"/>
      <c r="D3053" s="1"/>
      <c r="E3053" s="1"/>
      <c r="F3053" s="29"/>
      <c r="G3053" s="29"/>
      <c r="H3053" s="6"/>
      <c r="I3053" s="5"/>
    </row>
    <row r="3054" spans="1:9" ht="12.75" hidden="1">
      <c r="A3054" s="1"/>
      <c r="B3054" s="6"/>
      <c r="C3054" s="1"/>
      <c r="D3054" s="1"/>
      <c r="E3054" s="1"/>
      <c r="F3054" s="29"/>
      <c r="G3054" s="29"/>
      <c r="H3054" s="6"/>
      <c r="I3054" s="5"/>
    </row>
    <row r="3055" spans="1:9" ht="12.75" hidden="1">
      <c r="A3055" s="1"/>
      <c r="B3055" s="6"/>
      <c r="C3055" s="1"/>
      <c r="D3055" s="1"/>
      <c r="E3055" s="1"/>
      <c r="F3055" s="29"/>
      <c r="G3055" s="29"/>
      <c r="H3055" s="6"/>
      <c r="I3055" s="5"/>
    </row>
    <row r="3056" spans="1:9" ht="12.75" hidden="1">
      <c r="A3056" s="1"/>
      <c r="B3056" s="6"/>
      <c r="C3056" s="1"/>
      <c r="D3056" s="1"/>
      <c r="E3056" s="1"/>
      <c r="F3056" s="29"/>
      <c r="G3056" s="29"/>
      <c r="H3056" s="6"/>
      <c r="I3056" s="5"/>
    </row>
    <row r="3057" spans="1:9" ht="12.75" hidden="1">
      <c r="A3057" s="1"/>
      <c r="B3057" s="6"/>
      <c r="C3057" s="1"/>
      <c r="D3057" s="1"/>
      <c r="E3057" s="1"/>
      <c r="F3057" s="29"/>
      <c r="G3057" s="29"/>
      <c r="H3057" s="6"/>
      <c r="I3057" s="5"/>
    </row>
    <row r="3058" spans="1:9" ht="12.75" hidden="1">
      <c r="A3058" s="1"/>
      <c r="B3058" s="6"/>
      <c r="C3058" s="1"/>
      <c r="D3058" s="1"/>
      <c r="E3058" s="1"/>
      <c r="F3058" s="29"/>
      <c r="G3058" s="29"/>
      <c r="H3058" s="6"/>
      <c r="I3058" s="5"/>
    </row>
    <row r="3059" spans="1:9" ht="12.75" hidden="1">
      <c r="A3059" s="1"/>
      <c r="B3059" s="6"/>
      <c r="C3059" s="1"/>
      <c r="D3059" s="1"/>
      <c r="E3059" s="1"/>
      <c r="F3059" s="29"/>
      <c r="G3059" s="29"/>
      <c r="H3059" s="6"/>
      <c r="I3059" s="5"/>
    </row>
    <row r="3060" spans="1:9" ht="12.75" hidden="1">
      <c r="A3060" s="1"/>
      <c r="B3060" s="6"/>
      <c r="C3060" s="1"/>
      <c r="D3060" s="1"/>
      <c r="E3060" s="1"/>
      <c r="F3060" s="29"/>
      <c r="G3060" s="29"/>
      <c r="H3060" s="6"/>
      <c r="I3060" s="5"/>
    </row>
    <row r="3061" spans="1:9" ht="12.75" hidden="1">
      <c r="A3061" s="1"/>
      <c r="B3061" s="6"/>
      <c r="C3061" s="1"/>
      <c r="D3061" s="1"/>
      <c r="E3061" s="1"/>
      <c r="F3061" s="29"/>
      <c r="G3061" s="29"/>
      <c r="H3061" s="6"/>
      <c r="I3061" s="5"/>
    </row>
    <row r="3062" spans="1:9" ht="12.75" hidden="1">
      <c r="A3062" s="1"/>
      <c r="B3062" s="6"/>
      <c r="C3062" s="1"/>
      <c r="D3062" s="1"/>
      <c r="E3062" s="1"/>
      <c r="F3062" s="29"/>
      <c r="G3062" s="29"/>
      <c r="H3062" s="6"/>
      <c r="I3062" s="5"/>
    </row>
    <row r="3063" spans="1:9" ht="12.75" hidden="1">
      <c r="A3063" s="1"/>
      <c r="B3063" s="6"/>
      <c r="C3063" s="1"/>
      <c r="D3063" s="1"/>
      <c r="E3063" s="1"/>
      <c r="F3063" s="29"/>
      <c r="G3063" s="29"/>
      <c r="H3063" s="6"/>
      <c r="I3063" s="5"/>
    </row>
    <row r="3064" spans="1:9" ht="12.75" hidden="1">
      <c r="A3064" s="1"/>
      <c r="B3064" s="6"/>
      <c r="C3064" s="1"/>
      <c r="D3064" s="1"/>
      <c r="E3064" s="1"/>
      <c r="F3064" s="29"/>
      <c r="G3064" s="29"/>
      <c r="H3064" s="6"/>
      <c r="I3064" s="5"/>
    </row>
    <row r="3065" spans="1:9" ht="12.75" hidden="1">
      <c r="A3065" s="1"/>
      <c r="B3065" s="6"/>
      <c r="C3065" s="1"/>
      <c r="D3065" s="1"/>
      <c r="E3065" s="1"/>
      <c r="F3065" s="29"/>
      <c r="G3065" s="29"/>
      <c r="H3065" s="6"/>
      <c r="I3065" s="5"/>
    </row>
    <row r="3066" spans="1:9" ht="12.75" hidden="1">
      <c r="A3066" s="1"/>
      <c r="B3066" s="6"/>
      <c r="C3066" s="1"/>
      <c r="D3066" s="1"/>
      <c r="E3066" s="1"/>
      <c r="F3066" s="29"/>
      <c r="G3066" s="29"/>
      <c r="H3066" s="6"/>
      <c r="I3066" s="5"/>
    </row>
    <row r="3067" spans="1:9" ht="12.75" hidden="1">
      <c r="A3067" s="1"/>
      <c r="B3067" s="6"/>
      <c r="C3067" s="1"/>
      <c r="D3067" s="1"/>
      <c r="E3067" s="1"/>
      <c r="F3067" s="29"/>
      <c r="G3067" s="29"/>
      <c r="H3067" s="6"/>
      <c r="I3067" s="5"/>
    </row>
    <row r="3068" spans="1:9" ht="12.75" hidden="1">
      <c r="A3068" s="1"/>
      <c r="B3068" s="6"/>
      <c r="C3068" s="1"/>
      <c r="D3068" s="1"/>
      <c r="E3068" s="1"/>
      <c r="F3068" s="29"/>
      <c r="G3068" s="29"/>
      <c r="H3068" s="6"/>
      <c r="I3068" s="5"/>
    </row>
    <row r="3069" spans="1:9" ht="12.75" hidden="1">
      <c r="A3069" s="1"/>
      <c r="B3069" s="6"/>
      <c r="C3069" s="1"/>
      <c r="D3069" s="1"/>
      <c r="E3069" s="1"/>
      <c r="F3069" s="29"/>
      <c r="G3069" s="29"/>
      <c r="H3069" s="6"/>
      <c r="I3069" s="5"/>
    </row>
    <row r="3070" spans="1:9" ht="12.75" hidden="1">
      <c r="A3070" s="1"/>
      <c r="B3070" s="6"/>
      <c r="C3070" s="1"/>
      <c r="D3070" s="1"/>
      <c r="E3070" s="1"/>
      <c r="F3070" s="29"/>
      <c r="G3070" s="29"/>
      <c r="H3070" s="6"/>
      <c r="I3070" s="5"/>
    </row>
    <row r="3071" spans="1:9" ht="12.75" hidden="1">
      <c r="A3071" s="1"/>
      <c r="B3071" s="6"/>
      <c r="C3071" s="1"/>
      <c r="D3071" s="1"/>
      <c r="E3071" s="1"/>
      <c r="F3071" s="29"/>
      <c r="G3071" s="29"/>
      <c r="H3071" s="6"/>
      <c r="I3071" s="5"/>
    </row>
    <row r="3072" spans="1:9" ht="12.75" hidden="1">
      <c r="A3072" s="1"/>
      <c r="B3072" s="6"/>
      <c r="C3072" s="1"/>
      <c r="D3072" s="1"/>
      <c r="E3072" s="1"/>
      <c r="F3072" s="29"/>
      <c r="G3072" s="29"/>
      <c r="H3072" s="6"/>
      <c r="I3072" s="5"/>
    </row>
    <row r="3073" spans="1:9" ht="12.75" hidden="1">
      <c r="A3073" s="1"/>
      <c r="B3073" s="6"/>
      <c r="C3073" s="1"/>
      <c r="D3073" s="1"/>
      <c r="E3073" s="1"/>
      <c r="F3073" s="29"/>
      <c r="G3073" s="29"/>
      <c r="H3073" s="6"/>
      <c r="I3073" s="5"/>
    </row>
    <row r="3074" spans="1:9" ht="12.75" hidden="1">
      <c r="A3074" s="1"/>
      <c r="B3074" s="6"/>
      <c r="C3074" s="1"/>
      <c r="D3074" s="1"/>
      <c r="E3074" s="1"/>
      <c r="F3074" s="29"/>
      <c r="G3074" s="29"/>
      <c r="H3074" s="6"/>
      <c r="I3074" s="5"/>
    </row>
    <row r="3075" spans="1:9" ht="12.75" hidden="1">
      <c r="A3075" s="1"/>
      <c r="B3075" s="6"/>
      <c r="C3075" s="1"/>
      <c r="D3075" s="1"/>
      <c r="E3075" s="1"/>
      <c r="F3075" s="29"/>
      <c r="G3075" s="29"/>
      <c r="H3075" s="6"/>
      <c r="I3075" s="5"/>
    </row>
    <row r="3076" spans="1:9" ht="12.75" hidden="1">
      <c r="A3076" s="1"/>
      <c r="B3076" s="6"/>
      <c r="C3076" s="1"/>
      <c r="D3076" s="1"/>
      <c r="E3076" s="1"/>
      <c r="F3076" s="29"/>
      <c r="G3076" s="29"/>
      <c r="H3076" s="6"/>
      <c r="I3076" s="5"/>
    </row>
    <row r="3077" spans="1:9" ht="12.75" hidden="1">
      <c r="A3077" s="1"/>
      <c r="B3077" s="6"/>
      <c r="C3077" s="1"/>
      <c r="D3077" s="1"/>
      <c r="E3077" s="1"/>
      <c r="F3077" s="29"/>
      <c r="G3077" s="29"/>
      <c r="H3077" s="6"/>
      <c r="I3077" s="5"/>
    </row>
    <row r="3078" spans="1:9" ht="12.75" hidden="1">
      <c r="A3078" s="1"/>
      <c r="B3078" s="6"/>
      <c r="C3078" s="1"/>
      <c r="D3078" s="1"/>
      <c r="E3078" s="1"/>
      <c r="F3078" s="29"/>
      <c r="G3078" s="29"/>
      <c r="H3078" s="6"/>
      <c r="I3078" s="5"/>
    </row>
    <row r="3079" spans="1:9" ht="12.75" hidden="1">
      <c r="A3079" s="1"/>
      <c r="B3079" s="6"/>
      <c r="C3079" s="1"/>
      <c r="D3079" s="1"/>
      <c r="E3079" s="1"/>
      <c r="F3079" s="29"/>
      <c r="G3079" s="29"/>
      <c r="H3079" s="6"/>
      <c r="I3079" s="5"/>
    </row>
    <row r="3080" spans="1:9" ht="12.75" hidden="1">
      <c r="A3080" s="1"/>
      <c r="B3080" s="6"/>
      <c r="C3080" s="1"/>
      <c r="D3080" s="1"/>
      <c r="E3080" s="1"/>
      <c r="F3080" s="29"/>
      <c r="G3080" s="29"/>
      <c r="H3080" s="6"/>
      <c r="I3080" s="5"/>
    </row>
    <row r="3081" spans="1:9" ht="12.75" hidden="1">
      <c r="A3081" s="1"/>
      <c r="B3081" s="6"/>
      <c r="C3081" s="1"/>
      <c r="D3081" s="1"/>
      <c r="E3081" s="1"/>
      <c r="F3081" s="29"/>
      <c r="G3081" s="29"/>
      <c r="H3081" s="6"/>
      <c r="I3081" s="5"/>
    </row>
    <row r="3082" spans="1:9" ht="12.75" hidden="1">
      <c r="A3082" s="1"/>
      <c r="B3082" s="6"/>
      <c r="C3082" s="1"/>
      <c r="D3082" s="1"/>
      <c r="E3082" s="1"/>
      <c r="F3082" s="29"/>
      <c r="G3082" s="29"/>
      <c r="H3082" s="6"/>
      <c r="I3082" s="5"/>
    </row>
    <row r="3083" spans="1:9" ht="12.75" hidden="1">
      <c r="A3083" s="1"/>
      <c r="B3083" s="6"/>
      <c r="C3083" s="1"/>
      <c r="D3083" s="1"/>
      <c r="E3083" s="1"/>
      <c r="F3083" s="29"/>
      <c r="G3083" s="29"/>
      <c r="H3083" s="6"/>
      <c r="I3083" s="5"/>
    </row>
    <row r="3084" spans="1:9" ht="12.75" hidden="1">
      <c r="A3084" s="1"/>
      <c r="B3084" s="6"/>
      <c r="C3084" s="1"/>
      <c r="D3084" s="1"/>
      <c r="E3084" s="1"/>
      <c r="F3084" s="29"/>
      <c r="G3084" s="29"/>
      <c r="H3084" s="6"/>
      <c r="I3084" s="5"/>
    </row>
    <row r="3085" spans="1:9" ht="12.75" hidden="1">
      <c r="A3085" s="1"/>
      <c r="B3085" s="6"/>
      <c r="C3085" s="1"/>
      <c r="D3085" s="1"/>
      <c r="E3085" s="1"/>
      <c r="F3085" s="29"/>
      <c r="G3085" s="29"/>
      <c r="H3085" s="6"/>
      <c r="I3085" s="5"/>
    </row>
    <row r="3086" spans="1:9" ht="12.75" hidden="1">
      <c r="A3086" s="1"/>
      <c r="B3086" s="6"/>
      <c r="C3086" s="1"/>
      <c r="D3086" s="1"/>
      <c r="E3086" s="1"/>
      <c r="F3086" s="29"/>
      <c r="G3086" s="29"/>
      <c r="H3086" s="6"/>
      <c r="I3086" s="5"/>
    </row>
    <row r="3087" spans="1:9" ht="12.75" hidden="1">
      <c r="A3087" s="1"/>
      <c r="B3087" s="6"/>
      <c r="C3087" s="1"/>
      <c r="D3087" s="1"/>
      <c r="E3087" s="1"/>
      <c r="F3087" s="29"/>
      <c r="G3087" s="29"/>
      <c r="H3087" s="6"/>
      <c r="I3087" s="5"/>
    </row>
    <row r="3088" spans="1:9" ht="12.75" hidden="1">
      <c r="A3088" s="1"/>
      <c r="B3088" s="6"/>
      <c r="C3088" s="1"/>
      <c r="D3088" s="1"/>
      <c r="E3088" s="1"/>
      <c r="F3088" s="29"/>
      <c r="G3088" s="29"/>
      <c r="H3088" s="6"/>
      <c r="I3088" s="5"/>
    </row>
    <row r="3089" spans="1:9" ht="12.75" hidden="1">
      <c r="A3089" s="1"/>
      <c r="B3089" s="6"/>
      <c r="C3089" s="1"/>
      <c r="D3089" s="1"/>
      <c r="E3089" s="1"/>
      <c r="F3089" s="29"/>
      <c r="G3089" s="29"/>
      <c r="H3089" s="6"/>
      <c r="I3089" s="5"/>
    </row>
    <row r="3090" spans="1:9" ht="12.75" hidden="1">
      <c r="A3090" s="1"/>
      <c r="B3090" s="6"/>
      <c r="C3090" s="1"/>
      <c r="D3090" s="1"/>
      <c r="E3090" s="1"/>
      <c r="F3090" s="29"/>
      <c r="G3090" s="29"/>
      <c r="H3090" s="6"/>
      <c r="I3090" s="5"/>
    </row>
    <row r="3091" spans="1:9" ht="12.75" hidden="1">
      <c r="A3091" s="1"/>
      <c r="B3091" s="6"/>
      <c r="C3091" s="1"/>
      <c r="D3091" s="1"/>
      <c r="E3091" s="1"/>
      <c r="F3091" s="29"/>
      <c r="G3091" s="29"/>
      <c r="H3091" s="6"/>
      <c r="I3091" s="5"/>
    </row>
    <row r="3092" spans="1:9" ht="12.75" hidden="1">
      <c r="A3092" s="1"/>
      <c r="B3092" s="6"/>
      <c r="C3092" s="1"/>
      <c r="D3092" s="1"/>
      <c r="E3092" s="1"/>
      <c r="F3092" s="29"/>
      <c r="G3092" s="29"/>
      <c r="H3092" s="6"/>
      <c r="I3092" s="5"/>
    </row>
    <row r="3093" spans="1:9" ht="12.75" hidden="1">
      <c r="A3093" s="1"/>
      <c r="B3093" s="6"/>
      <c r="C3093" s="1"/>
      <c r="D3093" s="1"/>
      <c r="E3093" s="1"/>
      <c r="F3093" s="29"/>
      <c r="G3093" s="29"/>
      <c r="H3093" s="6"/>
      <c r="I3093" s="5"/>
    </row>
    <row r="3094" spans="1:9" ht="12.75" hidden="1">
      <c r="A3094" s="1"/>
      <c r="B3094" s="6"/>
      <c r="C3094" s="1"/>
      <c r="D3094" s="1"/>
      <c r="E3094" s="1"/>
      <c r="F3094" s="29"/>
      <c r="G3094" s="29"/>
      <c r="H3094" s="6"/>
      <c r="I3094" s="5"/>
    </row>
    <row r="3095" spans="1:9" ht="12.75" hidden="1">
      <c r="A3095" s="1"/>
      <c r="B3095" s="6"/>
      <c r="C3095" s="1"/>
      <c r="D3095" s="1"/>
      <c r="E3095" s="1"/>
      <c r="F3095" s="29"/>
      <c r="G3095" s="29"/>
      <c r="H3095" s="6"/>
      <c r="I3095" s="5"/>
    </row>
    <row r="3096" spans="1:9" ht="12.75" hidden="1">
      <c r="A3096" s="1"/>
      <c r="B3096" s="6"/>
      <c r="C3096" s="1"/>
      <c r="D3096" s="1"/>
      <c r="E3096" s="1"/>
      <c r="F3096" s="29"/>
      <c r="G3096" s="29"/>
      <c r="H3096" s="6"/>
      <c r="I3096" s="5"/>
    </row>
    <row r="3097" spans="1:9" ht="12.75" hidden="1">
      <c r="A3097" s="1"/>
      <c r="B3097" s="6"/>
      <c r="C3097" s="1"/>
      <c r="D3097" s="1"/>
      <c r="E3097" s="1"/>
      <c r="F3097" s="29"/>
      <c r="G3097" s="29"/>
      <c r="H3097" s="6"/>
      <c r="I3097" s="5"/>
    </row>
    <row r="3098" spans="1:9" ht="12.75" hidden="1">
      <c r="A3098" s="1"/>
      <c r="B3098" s="6"/>
      <c r="C3098" s="1"/>
      <c r="D3098" s="1"/>
      <c r="E3098" s="1"/>
      <c r="F3098" s="29"/>
      <c r="G3098" s="29"/>
      <c r="H3098" s="6"/>
      <c r="I3098" s="5"/>
    </row>
    <row r="3099" spans="1:9" ht="12.75" hidden="1">
      <c r="A3099" s="1"/>
      <c r="B3099" s="6"/>
      <c r="C3099" s="1"/>
      <c r="D3099" s="1"/>
      <c r="E3099" s="1"/>
      <c r="F3099" s="29"/>
      <c r="G3099" s="29"/>
      <c r="H3099" s="6"/>
      <c r="I3099" s="5"/>
    </row>
    <row r="3100" spans="1:9" ht="12.75" hidden="1">
      <c r="A3100" s="1"/>
      <c r="B3100" s="6"/>
      <c r="C3100" s="1"/>
      <c r="D3100" s="1"/>
      <c r="E3100" s="1"/>
      <c r="F3100" s="29"/>
      <c r="G3100" s="29"/>
      <c r="H3100" s="6"/>
      <c r="I3100" s="5"/>
    </row>
    <row r="3101" spans="1:9" ht="12.75" hidden="1">
      <c r="A3101" s="1"/>
      <c r="B3101" s="6"/>
      <c r="C3101" s="1"/>
      <c r="D3101" s="1"/>
      <c r="E3101" s="1"/>
      <c r="F3101" s="29"/>
      <c r="G3101" s="29"/>
      <c r="H3101" s="6"/>
      <c r="I3101" s="5"/>
    </row>
    <row r="3102" spans="1:9" ht="12.75" hidden="1">
      <c r="A3102" s="1"/>
      <c r="B3102" s="6"/>
      <c r="C3102" s="1"/>
      <c r="D3102" s="1"/>
      <c r="E3102" s="1"/>
      <c r="F3102" s="29"/>
      <c r="G3102" s="29"/>
      <c r="H3102" s="6"/>
      <c r="I3102" s="5"/>
    </row>
    <row r="3103" spans="1:9" ht="12.75" hidden="1">
      <c r="A3103" s="1"/>
      <c r="B3103" s="6"/>
      <c r="C3103" s="1"/>
      <c r="D3103" s="1"/>
      <c r="E3103" s="1"/>
      <c r="F3103" s="29"/>
      <c r="G3103" s="29"/>
      <c r="H3103" s="6"/>
      <c r="I3103" s="5"/>
    </row>
    <row r="3104" spans="1:9" ht="12.75" hidden="1">
      <c r="A3104" s="1"/>
      <c r="B3104" s="6"/>
      <c r="C3104" s="1"/>
      <c r="D3104" s="1"/>
      <c r="E3104" s="1"/>
      <c r="F3104" s="29"/>
      <c r="G3104" s="29"/>
      <c r="H3104" s="6"/>
      <c r="I3104" s="5"/>
    </row>
    <row r="3105" spans="1:9" ht="12.75" hidden="1">
      <c r="A3105" s="1"/>
      <c r="B3105" s="6"/>
      <c r="C3105" s="1"/>
      <c r="D3105" s="1"/>
      <c r="E3105" s="1"/>
      <c r="F3105" s="29"/>
      <c r="G3105" s="29"/>
      <c r="H3105" s="6"/>
      <c r="I3105" s="5"/>
    </row>
    <row r="3106" spans="1:9" ht="12.75" hidden="1">
      <c r="A3106" s="1"/>
      <c r="B3106" s="6"/>
      <c r="C3106" s="1"/>
      <c r="D3106" s="1"/>
      <c r="E3106" s="1"/>
      <c r="F3106" s="29"/>
      <c r="G3106" s="29"/>
      <c r="H3106" s="6"/>
      <c r="I3106" s="5"/>
    </row>
    <row r="3107" spans="1:9" ht="12.75" hidden="1">
      <c r="A3107" s="1"/>
      <c r="B3107" s="6"/>
      <c r="C3107" s="1"/>
      <c r="D3107" s="1"/>
      <c r="E3107" s="1"/>
      <c r="F3107" s="29"/>
      <c r="G3107" s="29"/>
      <c r="H3107" s="6"/>
      <c r="I3107" s="5"/>
    </row>
    <row r="3108" spans="1:9" ht="12.75" hidden="1">
      <c r="A3108" s="1"/>
      <c r="B3108" s="6"/>
      <c r="C3108" s="1"/>
      <c r="D3108" s="1"/>
      <c r="E3108" s="1"/>
      <c r="F3108" s="29"/>
      <c r="G3108" s="29"/>
      <c r="H3108" s="6"/>
      <c r="I3108" s="5"/>
    </row>
    <row r="3109" spans="1:9" ht="12.75" hidden="1">
      <c r="A3109" s="1"/>
      <c r="B3109" s="6"/>
      <c r="C3109" s="1"/>
      <c r="D3109" s="1"/>
      <c r="E3109" s="1"/>
      <c r="F3109" s="29"/>
      <c r="G3109" s="29"/>
      <c r="H3109" s="6"/>
      <c r="I3109" s="5"/>
    </row>
    <row r="3110" spans="1:9" ht="12.75" hidden="1">
      <c r="A3110" s="1"/>
      <c r="B3110" s="6"/>
      <c r="C3110" s="1"/>
      <c r="D3110" s="1"/>
      <c r="E3110" s="1"/>
      <c r="F3110" s="29"/>
      <c r="G3110" s="29"/>
      <c r="H3110" s="6"/>
      <c r="I3110" s="5"/>
    </row>
    <row r="3111" spans="1:9" ht="12.75" hidden="1">
      <c r="A3111" s="1"/>
      <c r="B3111" s="6"/>
      <c r="C3111" s="1"/>
      <c r="D3111" s="1"/>
      <c r="E3111" s="1"/>
      <c r="F3111" s="29"/>
      <c r="G3111" s="29"/>
      <c r="H3111" s="6"/>
      <c r="I3111" s="5"/>
    </row>
    <row r="3112" spans="1:9" ht="12.75" hidden="1">
      <c r="A3112" s="1"/>
      <c r="B3112" s="6"/>
      <c r="C3112" s="1"/>
      <c r="D3112" s="1"/>
      <c r="E3112" s="1"/>
      <c r="F3112" s="29"/>
      <c r="G3112" s="29"/>
      <c r="H3112" s="6"/>
      <c r="I3112" s="5"/>
    </row>
    <row r="3113" spans="1:9" ht="12.75" hidden="1">
      <c r="A3113" s="1"/>
      <c r="B3113" s="6"/>
      <c r="C3113" s="1"/>
      <c r="D3113" s="1"/>
      <c r="E3113" s="1"/>
      <c r="F3113" s="29"/>
      <c r="G3113" s="29"/>
      <c r="H3113" s="6"/>
      <c r="I3113" s="5"/>
    </row>
    <row r="3114" spans="1:9" ht="12.75" hidden="1">
      <c r="A3114" s="1"/>
      <c r="B3114" s="6"/>
      <c r="C3114" s="1"/>
      <c r="D3114" s="1"/>
      <c r="E3114" s="1"/>
      <c r="F3114" s="29"/>
      <c r="G3114" s="29"/>
      <c r="H3114" s="6"/>
      <c r="I3114" s="5"/>
    </row>
    <row r="3115" spans="1:9" ht="12.75" hidden="1">
      <c r="A3115" s="1"/>
      <c r="B3115" s="6"/>
      <c r="C3115" s="1"/>
      <c r="D3115" s="1"/>
      <c r="E3115" s="1"/>
      <c r="F3115" s="29"/>
      <c r="G3115" s="29"/>
      <c r="H3115" s="6"/>
      <c r="I3115" s="5"/>
    </row>
    <row r="3116" spans="1:9" ht="12.75" hidden="1">
      <c r="A3116" s="1"/>
      <c r="B3116" s="6"/>
      <c r="C3116" s="1"/>
      <c r="D3116" s="1"/>
      <c r="E3116" s="1"/>
      <c r="F3116" s="29"/>
      <c r="G3116" s="29"/>
      <c r="H3116" s="6"/>
      <c r="I3116" s="5"/>
    </row>
    <row r="3117" spans="1:9" ht="12.75" hidden="1">
      <c r="A3117" s="1"/>
      <c r="B3117" s="6"/>
      <c r="C3117" s="1"/>
      <c r="D3117" s="1"/>
      <c r="E3117" s="1"/>
      <c r="F3117" s="29"/>
      <c r="G3117" s="29"/>
      <c r="H3117" s="6"/>
      <c r="I3117" s="5"/>
    </row>
    <row r="3118" spans="1:9" ht="12.75" hidden="1">
      <c r="A3118" s="1"/>
      <c r="B3118" s="6"/>
      <c r="C3118" s="1"/>
      <c r="D3118" s="1"/>
      <c r="E3118" s="1"/>
      <c r="F3118" s="29"/>
      <c r="G3118" s="29"/>
      <c r="H3118" s="6"/>
      <c r="I3118" s="5"/>
    </row>
    <row r="3119" spans="1:9" ht="12.75" hidden="1">
      <c r="A3119" s="1"/>
      <c r="B3119" s="6"/>
      <c r="C3119" s="1"/>
      <c r="D3119" s="1"/>
      <c r="E3119" s="1"/>
      <c r="F3119" s="29"/>
      <c r="G3119" s="29"/>
      <c r="H3119" s="6"/>
      <c r="I3119" s="5"/>
    </row>
    <row r="3120" spans="1:9" ht="12.75" hidden="1">
      <c r="A3120" s="1"/>
      <c r="B3120" s="6"/>
      <c r="C3120" s="1"/>
      <c r="D3120" s="1"/>
      <c r="E3120" s="1"/>
      <c r="F3120" s="29"/>
      <c r="G3120" s="29"/>
      <c r="H3120" s="6"/>
      <c r="I3120" s="5"/>
    </row>
    <row r="3121" spans="1:9" ht="12.75" hidden="1">
      <c r="A3121" s="1"/>
      <c r="B3121" s="6"/>
      <c r="C3121" s="1"/>
      <c r="D3121" s="1"/>
      <c r="E3121" s="1"/>
      <c r="F3121" s="29"/>
      <c r="G3121" s="29"/>
      <c r="H3121" s="6"/>
      <c r="I3121" s="5"/>
    </row>
    <row r="3122" spans="1:9" ht="12.75" hidden="1">
      <c r="A3122" s="1"/>
      <c r="B3122" s="6"/>
      <c r="C3122" s="1"/>
      <c r="D3122" s="1"/>
      <c r="E3122" s="1"/>
      <c r="F3122" s="29"/>
      <c r="G3122" s="29"/>
      <c r="H3122" s="6"/>
      <c r="I3122" s="5"/>
    </row>
    <row r="3123" spans="1:9" ht="12.75" hidden="1">
      <c r="A3123" s="1"/>
      <c r="B3123" s="6"/>
      <c r="C3123" s="1"/>
      <c r="D3123" s="1"/>
      <c r="E3123" s="1"/>
      <c r="F3123" s="29"/>
      <c r="G3123" s="29"/>
      <c r="H3123" s="6"/>
      <c r="I3123" s="5"/>
    </row>
    <row r="3124" spans="1:9" ht="12.75" hidden="1">
      <c r="A3124" s="1"/>
      <c r="B3124" s="6"/>
      <c r="C3124" s="1"/>
      <c r="D3124" s="1"/>
      <c r="E3124" s="1"/>
      <c r="F3124" s="29"/>
      <c r="G3124" s="29"/>
      <c r="H3124" s="6"/>
      <c r="I3124" s="5"/>
    </row>
    <row r="3125" spans="1:9" ht="12.75" hidden="1">
      <c r="A3125" s="1"/>
      <c r="B3125" s="6"/>
      <c r="C3125" s="1"/>
      <c r="D3125" s="1"/>
      <c r="E3125" s="1"/>
      <c r="F3125" s="29"/>
      <c r="G3125" s="29"/>
      <c r="H3125" s="6"/>
      <c r="I3125" s="5"/>
    </row>
    <row r="3126" spans="1:9" ht="12.75" hidden="1">
      <c r="A3126" s="1"/>
      <c r="B3126" s="6"/>
      <c r="C3126" s="1"/>
      <c r="D3126" s="1"/>
      <c r="E3126" s="1"/>
      <c r="F3126" s="29"/>
      <c r="G3126" s="29"/>
      <c r="H3126" s="6"/>
      <c r="I3126" s="5"/>
    </row>
    <row r="3127" spans="1:9" ht="12.75" hidden="1">
      <c r="A3127" s="1"/>
      <c r="B3127" s="6"/>
      <c r="C3127" s="1"/>
      <c r="D3127" s="1"/>
      <c r="E3127" s="1"/>
      <c r="F3127" s="29"/>
      <c r="G3127" s="29"/>
      <c r="H3127" s="6"/>
      <c r="I3127" s="5"/>
    </row>
    <row r="3128" spans="1:9" ht="12.75" hidden="1">
      <c r="A3128" s="1"/>
      <c r="B3128" s="6"/>
      <c r="C3128" s="1"/>
      <c r="D3128" s="1"/>
      <c r="E3128" s="1"/>
      <c r="F3128" s="29"/>
      <c r="G3128" s="29"/>
      <c r="H3128" s="6"/>
      <c r="I3128" s="5"/>
    </row>
    <row r="3129" spans="1:9" ht="12.75" hidden="1">
      <c r="A3129" s="1"/>
      <c r="B3129" s="6"/>
      <c r="C3129" s="1"/>
      <c r="D3129" s="1"/>
      <c r="E3129" s="1"/>
      <c r="F3129" s="29"/>
      <c r="G3129" s="29"/>
      <c r="H3129" s="6"/>
      <c r="I3129" s="5"/>
    </row>
    <row r="3130" spans="1:9" ht="12.75" hidden="1">
      <c r="A3130" s="1"/>
      <c r="B3130" s="6"/>
      <c r="C3130" s="1"/>
      <c r="D3130" s="1"/>
      <c r="E3130" s="1"/>
      <c r="F3130" s="29"/>
      <c r="G3130" s="29"/>
      <c r="H3130" s="6"/>
      <c r="I3130" s="5"/>
    </row>
    <row r="3131" spans="1:9" ht="12.75" hidden="1">
      <c r="A3131" s="1"/>
      <c r="B3131" s="6"/>
      <c r="C3131" s="1"/>
      <c r="D3131" s="1"/>
      <c r="E3131" s="1"/>
      <c r="F3131" s="29"/>
      <c r="G3131" s="29"/>
      <c r="H3131" s="6"/>
      <c r="I3131" s="5"/>
    </row>
    <row r="3132" spans="1:9" ht="12.75" hidden="1">
      <c r="A3132" s="1"/>
      <c r="B3132" s="6"/>
      <c r="C3132" s="1"/>
      <c r="D3132" s="1"/>
      <c r="E3132" s="1"/>
      <c r="F3132" s="29"/>
      <c r="G3132" s="29"/>
      <c r="H3132" s="6"/>
      <c r="I3132" s="5"/>
    </row>
    <row r="3133" spans="1:9" ht="12.75" hidden="1">
      <c r="A3133" s="1"/>
      <c r="B3133" s="6"/>
      <c r="C3133" s="1"/>
      <c r="D3133" s="1"/>
      <c r="E3133" s="1"/>
      <c r="F3133" s="29"/>
      <c r="G3133" s="29"/>
      <c r="H3133" s="6"/>
      <c r="I3133" s="5"/>
    </row>
    <row r="3134" spans="1:9" ht="12.75" hidden="1">
      <c r="A3134" s="1"/>
      <c r="B3134" s="6"/>
      <c r="C3134" s="1"/>
      <c r="D3134" s="1"/>
      <c r="E3134" s="1"/>
      <c r="F3134" s="29"/>
      <c r="G3134" s="29"/>
      <c r="H3134" s="6"/>
      <c r="I3134" s="5"/>
    </row>
    <row r="3135" spans="1:9" ht="12.75" hidden="1">
      <c r="A3135" s="1"/>
      <c r="B3135" s="6"/>
      <c r="C3135" s="1"/>
      <c r="D3135" s="1"/>
      <c r="E3135" s="1"/>
      <c r="F3135" s="29"/>
      <c r="G3135" s="29"/>
      <c r="H3135" s="6"/>
      <c r="I3135" s="5"/>
    </row>
    <row r="3136" spans="1:9" ht="12.75" hidden="1">
      <c r="A3136" s="1"/>
      <c r="B3136" s="6"/>
      <c r="C3136" s="1"/>
      <c r="D3136" s="1"/>
      <c r="E3136" s="1"/>
      <c r="F3136" s="29"/>
      <c r="G3136" s="29"/>
      <c r="H3136" s="6"/>
      <c r="I3136" s="5"/>
    </row>
    <row r="3137" spans="1:9" ht="12.75" hidden="1">
      <c r="A3137" s="1"/>
      <c r="B3137" s="6"/>
      <c r="C3137" s="1"/>
      <c r="D3137" s="1"/>
      <c r="E3137" s="1"/>
      <c r="F3137" s="29"/>
      <c r="G3137" s="29"/>
      <c r="H3137" s="6"/>
      <c r="I3137" s="5"/>
    </row>
    <row r="3138" spans="1:9" ht="12.75" hidden="1">
      <c r="A3138" s="1"/>
      <c r="B3138" s="6"/>
      <c r="C3138" s="1"/>
      <c r="D3138" s="1"/>
      <c r="E3138" s="1"/>
      <c r="F3138" s="29"/>
      <c r="G3138" s="29"/>
      <c r="H3138" s="6"/>
      <c r="I3138" s="5"/>
    </row>
    <row r="3139" spans="1:9" ht="12.75" hidden="1">
      <c r="A3139" s="1"/>
      <c r="B3139" s="6"/>
      <c r="C3139" s="1"/>
      <c r="D3139" s="1"/>
      <c r="E3139" s="1"/>
      <c r="F3139" s="29"/>
      <c r="G3139" s="29"/>
      <c r="H3139" s="6"/>
      <c r="I3139" s="5"/>
    </row>
    <row r="3140" spans="1:9" ht="12.75" hidden="1">
      <c r="A3140" s="1"/>
      <c r="B3140" s="6"/>
      <c r="C3140" s="1"/>
      <c r="D3140" s="1"/>
      <c r="E3140" s="1"/>
      <c r="F3140" s="29"/>
      <c r="G3140" s="29"/>
      <c r="H3140" s="6"/>
      <c r="I3140" s="5"/>
    </row>
    <row r="3141" spans="1:9" ht="12.75" hidden="1">
      <c r="A3141" s="1"/>
      <c r="B3141" s="6"/>
      <c r="C3141" s="1"/>
      <c r="D3141" s="1"/>
      <c r="E3141" s="1"/>
      <c r="F3141" s="29"/>
      <c r="G3141" s="29"/>
      <c r="H3141" s="6"/>
      <c r="I3141" s="5"/>
    </row>
    <row r="3142" spans="1:9" ht="12.75" hidden="1">
      <c r="A3142" s="1"/>
      <c r="B3142" s="6"/>
      <c r="C3142" s="1"/>
      <c r="D3142" s="1"/>
      <c r="E3142" s="1"/>
      <c r="F3142" s="29"/>
      <c r="G3142" s="29"/>
      <c r="H3142" s="6"/>
      <c r="I3142" s="5"/>
    </row>
    <row r="3143" spans="1:9" ht="12.75" hidden="1">
      <c r="A3143" s="1"/>
      <c r="B3143" s="6"/>
      <c r="C3143" s="1"/>
      <c r="D3143" s="1"/>
      <c r="E3143" s="1"/>
      <c r="F3143" s="29"/>
      <c r="G3143" s="29"/>
      <c r="H3143" s="6"/>
      <c r="I3143" s="5"/>
    </row>
    <row r="3144" spans="1:9" ht="12.75" hidden="1">
      <c r="A3144" s="1"/>
      <c r="B3144" s="6"/>
      <c r="C3144" s="1"/>
      <c r="D3144" s="1"/>
      <c r="E3144" s="1"/>
      <c r="F3144" s="29"/>
      <c r="G3144" s="29"/>
      <c r="H3144" s="6"/>
      <c r="I3144" s="5"/>
    </row>
    <row r="3145" spans="1:9" ht="12.75" hidden="1">
      <c r="A3145" s="1"/>
      <c r="B3145" s="6"/>
      <c r="C3145" s="1"/>
      <c r="D3145" s="1"/>
      <c r="E3145" s="1"/>
      <c r="F3145" s="29"/>
      <c r="G3145" s="29"/>
      <c r="H3145" s="6"/>
      <c r="I3145" s="5"/>
    </row>
    <row r="3146" spans="1:9" ht="12.75" hidden="1">
      <c r="A3146" s="1"/>
      <c r="B3146" s="6"/>
      <c r="C3146" s="1"/>
      <c r="D3146" s="1"/>
      <c r="E3146" s="1"/>
      <c r="F3146" s="29"/>
      <c r="G3146" s="29"/>
      <c r="H3146" s="6"/>
      <c r="I3146" s="5"/>
    </row>
    <row r="3147" spans="1:9" ht="12.75" hidden="1">
      <c r="A3147" s="1"/>
      <c r="B3147" s="6"/>
      <c r="C3147" s="1"/>
      <c r="D3147" s="1"/>
      <c r="E3147" s="1"/>
      <c r="F3147" s="29"/>
      <c r="G3147" s="29"/>
      <c r="H3147" s="6"/>
      <c r="I3147" s="5"/>
    </row>
    <row r="3148" spans="1:9" ht="12.75" hidden="1">
      <c r="A3148" s="1"/>
      <c r="B3148" s="6"/>
      <c r="C3148" s="1"/>
      <c r="D3148" s="1"/>
      <c r="E3148" s="1"/>
      <c r="F3148" s="29"/>
      <c r="G3148" s="29"/>
      <c r="H3148" s="6"/>
      <c r="I3148" s="5"/>
    </row>
    <row r="3149" spans="1:9" ht="12.75" hidden="1">
      <c r="A3149" s="1"/>
      <c r="B3149" s="6"/>
      <c r="C3149" s="1"/>
      <c r="D3149" s="1"/>
      <c r="E3149" s="1"/>
      <c r="F3149" s="29"/>
      <c r="G3149" s="29"/>
      <c r="H3149" s="6"/>
      <c r="I3149" s="5"/>
    </row>
    <row r="3150" spans="1:9" ht="12.75" hidden="1">
      <c r="A3150" s="1"/>
      <c r="B3150" s="6"/>
      <c r="C3150" s="1"/>
      <c r="D3150" s="1"/>
      <c r="E3150" s="1"/>
      <c r="F3150" s="29"/>
      <c r="G3150" s="29"/>
      <c r="H3150" s="6"/>
      <c r="I3150" s="5"/>
    </row>
    <row r="3151" spans="1:9" ht="12.75" hidden="1">
      <c r="A3151" s="1"/>
      <c r="B3151" s="6"/>
      <c r="C3151" s="1"/>
      <c r="D3151" s="1"/>
      <c r="E3151" s="1"/>
      <c r="F3151" s="29"/>
      <c r="G3151" s="29"/>
      <c r="H3151" s="6"/>
      <c r="I3151" s="5"/>
    </row>
    <row r="3152" spans="1:9" ht="12.75" hidden="1">
      <c r="A3152" s="1"/>
      <c r="B3152" s="6"/>
      <c r="C3152" s="1"/>
      <c r="D3152" s="1"/>
      <c r="E3152" s="1"/>
      <c r="F3152" s="29"/>
      <c r="G3152" s="29"/>
      <c r="H3152" s="6"/>
      <c r="I3152" s="5"/>
    </row>
    <row r="3153" spans="1:9" ht="12.75" hidden="1">
      <c r="A3153" s="1"/>
      <c r="B3153" s="6"/>
      <c r="C3153" s="1"/>
      <c r="D3153" s="1"/>
      <c r="E3153" s="1"/>
      <c r="F3153" s="29"/>
      <c r="G3153" s="29"/>
      <c r="H3153" s="6"/>
      <c r="I3153" s="5"/>
    </row>
    <row r="3154" spans="1:9" ht="12.75" hidden="1">
      <c r="A3154" s="1"/>
      <c r="B3154" s="6"/>
      <c r="C3154" s="1"/>
      <c r="D3154" s="1"/>
      <c r="E3154" s="1"/>
      <c r="F3154" s="29"/>
      <c r="G3154" s="29"/>
      <c r="H3154" s="6"/>
      <c r="I3154" s="5"/>
    </row>
    <row r="3155" spans="1:9" ht="12.75" hidden="1">
      <c r="A3155" s="1"/>
      <c r="B3155" s="6"/>
      <c r="C3155" s="1"/>
      <c r="D3155" s="1"/>
      <c r="E3155" s="1"/>
      <c r="F3155" s="29"/>
      <c r="G3155" s="29"/>
      <c r="H3155" s="6"/>
      <c r="I3155" s="5"/>
    </row>
    <row r="3156" spans="1:9" ht="12.75" hidden="1">
      <c r="A3156" s="1"/>
      <c r="B3156" s="6"/>
      <c r="C3156" s="1"/>
      <c r="D3156" s="1"/>
      <c r="E3156" s="1"/>
      <c r="F3156" s="29"/>
      <c r="G3156" s="29"/>
      <c r="H3156" s="6"/>
      <c r="I3156" s="5"/>
    </row>
    <row r="3157" spans="1:9" ht="12.75" hidden="1">
      <c r="A3157" s="1"/>
      <c r="B3157" s="6"/>
      <c r="C3157" s="1"/>
      <c r="D3157" s="1"/>
      <c r="E3157" s="1"/>
      <c r="F3157" s="29"/>
      <c r="G3157" s="29"/>
      <c r="H3157" s="6"/>
      <c r="I3157" s="5"/>
    </row>
    <row r="3158" spans="1:9" ht="12.75" hidden="1">
      <c r="A3158" s="1"/>
      <c r="B3158" s="6"/>
      <c r="C3158" s="1"/>
      <c r="D3158" s="1"/>
      <c r="E3158" s="1"/>
      <c r="F3158" s="29"/>
      <c r="G3158" s="29"/>
      <c r="H3158" s="6"/>
      <c r="I3158" s="5"/>
    </row>
    <row r="3159" spans="1:9" ht="12.75" hidden="1">
      <c r="A3159" s="1"/>
      <c r="B3159" s="6"/>
      <c r="C3159" s="1"/>
      <c r="D3159" s="1"/>
      <c r="E3159" s="1"/>
      <c r="F3159" s="29"/>
      <c r="G3159" s="29"/>
      <c r="H3159" s="6"/>
      <c r="I3159" s="5"/>
    </row>
    <row r="3160" spans="1:9" ht="12.75" hidden="1">
      <c r="A3160" s="1"/>
      <c r="B3160" s="6"/>
      <c r="C3160" s="1"/>
      <c r="D3160" s="1"/>
      <c r="E3160" s="1"/>
      <c r="F3160" s="29"/>
      <c r="G3160" s="29"/>
      <c r="H3160" s="6"/>
      <c r="I3160" s="5"/>
    </row>
    <row r="3161" spans="1:9" ht="12.75" hidden="1">
      <c r="A3161" s="1"/>
      <c r="B3161" s="6"/>
      <c r="C3161" s="1"/>
      <c r="D3161" s="1"/>
      <c r="E3161" s="1"/>
      <c r="F3161" s="29"/>
      <c r="G3161" s="29"/>
      <c r="H3161" s="6"/>
      <c r="I3161" s="5"/>
    </row>
    <row r="3162" spans="1:9" ht="12.75" hidden="1">
      <c r="A3162" s="1"/>
      <c r="B3162" s="6"/>
      <c r="C3162" s="1"/>
      <c r="D3162" s="1"/>
      <c r="E3162" s="1"/>
      <c r="F3162" s="29"/>
      <c r="G3162" s="29"/>
      <c r="H3162" s="6"/>
      <c r="I3162" s="5"/>
    </row>
    <row r="3163" spans="1:9" ht="12.75" hidden="1">
      <c r="A3163" s="1"/>
      <c r="B3163" s="6"/>
      <c r="C3163" s="1"/>
      <c r="D3163" s="1"/>
      <c r="E3163" s="1"/>
      <c r="F3163" s="29"/>
      <c r="G3163" s="29"/>
      <c r="H3163" s="6"/>
      <c r="I3163" s="5"/>
    </row>
    <row r="3164" spans="1:9" ht="12.75" hidden="1">
      <c r="A3164" s="1"/>
      <c r="B3164" s="6"/>
      <c r="C3164" s="1"/>
      <c r="D3164" s="1"/>
      <c r="E3164" s="1"/>
      <c r="F3164" s="29"/>
      <c r="G3164" s="29"/>
      <c r="H3164" s="6"/>
      <c r="I3164" s="5"/>
    </row>
    <row r="3165" spans="1:9" ht="12.75">
      <c r="A3165" s="1"/>
      <c r="B3165" s="6"/>
      <c r="C3165" s="1"/>
      <c r="D3165" s="1"/>
      <c r="E3165" s="1"/>
      <c r="F3165" s="29"/>
      <c r="G3165" s="29"/>
      <c r="H3165" s="6"/>
      <c r="I3165" s="5"/>
    </row>
    <row r="3166" spans="1:11" s="295" customFormat="1" ht="12.75">
      <c r="A3166" s="291"/>
      <c r="B3166" s="292"/>
      <c r="C3166" s="222" t="s">
        <v>1299</v>
      </c>
      <c r="D3166" s="222"/>
      <c r="E3166" s="222"/>
      <c r="F3166" s="293"/>
      <c r="G3166" s="293"/>
      <c r="H3166" s="221"/>
      <c r="I3166" s="294"/>
      <c r="K3166" s="296"/>
    </row>
    <row r="3167" spans="1:11" s="295" customFormat="1" ht="12.75">
      <c r="A3167" s="291"/>
      <c r="B3167" s="292"/>
      <c r="C3167" s="222"/>
      <c r="D3167" s="222"/>
      <c r="E3167" s="222" t="s">
        <v>1297</v>
      </c>
      <c r="F3167" s="293"/>
      <c r="G3167" s="293"/>
      <c r="H3167" s="221"/>
      <c r="I3167" s="294"/>
      <c r="K3167" s="296"/>
    </row>
    <row r="3168" spans="1:13" s="295" customFormat="1" ht="12.75">
      <c r="A3168" s="291"/>
      <c r="B3168" s="297">
        <v>-28461600</v>
      </c>
      <c r="C3168" s="221" t="s">
        <v>1294</v>
      </c>
      <c r="D3168" s="222"/>
      <c r="E3168" s="222" t="s">
        <v>1298</v>
      </c>
      <c r="F3168" s="293"/>
      <c r="G3168" s="293" t="s">
        <v>121</v>
      </c>
      <c r="H3168" s="221">
        <v>28461600</v>
      </c>
      <c r="I3168" s="298">
        <v>63849</v>
      </c>
      <c r="K3168" s="299"/>
      <c r="M3168" s="300">
        <v>445.76422496828457</v>
      </c>
    </row>
    <row r="3169" spans="1:13" s="295" customFormat="1" ht="12.75">
      <c r="A3169" s="291"/>
      <c r="B3169" s="292">
        <v>147686</v>
      </c>
      <c r="C3169" s="222" t="s">
        <v>1295</v>
      </c>
      <c r="D3169" s="222"/>
      <c r="E3169" s="222"/>
      <c r="F3169" s="293"/>
      <c r="G3169" s="293" t="s">
        <v>121</v>
      </c>
      <c r="H3169" s="221">
        <v>28313914</v>
      </c>
      <c r="I3169" s="298">
        <v>331.31281407035175</v>
      </c>
      <c r="K3169" s="299"/>
      <c r="M3169" s="295">
        <v>445.76</v>
      </c>
    </row>
    <row r="3170" spans="1:13" s="295" customFormat="1" ht="12.75">
      <c r="A3170" s="291"/>
      <c r="B3170" s="301">
        <v>-28313914</v>
      </c>
      <c r="C3170" s="302" t="s">
        <v>1296</v>
      </c>
      <c r="D3170" s="222"/>
      <c r="E3170" s="222"/>
      <c r="F3170" s="293"/>
      <c r="G3170" s="293" t="s">
        <v>121</v>
      </c>
      <c r="H3170" s="221">
        <v>0</v>
      </c>
      <c r="I3170" s="298">
        <v>-59608.24</v>
      </c>
      <c r="K3170" s="296"/>
      <c r="M3170" s="295">
        <v>475</v>
      </c>
    </row>
    <row r="3171" spans="1:11" s="286" customFormat="1" ht="12.75">
      <c r="A3171" s="266"/>
      <c r="B3171" s="79"/>
      <c r="C3171" s="265"/>
      <c r="D3171" s="265"/>
      <c r="E3171" s="265"/>
      <c r="F3171" s="267"/>
      <c r="G3171" s="267"/>
      <c r="H3171" s="78"/>
      <c r="I3171" s="285"/>
      <c r="J3171" s="271"/>
      <c r="K3171" s="271"/>
    </row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/>
  </sheetData>
  <sheetProtection/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8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M2396" sqref="M2396:M2398"/>
    </sheetView>
  </sheetViews>
  <sheetFormatPr defaultColWidth="0" defaultRowHeight="12.75" zeroHeight="1"/>
  <cols>
    <col min="1" max="1" width="5.140625" style="1" customWidth="1"/>
    <col min="2" max="2" width="10.2812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9" customWidth="1"/>
    <col min="7" max="7" width="6.8515625" style="29" customWidth="1"/>
    <col min="8" max="8" width="10.140625" style="6" customWidth="1"/>
    <col min="9" max="9" width="8.28125" style="5" customWidth="1"/>
    <col min="10" max="10" width="18.28125" style="0" customWidth="1"/>
    <col min="11" max="12" width="18.28125" style="0" hidden="1" customWidth="1"/>
    <col min="13" max="13" width="9.8515625" style="0" customWidth="1"/>
    <col min="14" max="16384" width="9.8515625" style="0" hidden="1" customWidth="1"/>
  </cols>
  <sheetData>
    <row r="1" spans="1:9" ht="15.75" customHeight="1">
      <c r="A1" s="19"/>
      <c r="B1" s="10"/>
      <c r="C1" s="11"/>
      <c r="D1" s="11"/>
      <c r="E1" s="12"/>
      <c r="F1" s="11"/>
      <c r="G1" s="11"/>
      <c r="H1" s="10"/>
      <c r="I1" s="4"/>
    </row>
    <row r="2" spans="1:9" ht="17.25" customHeight="1">
      <c r="A2" s="13"/>
      <c r="B2" s="351" t="s">
        <v>1305</v>
      </c>
      <c r="C2" s="351"/>
      <c r="D2" s="351"/>
      <c r="E2" s="351"/>
      <c r="F2" s="351"/>
      <c r="G2" s="351"/>
      <c r="H2" s="351"/>
      <c r="I2" s="23"/>
    </row>
    <row r="3" spans="1:9" s="17" customFormat="1" ht="18" customHeight="1">
      <c r="A3" s="14"/>
      <c r="B3" s="15"/>
      <c r="C3" s="15"/>
      <c r="D3" s="15"/>
      <c r="E3" s="15"/>
      <c r="F3" s="15"/>
      <c r="G3" s="15"/>
      <c r="H3" s="15"/>
      <c r="I3" s="16"/>
    </row>
    <row r="4" spans="1:9" ht="15" customHeight="1">
      <c r="A4" s="13"/>
      <c r="B4" s="21" t="s">
        <v>2</v>
      </c>
      <c r="C4" s="20" t="s">
        <v>8</v>
      </c>
      <c r="D4" s="20" t="s">
        <v>3</v>
      </c>
      <c r="E4" s="20" t="s">
        <v>9</v>
      </c>
      <c r="F4" s="20" t="s">
        <v>4</v>
      </c>
      <c r="G4" s="18" t="s">
        <v>6</v>
      </c>
      <c r="H4" s="21" t="s">
        <v>5</v>
      </c>
      <c r="I4" s="22" t="s">
        <v>7</v>
      </c>
    </row>
    <row r="5" spans="1:13" ht="18.75" customHeight="1">
      <c r="A5" s="25"/>
      <c r="B5" s="25" t="s">
        <v>1286</v>
      </c>
      <c r="C5" s="25"/>
      <c r="D5" s="25"/>
      <c r="E5" s="25"/>
      <c r="F5" s="30"/>
      <c r="G5" s="28"/>
      <c r="H5" s="26">
        <v>0</v>
      </c>
      <c r="I5" s="27">
        <v>475</v>
      </c>
      <c r="K5" t="s">
        <v>10</v>
      </c>
      <c r="L5" t="s">
        <v>11</v>
      </c>
      <c r="M5" s="2">
        <v>475</v>
      </c>
    </row>
    <row r="6" spans="2:13" ht="12.75">
      <c r="B6" s="31"/>
      <c r="C6" s="14"/>
      <c r="D6" s="14"/>
      <c r="E6" s="14"/>
      <c r="F6" s="32"/>
      <c r="I6" s="24"/>
      <c r="M6" s="2">
        <v>475</v>
      </c>
    </row>
    <row r="7" spans="2:13" ht="12.75">
      <c r="B7" s="31"/>
      <c r="C7" s="14"/>
      <c r="D7" s="14"/>
      <c r="E7" s="14"/>
      <c r="F7" s="32"/>
      <c r="I7" s="24"/>
      <c r="M7" s="2">
        <v>475</v>
      </c>
    </row>
    <row r="8" spans="2:13" ht="12.75">
      <c r="B8" s="31"/>
      <c r="C8" s="14"/>
      <c r="D8" s="14"/>
      <c r="E8" s="14"/>
      <c r="F8" s="32"/>
      <c r="I8" s="24"/>
      <c r="M8" s="2">
        <v>475</v>
      </c>
    </row>
    <row r="9" spans="1:13" ht="12.75">
      <c r="A9" s="120"/>
      <c r="B9" s="130" t="s">
        <v>1193</v>
      </c>
      <c r="C9" s="131"/>
      <c r="D9" s="131" t="s">
        <v>1194</v>
      </c>
      <c r="E9" s="131" t="s">
        <v>1195</v>
      </c>
      <c r="F9" s="132"/>
      <c r="G9" s="132"/>
      <c r="H9" s="130"/>
      <c r="I9" s="133" t="s">
        <v>1196</v>
      </c>
      <c r="J9" s="88"/>
      <c r="K9" s="2"/>
      <c r="M9" s="2">
        <v>475</v>
      </c>
    </row>
    <row r="10" spans="1:13" s="17" customFormat="1" ht="12.75">
      <c r="A10" s="120"/>
      <c r="B10" s="130">
        <f>+B22</f>
        <v>2795708</v>
      </c>
      <c r="C10" s="134"/>
      <c r="D10" s="131" t="s">
        <v>81</v>
      </c>
      <c r="E10" s="135" t="s">
        <v>1202</v>
      </c>
      <c r="F10" s="136"/>
      <c r="G10" s="136"/>
      <c r="H10" s="31">
        <f>H9-B10</f>
        <v>-2795708</v>
      </c>
      <c r="I10" s="144">
        <f aca="true" t="shared" si="0" ref="I10:I17">+B10/M10</f>
        <v>5885.701052631579</v>
      </c>
      <c r="J10" s="43"/>
      <c r="K10" s="43"/>
      <c r="L10" s="43"/>
      <c r="M10" s="2">
        <v>475</v>
      </c>
    </row>
    <row r="11" spans="1:13" s="17" customFormat="1" ht="12.75">
      <c r="A11" s="120"/>
      <c r="B11" s="130">
        <f>+B1306</f>
        <v>480430</v>
      </c>
      <c r="C11" s="134"/>
      <c r="D11" s="131" t="s">
        <v>1197</v>
      </c>
      <c r="E11" s="135" t="s">
        <v>1201</v>
      </c>
      <c r="F11" s="136"/>
      <c r="G11" s="136"/>
      <c r="H11" s="138">
        <f aca="true" t="shared" si="1" ref="H11:H16">+H10-B11</f>
        <v>-3276138</v>
      </c>
      <c r="I11" s="144">
        <f t="shared" si="0"/>
        <v>1011.4315789473684</v>
      </c>
      <c r="J11" s="43"/>
      <c r="K11" s="43"/>
      <c r="L11" s="43"/>
      <c r="M11" s="2">
        <v>475</v>
      </c>
    </row>
    <row r="12" spans="1:13" s="17" customFormat="1" ht="12.75">
      <c r="A12" s="120"/>
      <c r="B12" s="130">
        <f>+B1406</f>
        <v>1723925</v>
      </c>
      <c r="C12" s="134"/>
      <c r="D12" s="131" t="s">
        <v>593</v>
      </c>
      <c r="E12" s="135" t="s">
        <v>1203</v>
      </c>
      <c r="F12" s="136"/>
      <c r="G12" s="136"/>
      <c r="H12" s="138">
        <f t="shared" si="1"/>
        <v>-5000063</v>
      </c>
      <c r="I12" s="144">
        <f t="shared" si="0"/>
        <v>3629.315789473684</v>
      </c>
      <c r="J12" s="43"/>
      <c r="K12" s="43"/>
      <c r="L12" s="43"/>
      <c r="M12" s="2">
        <v>475</v>
      </c>
    </row>
    <row r="13" spans="1:13" s="17" customFormat="1" ht="12.75">
      <c r="A13" s="120"/>
      <c r="B13" s="130">
        <f>+B1776</f>
        <v>1395145</v>
      </c>
      <c r="C13" s="134"/>
      <c r="D13" s="131" t="s">
        <v>1198</v>
      </c>
      <c r="E13" s="135" t="s">
        <v>1204</v>
      </c>
      <c r="F13" s="136"/>
      <c r="G13" s="136"/>
      <c r="H13" s="138">
        <f t="shared" si="1"/>
        <v>-6395208</v>
      </c>
      <c r="I13" s="144">
        <f t="shared" si="0"/>
        <v>2937.1473684210528</v>
      </c>
      <c r="J13" s="43"/>
      <c r="K13" s="43"/>
      <c r="L13" s="43"/>
      <c r="M13" s="2">
        <v>475</v>
      </c>
    </row>
    <row r="14" spans="1:13" s="17" customFormat="1" ht="12.75">
      <c r="A14" s="120"/>
      <c r="B14" s="130">
        <f>+B2074</f>
        <v>1218965.8</v>
      </c>
      <c r="C14" s="134"/>
      <c r="D14" s="131" t="s">
        <v>918</v>
      </c>
      <c r="E14" s="135" t="s">
        <v>1287</v>
      </c>
      <c r="F14" s="136"/>
      <c r="G14" s="136"/>
      <c r="H14" s="138">
        <f t="shared" si="1"/>
        <v>-7614173.8</v>
      </c>
      <c r="I14" s="144">
        <f t="shared" si="0"/>
        <v>2566.2437894736845</v>
      </c>
      <c r="J14" s="43"/>
      <c r="K14" s="43"/>
      <c r="L14" s="43"/>
      <c r="M14" s="43">
        <v>475</v>
      </c>
    </row>
    <row r="15" spans="1:13" s="17" customFormat="1" ht="12.75">
      <c r="A15" s="120"/>
      <c r="B15" s="130">
        <f>+B2156</f>
        <v>1333400</v>
      </c>
      <c r="C15" s="134"/>
      <c r="D15" s="131" t="s">
        <v>982</v>
      </c>
      <c r="E15" s="134" t="s">
        <v>1199</v>
      </c>
      <c r="F15" s="136"/>
      <c r="G15" s="136"/>
      <c r="H15" s="138">
        <f t="shared" si="1"/>
        <v>-8947573.8</v>
      </c>
      <c r="I15" s="137">
        <f t="shared" si="0"/>
        <v>2807.157894736842</v>
      </c>
      <c r="J15" s="43"/>
      <c r="K15" s="2"/>
      <c r="L15" s="43"/>
      <c r="M15" s="2">
        <v>475</v>
      </c>
    </row>
    <row r="16" spans="1:13" s="17" customFormat="1" ht="12.75">
      <c r="A16" s="120"/>
      <c r="B16" s="130">
        <f>+B2230</f>
        <v>877113</v>
      </c>
      <c r="C16" s="134"/>
      <c r="D16" s="131" t="s">
        <v>1160</v>
      </c>
      <c r="E16" s="134"/>
      <c r="F16" s="136"/>
      <c r="G16" s="136"/>
      <c r="H16" s="143">
        <f t="shared" si="1"/>
        <v>-9824686.8</v>
      </c>
      <c r="I16" s="137">
        <f t="shared" si="0"/>
        <v>1846.5536842105264</v>
      </c>
      <c r="J16" s="43"/>
      <c r="K16" s="2"/>
      <c r="L16" s="43"/>
      <c r="M16" s="2">
        <v>475</v>
      </c>
    </row>
    <row r="17" spans="1:13" ht="12.75">
      <c r="A17" s="118"/>
      <c r="B17" s="130">
        <f>SUM(B10:B16)</f>
        <v>9824686.8</v>
      </c>
      <c r="C17" s="131" t="s">
        <v>1253</v>
      </c>
      <c r="D17" s="134"/>
      <c r="E17" s="134"/>
      <c r="F17" s="136"/>
      <c r="G17" s="136"/>
      <c r="H17" s="138">
        <v>0</v>
      </c>
      <c r="I17" s="137">
        <f t="shared" si="0"/>
        <v>20683.551157894737</v>
      </c>
      <c r="J17" s="2"/>
      <c r="K17" s="2"/>
      <c r="L17" s="2"/>
      <c r="M17" s="2">
        <v>475</v>
      </c>
    </row>
    <row r="18" spans="9:13" ht="12.75">
      <c r="I18" s="24"/>
      <c r="M18" s="2">
        <v>475</v>
      </c>
    </row>
    <row r="19" spans="1:13" s="52" customFormat="1" ht="13.5" thickBot="1">
      <c r="A19" s="44"/>
      <c r="B19" s="91">
        <f>+B22+B1306+B1406+B1776+B2074+B2156+B2230</f>
        <v>9824686.8</v>
      </c>
      <c r="C19" s="103" t="s">
        <v>1200</v>
      </c>
      <c r="D19" s="47"/>
      <c r="E19" s="47"/>
      <c r="F19" s="48"/>
      <c r="G19" s="49"/>
      <c r="H19" s="140">
        <f>H18-B19</f>
        <v>-9824686.8</v>
      </c>
      <c r="I19" s="139">
        <f>+B19/M19</f>
        <v>20683.551157894737</v>
      </c>
      <c r="M19" s="2">
        <v>475</v>
      </c>
    </row>
    <row r="20" spans="4:13" ht="12.75">
      <c r="D20" s="14"/>
      <c r="H20" s="141"/>
      <c r="I20" s="24"/>
      <c r="M20" s="2">
        <v>475</v>
      </c>
    </row>
    <row r="21" spans="8:13" ht="12.75">
      <c r="H21" s="141"/>
      <c r="I21" s="24"/>
      <c r="M21" s="2">
        <v>475</v>
      </c>
    </row>
    <row r="22" spans="1:13" s="52" customFormat="1" ht="13.5" thickBot="1">
      <c r="A22" s="44"/>
      <c r="B22" s="45">
        <f>+B25+B52+B65+B110+B175+B287+B364+B397+B432+B469+B512+B605+B639+B691+B739+B779+B841+B897+B928+B986+B1037+B1071+B1121+B1151+B1185+B1227+B1301+B1261</f>
        <v>2795708</v>
      </c>
      <c r="C22" s="44"/>
      <c r="D22" s="46" t="s">
        <v>12</v>
      </c>
      <c r="E22" s="47"/>
      <c r="F22" s="48"/>
      <c r="G22" s="49"/>
      <c r="H22" s="142">
        <f>H21-B22</f>
        <v>-2795708</v>
      </c>
      <c r="I22" s="51">
        <f>+B22/M22</f>
        <v>5885.701052631579</v>
      </c>
      <c r="M22" s="2">
        <v>475</v>
      </c>
    </row>
    <row r="23" spans="4:13" ht="12.75">
      <c r="D23" s="14"/>
      <c r="H23" s="6">
        <v>0</v>
      </c>
      <c r="I23" s="24">
        <f aca="true" t="shared" si="2" ref="I23:I66">+B23/M23</f>
        <v>0</v>
      </c>
      <c r="M23" s="2">
        <v>475</v>
      </c>
    </row>
    <row r="24" spans="4:13" ht="12.75">
      <c r="D24" s="14"/>
      <c r="H24" s="6">
        <f>H23-B24</f>
        <v>0</v>
      </c>
      <c r="I24" s="24">
        <f t="shared" si="2"/>
        <v>0</v>
      </c>
      <c r="M24" s="2">
        <v>475</v>
      </c>
    </row>
    <row r="25" spans="1:13" s="60" customFormat="1" ht="12.75">
      <c r="A25" s="13"/>
      <c r="B25" s="322">
        <f>+B29+B34+B39+B43+B47</f>
        <v>28400</v>
      </c>
      <c r="C25" s="54" t="s">
        <v>13</v>
      </c>
      <c r="D25" s="55" t="s">
        <v>14</v>
      </c>
      <c r="E25" s="54" t="s">
        <v>15</v>
      </c>
      <c r="F25" s="56" t="s">
        <v>16</v>
      </c>
      <c r="G25" s="57" t="s">
        <v>17</v>
      </c>
      <c r="H25" s="58"/>
      <c r="I25" s="59">
        <f t="shared" si="2"/>
        <v>59.78947368421053</v>
      </c>
      <c r="J25" s="59"/>
      <c r="K25" s="59"/>
      <c r="M25" s="2">
        <v>475</v>
      </c>
    </row>
    <row r="26" spans="2:13" ht="12.75">
      <c r="B26" s="183"/>
      <c r="H26" s="6">
        <f aca="true" t="shared" si="3" ref="H26:H46">H25-B26</f>
        <v>0</v>
      </c>
      <c r="I26" s="24">
        <f t="shared" si="2"/>
        <v>0</v>
      </c>
      <c r="M26" s="2">
        <v>475</v>
      </c>
    </row>
    <row r="27" spans="2:13" ht="12.75">
      <c r="B27" s="183">
        <v>4000</v>
      </c>
      <c r="C27" s="1" t="s">
        <v>0</v>
      </c>
      <c r="D27" s="14" t="s">
        <v>12</v>
      </c>
      <c r="E27" s="1" t="s">
        <v>18</v>
      </c>
      <c r="F27" s="305" t="s">
        <v>19</v>
      </c>
      <c r="G27" s="29" t="s">
        <v>20</v>
      </c>
      <c r="H27" s="6">
        <f t="shared" si="3"/>
        <v>-4000</v>
      </c>
      <c r="I27" s="24">
        <v>8</v>
      </c>
      <c r="K27" t="s">
        <v>0</v>
      </c>
      <c r="L27">
        <v>1</v>
      </c>
      <c r="M27" s="2">
        <v>475</v>
      </c>
    </row>
    <row r="28" spans="2:13" ht="12.75">
      <c r="B28" s="183">
        <v>5000</v>
      </c>
      <c r="C28" s="1" t="s">
        <v>0</v>
      </c>
      <c r="D28" s="14" t="s">
        <v>12</v>
      </c>
      <c r="E28" s="1" t="s">
        <v>18</v>
      </c>
      <c r="F28" s="305" t="s">
        <v>21</v>
      </c>
      <c r="G28" s="29" t="s">
        <v>22</v>
      </c>
      <c r="H28" s="6">
        <f t="shared" si="3"/>
        <v>-9000</v>
      </c>
      <c r="I28" s="24">
        <v>10</v>
      </c>
      <c r="K28" t="s">
        <v>0</v>
      </c>
      <c r="L28">
        <v>1</v>
      </c>
      <c r="M28" s="2">
        <v>475</v>
      </c>
    </row>
    <row r="29" spans="1:13" s="60" customFormat="1" ht="12.75">
      <c r="A29" s="13"/>
      <c r="B29" s="322">
        <f>SUM(B27:B28)</f>
        <v>9000</v>
      </c>
      <c r="C29" s="13" t="s">
        <v>0</v>
      </c>
      <c r="D29" s="13"/>
      <c r="E29" s="13"/>
      <c r="F29" s="76"/>
      <c r="G29" s="20"/>
      <c r="H29" s="58">
        <v>0</v>
      </c>
      <c r="I29" s="59">
        <f t="shared" si="2"/>
        <v>18.94736842105263</v>
      </c>
      <c r="M29" s="2">
        <v>475</v>
      </c>
    </row>
    <row r="30" spans="2:13" ht="12.75">
      <c r="B30" s="183"/>
      <c r="F30" s="72"/>
      <c r="H30" s="6">
        <f t="shared" si="3"/>
        <v>0</v>
      </c>
      <c r="I30" s="24">
        <f t="shared" si="2"/>
        <v>0</v>
      </c>
      <c r="M30" s="2">
        <v>475</v>
      </c>
    </row>
    <row r="31" spans="2:13" ht="12.75">
      <c r="B31" s="183"/>
      <c r="F31" s="72"/>
      <c r="H31" s="6">
        <f t="shared" si="3"/>
        <v>0</v>
      </c>
      <c r="I31" s="24">
        <f t="shared" si="2"/>
        <v>0</v>
      </c>
      <c r="M31" s="2">
        <v>475</v>
      </c>
    </row>
    <row r="32" spans="2:13" ht="12.75">
      <c r="B32" s="183">
        <v>1200</v>
      </c>
      <c r="C32" s="1" t="s">
        <v>23</v>
      </c>
      <c r="D32" s="14" t="s">
        <v>12</v>
      </c>
      <c r="E32" s="14" t="s">
        <v>24</v>
      </c>
      <c r="F32" s="33" t="s">
        <v>25</v>
      </c>
      <c r="G32" s="29" t="s">
        <v>20</v>
      </c>
      <c r="H32" s="6">
        <f>H31-B32</f>
        <v>-1200</v>
      </c>
      <c r="I32" s="24">
        <f t="shared" si="2"/>
        <v>2.526315789473684</v>
      </c>
      <c r="K32" t="s">
        <v>18</v>
      </c>
      <c r="L32">
        <v>1</v>
      </c>
      <c r="M32" s="2">
        <v>475</v>
      </c>
    </row>
    <row r="33" spans="2:13" ht="12.75">
      <c r="B33" s="183">
        <v>1200</v>
      </c>
      <c r="C33" s="1" t="s">
        <v>26</v>
      </c>
      <c r="D33" s="14" t="s">
        <v>12</v>
      </c>
      <c r="E33" s="14" t="s">
        <v>24</v>
      </c>
      <c r="F33" s="33" t="s">
        <v>25</v>
      </c>
      <c r="G33" s="29" t="s">
        <v>20</v>
      </c>
      <c r="H33" s="6">
        <f>H32-B33</f>
        <v>-2400</v>
      </c>
      <c r="I33" s="24">
        <f t="shared" si="2"/>
        <v>2.526315789473684</v>
      </c>
      <c r="K33" t="s">
        <v>18</v>
      </c>
      <c r="L33">
        <v>1</v>
      </c>
      <c r="M33" s="2">
        <v>475</v>
      </c>
    </row>
    <row r="34" spans="1:13" s="60" customFormat="1" ht="12.75">
      <c r="A34" s="13"/>
      <c r="B34" s="322">
        <f>SUM(B32:B33)</f>
        <v>2400</v>
      </c>
      <c r="C34" s="13" t="s">
        <v>27</v>
      </c>
      <c r="D34" s="13"/>
      <c r="E34" s="13"/>
      <c r="F34" s="76"/>
      <c r="G34" s="20"/>
      <c r="H34" s="58">
        <v>0</v>
      </c>
      <c r="I34" s="59">
        <f t="shared" si="2"/>
        <v>5.052631578947368</v>
      </c>
      <c r="M34" s="2">
        <v>475</v>
      </c>
    </row>
    <row r="35" spans="2:13" ht="12.75">
      <c r="B35" s="183"/>
      <c r="F35" s="72"/>
      <c r="H35" s="6">
        <f t="shared" si="3"/>
        <v>0</v>
      </c>
      <c r="I35" s="24">
        <f t="shared" si="2"/>
        <v>0</v>
      </c>
      <c r="M35" s="2">
        <v>475</v>
      </c>
    </row>
    <row r="36" spans="2:13" ht="12.75">
      <c r="B36" s="183"/>
      <c r="F36" s="72"/>
      <c r="H36" s="6">
        <f t="shared" si="3"/>
        <v>0</v>
      </c>
      <c r="I36" s="24">
        <f t="shared" si="2"/>
        <v>0</v>
      </c>
      <c r="M36" s="2">
        <v>475</v>
      </c>
    </row>
    <row r="37" spans="1:13" s="17" customFormat="1" ht="12.75">
      <c r="A37" s="14"/>
      <c r="B37" s="290">
        <v>5000</v>
      </c>
      <c r="C37" s="14" t="s">
        <v>28</v>
      </c>
      <c r="D37" s="14" t="s">
        <v>12</v>
      </c>
      <c r="E37" s="14" t="s">
        <v>29</v>
      </c>
      <c r="F37" s="33" t="s">
        <v>25</v>
      </c>
      <c r="G37" s="32" t="s">
        <v>20</v>
      </c>
      <c r="H37" s="31">
        <f t="shared" si="3"/>
        <v>-5000</v>
      </c>
      <c r="I37" s="42">
        <f t="shared" si="2"/>
        <v>10.526315789473685</v>
      </c>
      <c r="K37" s="17" t="s">
        <v>18</v>
      </c>
      <c r="L37" s="17">
        <v>1</v>
      </c>
      <c r="M37" s="2">
        <v>475</v>
      </c>
    </row>
    <row r="38" spans="1:13" s="17" customFormat="1" ht="12.75">
      <c r="A38" s="14"/>
      <c r="B38" s="290">
        <v>5000</v>
      </c>
      <c r="C38" s="14" t="s">
        <v>28</v>
      </c>
      <c r="D38" s="14" t="s">
        <v>12</v>
      </c>
      <c r="E38" s="14" t="s">
        <v>29</v>
      </c>
      <c r="F38" s="33" t="s">
        <v>25</v>
      </c>
      <c r="G38" s="32" t="s">
        <v>22</v>
      </c>
      <c r="H38" s="31">
        <f t="shared" si="3"/>
        <v>-10000</v>
      </c>
      <c r="I38" s="42">
        <f t="shared" si="2"/>
        <v>10.526315789473685</v>
      </c>
      <c r="K38" s="17" t="s">
        <v>18</v>
      </c>
      <c r="L38" s="17">
        <v>1</v>
      </c>
      <c r="M38" s="2">
        <v>475</v>
      </c>
    </row>
    <row r="39" spans="1:13" s="60" customFormat="1" ht="12.75">
      <c r="A39" s="13"/>
      <c r="B39" s="322">
        <f>SUM(B37:B38)</f>
        <v>10000</v>
      </c>
      <c r="C39" s="13"/>
      <c r="D39" s="13"/>
      <c r="E39" s="13" t="s">
        <v>29</v>
      </c>
      <c r="F39" s="76"/>
      <c r="G39" s="20"/>
      <c r="H39" s="58">
        <v>0</v>
      </c>
      <c r="I39" s="59">
        <f t="shared" si="2"/>
        <v>21.05263157894737</v>
      </c>
      <c r="M39" s="2">
        <v>475</v>
      </c>
    </row>
    <row r="40" spans="2:13" ht="12.75">
      <c r="B40" s="183"/>
      <c r="F40" s="72"/>
      <c r="H40" s="6">
        <f t="shared" si="3"/>
        <v>0</v>
      </c>
      <c r="I40" s="24">
        <f t="shared" si="2"/>
        <v>0</v>
      </c>
      <c r="M40" s="2">
        <v>475</v>
      </c>
    </row>
    <row r="41" spans="2:13" ht="12.75">
      <c r="B41" s="183"/>
      <c r="F41" s="72"/>
      <c r="H41" s="6">
        <f t="shared" si="3"/>
        <v>0</v>
      </c>
      <c r="I41" s="24">
        <f t="shared" si="2"/>
        <v>0</v>
      </c>
      <c r="M41" s="2">
        <v>475</v>
      </c>
    </row>
    <row r="42" spans="2:13" ht="12.75">
      <c r="B42" s="290">
        <v>2000</v>
      </c>
      <c r="C42" s="14" t="s">
        <v>30</v>
      </c>
      <c r="D42" s="14" t="s">
        <v>12</v>
      </c>
      <c r="E42" s="14" t="s">
        <v>24</v>
      </c>
      <c r="F42" s="33" t="s">
        <v>25</v>
      </c>
      <c r="G42" s="29" t="s">
        <v>20</v>
      </c>
      <c r="H42" s="6">
        <f t="shared" si="3"/>
        <v>-2000</v>
      </c>
      <c r="I42" s="24">
        <f t="shared" si="2"/>
        <v>4.2105263157894735</v>
      </c>
      <c r="K42" t="s">
        <v>18</v>
      </c>
      <c r="L42">
        <v>1</v>
      </c>
      <c r="M42" s="2">
        <v>475</v>
      </c>
    </row>
    <row r="43" spans="1:13" s="60" customFormat="1" ht="12.75">
      <c r="A43" s="13"/>
      <c r="B43" s="322">
        <f>SUM(B42)</f>
        <v>2000</v>
      </c>
      <c r="C43" s="13" t="s">
        <v>30</v>
      </c>
      <c r="D43" s="13"/>
      <c r="E43" s="13"/>
      <c r="F43" s="76"/>
      <c r="G43" s="20"/>
      <c r="H43" s="58">
        <v>0</v>
      </c>
      <c r="I43" s="59">
        <f t="shared" si="2"/>
        <v>4.2105263157894735</v>
      </c>
      <c r="M43" s="2">
        <v>475</v>
      </c>
    </row>
    <row r="44" spans="2:13" ht="12.75">
      <c r="B44" s="183"/>
      <c r="F44" s="72"/>
      <c r="H44" s="6">
        <f t="shared" si="3"/>
        <v>0</v>
      </c>
      <c r="I44" s="24">
        <f t="shared" si="2"/>
        <v>0</v>
      </c>
      <c r="M44" s="2">
        <v>475</v>
      </c>
    </row>
    <row r="45" spans="2:13" ht="12.75">
      <c r="B45" s="183"/>
      <c r="F45" s="72"/>
      <c r="H45" s="6">
        <f t="shared" si="3"/>
        <v>0</v>
      </c>
      <c r="I45" s="24">
        <f t="shared" si="2"/>
        <v>0</v>
      </c>
      <c r="M45" s="2">
        <v>475</v>
      </c>
    </row>
    <row r="46" spans="2:13" ht="12.75">
      <c r="B46" s="290">
        <v>5000</v>
      </c>
      <c r="C46" s="14" t="s">
        <v>31</v>
      </c>
      <c r="D46" s="14" t="s">
        <v>12</v>
      </c>
      <c r="E46" s="14" t="s">
        <v>32</v>
      </c>
      <c r="F46" s="33" t="s">
        <v>33</v>
      </c>
      <c r="G46" s="29" t="s">
        <v>20</v>
      </c>
      <c r="H46" s="6">
        <f t="shared" si="3"/>
        <v>-5000</v>
      </c>
      <c r="I46" s="24">
        <f t="shared" si="2"/>
        <v>10.526315789473685</v>
      </c>
      <c r="K46" t="s">
        <v>18</v>
      </c>
      <c r="L46">
        <v>1</v>
      </c>
      <c r="M46" s="2">
        <v>475</v>
      </c>
    </row>
    <row r="47" spans="1:13" s="60" customFormat="1" ht="12.75">
      <c r="A47" s="13"/>
      <c r="B47" s="322">
        <f>SUM(B46)</f>
        <v>5000</v>
      </c>
      <c r="C47" s="13"/>
      <c r="D47" s="13"/>
      <c r="E47" s="13" t="s">
        <v>32</v>
      </c>
      <c r="F47" s="76"/>
      <c r="G47" s="20"/>
      <c r="H47" s="58">
        <v>0</v>
      </c>
      <c r="I47" s="59">
        <f t="shared" si="2"/>
        <v>10.526315789473685</v>
      </c>
      <c r="M47" s="2">
        <v>475</v>
      </c>
    </row>
    <row r="48" spans="2:13" ht="12.75">
      <c r="B48" s="183"/>
      <c r="F48" s="72"/>
      <c r="H48" s="6">
        <f>H47-B48</f>
        <v>0</v>
      </c>
      <c r="I48" s="24">
        <f t="shared" si="2"/>
        <v>0</v>
      </c>
      <c r="M48" s="2">
        <v>475</v>
      </c>
    </row>
    <row r="49" spans="2:13" ht="12.75">
      <c r="B49" s="183"/>
      <c r="F49" s="72"/>
      <c r="H49" s="6">
        <f>H48-B49</f>
        <v>0</v>
      </c>
      <c r="I49" s="24">
        <f t="shared" si="2"/>
        <v>0</v>
      </c>
      <c r="M49" s="2">
        <v>475</v>
      </c>
    </row>
    <row r="50" spans="2:13" ht="12.75">
      <c r="B50" s="183"/>
      <c r="F50" s="72"/>
      <c r="H50" s="6">
        <f>H49-B50</f>
        <v>0</v>
      </c>
      <c r="I50" s="24">
        <f t="shared" si="2"/>
        <v>0</v>
      </c>
      <c r="M50" s="2">
        <v>475</v>
      </c>
    </row>
    <row r="51" spans="2:13" ht="12.75">
      <c r="B51" s="183"/>
      <c r="F51" s="72"/>
      <c r="H51" s="6">
        <f>H50-B51</f>
        <v>0</v>
      </c>
      <c r="I51" s="24">
        <f t="shared" si="2"/>
        <v>0</v>
      </c>
      <c r="M51" s="2">
        <v>475</v>
      </c>
    </row>
    <row r="52" spans="1:13" s="60" customFormat="1" ht="12.75">
      <c r="A52" s="13"/>
      <c r="B52" s="322">
        <f>+B55+B60</f>
        <v>5700</v>
      </c>
      <c r="C52" s="54" t="s">
        <v>34</v>
      </c>
      <c r="D52" s="55" t="s">
        <v>35</v>
      </c>
      <c r="E52" s="54" t="s">
        <v>36</v>
      </c>
      <c r="F52" s="56" t="s">
        <v>37</v>
      </c>
      <c r="G52" s="57" t="s">
        <v>305</v>
      </c>
      <c r="H52" s="58"/>
      <c r="I52" s="59">
        <f t="shared" si="2"/>
        <v>12</v>
      </c>
      <c r="J52" s="59"/>
      <c r="K52" s="59"/>
      <c r="M52" s="2">
        <v>475</v>
      </c>
    </row>
    <row r="53" spans="2:13" ht="12.75">
      <c r="B53" s="183"/>
      <c r="F53" s="72"/>
      <c r="H53" s="6">
        <f aca="true" t="shared" si="4" ref="H53:H59">H52-B53</f>
        <v>0</v>
      </c>
      <c r="I53" s="24">
        <f t="shared" si="2"/>
        <v>0</v>
      </c>
      <c r="M53" s="2">
        <v>475</v>
      </c>
    </row>
    <row r="54" spans="2:13" ht="12.75">
      <c r="B54" s="183">
        <v>2500</v>
      </c>
      <c r="C54" s="1" t="s">
        <v>0</v>
      </c>
      <c r="D54" s="14" t="s">
        <v>12</v>
      </c>
      <c r="E54" s="1" t="s">
        <v>38</v>
      </c>
      <c r="F54" s="305" t="s">
        <v>39</v>
      </c>
      <c r="G54" s="29" t="s">
        <v>40</v>
      </c>
      <c r="H54" s="6">
        <f>H53-B54</f>
        <v>-2500</v>
      </c>
      <c r="I54" s="24">
        <f>+B54/M54</f>
        <v>5.2631578947368425</v>
      </c>
      <c r="K54" t="s">
        <v>0</v>
      </c>
      <c r="L54">
        <v>2</v>
      </c>
      <c r="M54" s="2">
        <v>475</v>
      </c>
    </row>
    <row r="55" spans="1:13" s="60" customFormat="1" ht="12.75">
      <c r="A55" s="13"/>
      <c r="B55" s="322">
        <f>SUM(B54)</f>
        <v>2500</v>
      </c>
      <c r="C55" s="13" t="s">
        <v>0</v>
      </c>
      <c r="D55" s="13"/>
      <c r="E55" s="13"/>
      <c r="F55" s="76"/>
      <c r="G55" s="20"/>
      <c r="H55" s="58">
        <v>0</v>
      </c>
      <c r="I55" s="59">
        <f t="shared" si="2"/>
        <v>5.2631578947368425</v>
      </c>
      <c r="M55" s="2">
        <v>475</v>
      </c>
    </row>
    <row r="56" spans="2:13" ht="12.75">
      <c r="B56" s="183"/>
      <c r="F56" s="72"/>
      <c r="H56" s="6">
        <f t="shared" si="4"/>
        <v>0</v>
      </c>
      <c r="I56" s="24">
        <f t="shared" si="2"/>
        <v>0</v>
      </c>
      <c r="M56" s="2">
        <v>475</v>
      </c>
    </row>
    <row r="57" spans="2:13" ht="12.75">
      <c r="B57" s="183"/>
      <c r="F57" s="72"/>
      <c r="H57" s="6">
        <f t="shared" si="4"/>
        <v>0</v>
      </c>
      <c r="I57" s="24">
        <f t="shared" si="2"/>
        <v>0</v>
      </c>
      <c r="M57" s="2">
        <v>475</v>
      </c>
    </row>
    <row r="58" spans="2:13" ht="12.75">
      <c r="B58" s="290">
        <v>1600</v>
      </c>
      <c r="C58" s="14" t="s">
        <v>41</v>
      </c>
      <c r="D58" s="14" t="s">
        <v>12</v>
      </c>
      <c r="E58" s="37" t="s">
        <v>29</v>
      </c>
      <c r="F58" s="63" t="s">
        <v>42</v>
      </c>
      <c r="G58" s="38" t="s">
        <v>40</v>
      </c>
      <c r="H58" s="6">
        <f t="shared" si="4"/>
        <v>-1600</v>
      </c>
      <c r="I58" s="24">
        <f t="shared" si="2"/>
        <v>3.3684210526315788</v>
      </c>
      <c r="K58" t="s">
        <v>38</v>
      </c>
      <c r="L58">
        <v>2</v>
      </c>
      <c r="M58" s="2">
        <v>475</v>
      </c>
    </row>
    <row r="59" spans="2:13" ht="12.75">
      <c r="B59" s="290">
        <v>1600</v>
      </c>
      <c r="C59" s="14" t="s">
        <v>41</v>
      </c>
      <c r="D59" s="14" t="s">
        <v>12</v>
      </c>
      <c r="E59" s="37" t="s">
        <v>29</v>
      </c>
      <c r="F59" s="63" t="s">
        <v>42</v>
      </c>
      <c r="G59" s="32" t="s">
        <v>43</v>
      </c>
      <c r="H59" s="6">
        <f t="shared" si="4"/>
        <v>-3200</v>
      </c>
      <c r="I59" s="24">
        <f t="shared" si="2"/>
        <v>3.3684210526315788</v>
      </c>
      <c r="K59" t="s">
        <v>38</v>
      </c>
      <c r="L59">
        <v>2</v>
      </c>
      <c r="M59" s="2">
        <v>475</v>
      </c>
    </row>
    <row r="60" spans="1:13" s="60" customFormat="1" ht="12.75">
      <c r="A60" s="13"/>
      <c r="B60" s="322">
        <f>SUM(B58:B59)</f>
        <v>3200</v>
      </c>
      <c r="C60" s="13"/>
      <c r="D60" s="13"/>
      <c r="E60" s="64" t="s">
        <v>29</v>
      </c>
      <c r="F60" s="76"/>
      <c r="G60" s="20"/>
      <c r="H60" s="58">
        <v>0</v>
      </c>
      <c r="I60" s="59">
        <f t="shared" si="2"/>
        <v>6.7368421052631575</v>
      </c>
      <c r="M60" s="2">
        <v>475</v>
      </c>
    </row>
    <row r="61" spans="2:13" ht="12.75">
      <c r="B61" s="183"/>
      <c r="F61" s="72"/>
      <c r="H61" s="6">
        <f>H60-B61</f>
        <v>0</v>
      </c>
      <c r="I61" s="24">
        <f t="shared" si="2"/>
        <v>0</v>
      </c>
      <c r="M61" s="2">
        <v>475</v>
      </c>
    </row>
    <row r="62" spans="2:13" ht="12.75">
      <c r="B62" s="183"/>
      <c r="F62" s="72"/>
      <c r="H62" s="6">
        <f>H61-B62</f>
        <v>0</v>
      </c>
      <c r="I62" s="24">
        <f t="shared" si="2"/>
        <v>0</v>
      </c>
      <c r="M62" s="2">
        <v>475</v>
      </c>
    </row>
    <row r="63" spans="2:13" ht="12.75">
      <c r="B63" s="183"/>
      <c r="F63" s="72"/>
      <c r="H63" s="6">
        <f>H62-B63</f>
        <v>0</v>
      </c>
      <c r="I63" s="24">
        <f t="shared" si="2"/>
        <v>0</v>
      </c>
      <c r="M63" s="2">
        <v>475</v>
      </c>
    </row>
    <row r="64" spans="2:13" ht="12.75">
      <c r="B64" s="183"/>
      <c r="F64" s="72"/>
      <c r="H64" s="6">
        <f>H63-B64</f>
        <v>0</v>
      </c>
      <c r="I64" s="24">
        <f t="shared" si="2"/>
        <v>0</v>
      </c>
      <c r="M64" s="2">
        <v>475</v>
      </c>
    </row>
    <row r="65" spans="1:13" s="60" customFormat="1" ht="12.75">
      <c r="A65" s="13"/>
      <c r="B65" s="322">
        <f>+B71+B85+B92+B99+B105</f>
        <v>43100</v>
      </c>
      <c r="C65" s="54" t="s">
        <v>44</v>
      </c>
      <c r="D65" s="55" t="s">
        <v>45</v>
      </c>
      <c r="E65" s="54" t="s">
        <v>15</v>
      </c>
      <c r="F65" s="56" t="s">
        <v>46</v>
      </c>
      <c r="G65" s="57" t="s">
        <v>47</v>
      </c>
      <c r="H65" s="58"/>
      <c r="I65" s="59">
        <f>+B65/M65</f>
        <v>90.73684210526316</v>
      </c>
      <c r="J65" s="59"/>
      <c r="K65" s="59"/>
      <c r="M65" s="2">
        <v>475</v>
      </c>
    </row>
    <row r="66" spans="2:13" ht="12.75">
      <c r="B66" s="183"/>
      <c r="F66" s="72"/>
      <c r="H66" s="6">
        <f>H65-B66</f>
        <v>0</v>
      </c>
      <c r="I66" s="24">
        <f t="shared" si="2"/>
        <v>0</v>
      </c>
      <c r="M66" s="2">
        <v>475</v>
      </c>
    </row>
    <row r="67" spans="2:13" ht="12.75">
      <c r="B67" s="183">
        <v>2000</v>
      </c>
      <c r="C67" s="1" t="s">
        <v>0</v>
      </c>
      <c r="D67" s="14" t="s">
        <v>12</v>
      </c>
      <c r="E67" s="1" t="s">
        <v>48</v>
      </c>
      <c r="F67" s="72" t="s">
        <v>49</v>
      </c>
      <c r="G67" s="29" t="s">
        <v>40</v>
      </c>
      <c r="H67" s="6">
        <f>H66-B67</f>
        <v>-2000</v>
      </c>
      <c r="I67" s="24">
        <v>4</v>
      </c>
      <c r="J67" s="39"/>
      <c r="K67" t="s">
        <v>0</v>
      </c>
      <c r="L67" s="39">
        <v>3</v>
      </c>
      <c r="M67" s="2">
        <v>475</v>
      </c>
    </row>
    <row r="68" spans="2:13" ht="12.75">
      <c r="B68" s="183">
        <v>2000</v>
      </c>
      <c r="C68" s="1" t="s">
        <v>0</v>
      </c>
      <c r="D68" s="1" t="s">
        <v>12</v>
      </c>
      <c r="E68" s="1" t="s">
        <v>48</v>
      </c>
      <c r="F68" s="72" t="s">
        <v>50</v>
      </c>
      <c r="G68" s="29" t="s">
        <v>43</v>
      </c>
      <c r="H68" s="6">
        <f>H67-B68</f>
        <v>-4000</v>
      </c>
      <c r="I68" s="24">
        <v>4</v>
      </c>
      <c r="K68" t="s">
        <v>0</v>
      </c>
      <c r="L68">
        <v>3</v>
      </c>
      <c r="M68" s="2">
        <v>475</v>
      </c>
    </row>
    <row r="69" spans="2:13" ht="12.75">
      <c r="B69" s="183">
        <v>4000</v>
      </c>
      <c r="C69" s="1" t="s">
        <v>0</v>
      </c>
      <c r="D69" s="1" t="s">
        <v>12</v>
      </c>
      <c r="E69" s="1" t="s">
        <v>48</v>
      </c>
      <c r="F69" s="305" t="s">
        <v>51</v>
      </c>
      <c r="G69" s="29" t="s">
        <v>52</v>
      </c>
      <c r="H69" s="6">
        <f>H68-B69</f>
        <v>-8000</v>
      </c>
      <c r="I69" s="24">
        <v>8</v>
      </c>
      <c r="K69" t="s">
        <v>0</v>
      </c>
      <c r="L69">
        <v>3</v>
      </c>
      <c r="M69" s="2">
        <v>475</v>
      </c>
    </row>
    <row r="70" spans="2:13" ht="12.75">
      <c r="B70" s="183">
        <v>4000</v>
      </c>
      <c r="C70" s="1" t="s">
        <v>0</v>
      </c>
      <c r="D70" s="1" t="s">
        <v>12</v>
      </c>
      <c r="E70" s="1" t="s">
        <v>48</v>
      </c>
      <c r="F70" s="305" t="s">
        <v>53</v>
      </c>
      <c r="G70" s="29" t="s">
        <v>54</v>
      </c>
      <c r="H70" s="6">
        <f>H69-B70</f>
        <v>-12000</v>
      </c>
      <c r="I70" s="24">
        <v>8</v>
      </c>
      <c r="K70" t="s">
        <v>0</v>
      </c>
      <c r="L70">
        <v>3</v>
      </c>
      <c r="M70" s="2">
        <v>475</v>
      </c>
    </row>
    <row r="71" spans="1:13" s="60" customFormat="1" ht="12.75">
      <c r="A71" s="13"/>
      <c r="B71" s="322">
        <f>SUM(B67:B70)</f>
        <v>12000</v>
      </c>
      <c r="C71" s="13" t="s">
        <v>0</v>
      </c>
      <c r="D71" s="13"/>
      <c r="E71" s="13"/>
      <c r="F71" s="76"/>
      <c r="G71" s="20"/>
      <c r="H71" s="58">
        <v>0</v>
      </c>
      <c r="I71" s="59">
        <f aca="true" t="shared" si="5" ref="I71:I108">+B71/M71</f>
        <v>25.263157894736842</v>
      </c>
      <c r="M71" s="2">
        <v>475</v>
      </c>
    </row>
    <row r="72" spans="2:13" ht="12.75">
      <c r="B72" s="183"/>
      <c r="F72" s="72"/>
      <c r="H72" s="6">
        <f aca="true" t="shared" si="6" ref="H72:H84">H71-B72</f>
        <v>0</v>
      </c>
      <c r="I72" s="24">
        <f t="shared" si="5"/>
        <v>0</v>
      </c>
      <c r="M72" s="2">
        <v>475</v>
      </c>
    </row>
    <row r="73" spans="2:13" ht="12.75">
      <c r="B73" s="183"/>
      <c r="F73" s="72"/>
      <c r="H73" s="6">
        <f t="shared" si="6"/>
        <v>0</v>
      </c>
      <c r="I73" s="24">
        <f t="shared" si="5"/>
        <v>0</v>
      </c>
      <c r="M73" s="2">
        <v>475</v>
      </c>
    </row>
    <row r="74" spans="2:13" ht="12.75">
      <c r="B74" s="183">
        <v>2500</v>
      </c>
      <c r="C74" s="1" t="s">
        <v>55</v>
      </c>
      <c r="D74" s="14" t="s">
        <v>12</v>
      </c>
      <c r="E74" s="1" t="s">
        <v>24</v>
      </c>
      <c r="F74" s="72" t="s">
        <v>56</v>
      </c>
      <c r="G74" s="29" t="s">
        <v>40</v>
      </c>
      <c r="H74" s="6">
        <f t="shared" si="6"/>
        <v>-2500</v>
      </c>
      <c r="I74" s="24">
        <f t="shared" si="5"/>
        <v>5.2631578947368425</v>
      </c>
      <c r="K74" t="s">
        <v>48</v>
      </c>
      <c r="L74">
        <v>3</v>
      </c>
      <c r="M74" s="2">
        <v>475</v>
      </c>
    </row>
    <row r="75" spans="2:13" ht="12.75">
      <c r="B75" s="290">
        <v>2500</v>
      </c>
      <c r="C75" s="1" t="s">
        <v>57</v>
      </c>
      <c r="D75" s="14" t="s">
        <v>12</v>
      </c>
      <c r="E75" s="1" t="s">
        <v>24</v>
      </c>
      <c r="F75" s="72" t="s">
        <v>56</v>
      </c>
      <c r="G75" s="33" t="s">
        <v>40</v>
      </c>
      <c r="H75" s="6">
        <f t="shared" si="6"/>
        <v>-5000</v>
      </c>
      <c r="I75" s="24">
        <f t="shared" si="5"/>
        <v>5.2631578947368425</v>
      </c>
      <c r="K75" t="s">
        <v>48</v>
      </c>
      <c r="L75">
        <v>3</v>
      </c>
      <c r="M75" s="2">
        <v>475</v>
      </c>
    </row>
    <row r="76" spans="1:13" s="17" customFormat="1" ht="12.75">
      <c r="A76" s="14"/>
      <c r="B76" s="290">
        <v>700</v>
      </c>
      <c r="C76" s="14" t="s">
        <v>329</v>
      </c>
      <c r="D76" s="14" t="s">
        <v>12</v>
      </c>
      <c r="E76" s="14" t="s">
        <v>24</v>
      </c>
      <c r="F76" s="33" t="s">
        <v>56</v>
      </c>
      <c r="G76" s="32" t="s">
        <v>40</v>
      </c>
      <c r="H76" s="31">
        <f t="shared" si="6"/>
        <v>-5700</v>
      </c>
      <c r="I76" s="42">
        <f>+B76/M76</f>
        <v>1.4736842105263157</v>
      </c>
      <c r="K76" s="17" t="s">
        <v>48</v>
      </c>
      <c r="L76" s="17">
        <v>3</v>
      </c>
      <c r="M76" s="2">
        <v>475</v>
      </c>
    </row>
    <row r="77" spans="1:13" s="17" customFormat="1" ht="12.75">
      <c r="A77" s="14"/>
      <c r="B77" s="290">
        <v>3000</v>
      </c>
      <c r="C77" s="14" t="s">
        <v>58</v>
      </c>
      <c r="D77" s="14" t="s">
        <v>12</v>
      </c>
      <c r="E77" s="14" t="s">
        <v>24</v>
      </c>
      <c r="F77" s="33" t="s">
        <v>59</v>
      </c>
      <c r="G77" s="32" t="s">
        <v>43</v>
      </c>
      <c r="H77" s="31">
        <f t="shared" si="6"/>
        <v>-8700</v>
      </c>
      <c r="I77" s="42">
        <f>+B77/M77</f>
        <v>6.315789473684211</v>
      </c>
      <c r="K77" s="17" t="s">
        <v>48</v>
      </c>
      <c r="L77" s="17">
        <v>3</v>
      </c>
      <c r="M77" s="2">
        <v>475</v>
      </c>
    </row>
    <row r="78" spans="1:13" s="129" customFormat="1" ht="12.75">
      <c r="A78" s="37"/>
      <c r="B78" s="290">
        <v>3000</v>
      </c>
      <c r="C78" s="37" t="s">
        <v>1177</v>
      </c>
      <c r="D78" s="37" t="s">
        <v>12</v>
      </c>
      <c r="E78" s="37" t="s">
        <v>24</v>
      </c>
      <c r="F78" s="33" t="s">
        <v>60</v>
      </c>
      <c r="G78" s="38" t="s">
        <v>43</v>
      </c>
      <c r="H78" s="31">
        <f t="shared" si="6"/>
        <v>-11700</v>
      </c>
      <c r="I78" s="128">
        <f>+B78/M78</f>
        <v>6.315789473684211</v>
      </c>
      <c r="K78" s="129" t="s">
        <v>48</v>
      </c>
      <c r="L78" s="129">
        <v>3</v>
      </c>
      <c r="M78" s="2">
        <v>475</v>
      </c>
    </row>
    <row r="79" spans="2:13" ht="12.75">
      <c r="B79" s="323">
        <v>1800</v>
      </c>
      <c r="C79" s="40" t="s">
        <v>61</v>
      </c>
      <c r="D79" s="14" t="s">
        <v>12</v>
      </c>
      <c r="E79" s="40" t="s">
        <v>24</v>
      </c>
      <c r="F79" s="72" t="s">
        <v>56</v>
      </c>
      <c r="G79" s="29" t="s">
        <v>52</v>
      </c>
      <c r="H79" s="31">
        <f t="shared" si="6"/>
        <v>-13500</v>
      </c>
      <c r="I79" s="24">
        <f t="shared" si="5"/>
        <v>3.789473684210526</v>
      </c>
      <c r="J79" s="39"/>
      <c r="K79" s="39" t="s">
        <v>48</v>
      </c>
      <c r="L79" s="39">
        <v>3</v>
      </c>
      <c r="M79" s="2">
        <v>475</v>
      </c>
    </row>
    <row r="80" spans="2:13" ht="12.75">
      <c r="B80" s="183">
        <v>2500</v>
      </c>
      <c r="C80" s="1" t="s">
        <v>57</v>
      </c>
      <c r="D80" s="14" t="s">
        <v>12</v>
      </c>
      <c r="E80" s="1" t="s">
        <v>24</v>
      </c>
      <c r="F80" s="72" t="s">
        <v>56</v>
      </c>
      <c r="G80" s="29" t="s">
        <v>52</v>
      </c>
      <c r="H80" s="31">
        <f t="shared" si="6"/>
        <v>-16000</v>
      </c>
      <c r="I80" s="24">
        <f t="shared" si="5"/>
        <v>5.2631578947368425</v>
      </c>
      <c r="K80" s="17" t="s">
        <v>48</v>
      </c>
      <c r="L80" s="17">
        <v>3</v>
      </c>
      <c r="M80" s="2">
        <v>475</v>
      </c>
    </row>
    <row r="81" spans="2:13" ht="12.75">
      <c r="B81" s="183">
        <v>1500</v>
      </c>
      <c r="C81" s="1" t="s">
        <v>62</v>
      </c>
      <c r="D81" s="14" t="s">
        <v>12</v>
      </c>
      <c r="E81" s="1" t="s">
        <v>24</v>
      </c>
      <c r="F81" s="72" t="s">
        <v>56</v>
      </c>
      <c r="G81" s="29" t="s">
        <v>54</v>
      </c>
      <c r="H81" s="6">
        <f t="shared" si="6"/>
        <v>-17500</v>
      </c>
      <c r="I81" s="24">
        <f t="shared" si="5"/>
        <v>3.1578947368421053</v>
      </c>
      <c r="K81" s="17" t="s">
        <v>48</v>
      </c>
      <c r="L81">
        <v>3</v>
      </c>
      <c r="M81" s="2">
        <v>475</v>
      </c>
    </row>
    <row r="82" spans="2:13" ht="12.75">
      <c r="B82" s="183">
        <v>500</v>
      </c>
      <c r="C82" s="1" t="s">
        <v>63</v>
      </c>
      <c r="D82" s="14" t="s">
        <v>12</v>
      </c>
      <c r="E82" s="1" t="s">
        <v>24</v>
      </c>
      <c r="F82" s="72" t="s">
        <v>56</v>
      </c>
      <c r="G82" s="29" t="s">
        <v>54</v>
      </c>
      <c r="H82" s="6">
        <f t="shared" si="6"/>
        <v>-18000</v>
      </c>
      <c r="I82" s="24">
        <f t="shared" si="5"/>
        <v>1.0526315789473684</v>
      </c>
      <c r="K82" s="17" t="s">
        <v>48</v>
      </c>
      <c r="L82">
        <v>3</v>
      </c>
      <c r="M82" s="2">
        <v>475</v>
      </c>
    </row>
    <row r="83" spans="2:13" ht="12.75">
      <c r="B83" s="183">
        <v>500</v>
      </c>
      <c r="C83" s="1" t="s">
        <v>64</v>
      </c>
      <c r="D83" s="14" t="s">
        <v>12</v>
      </c>
      <c r="E83" s="1" t="s">
        <v>24</v>
      </c>
      <c r="F83" s="72" t="s">
        <v>56</v>
      </c>
      <c r="G83" s="29" t="s">
        <v>54</v>
      </c>
      <c r="H83" s="6">
        <f t="shared" si="6"/>
        <v>-18500</v>
      </c>
      <c r="I83" s="24">
        <f t="shared" si="5"/>
        <v>1.0526315789473684</v>
      </c>
      <c r="K83" s="17" t="s">
        <v>48</v>
      </c>
      <c r="L83">
        <v>3</v>
      </c>
      <c r="M83" s="2">
        <v>475</v>
      </c>
    </row>
    <row r="84" spans="2:13" ht="12.75">
      <c r="B84" s="183">
        <v>2200</v>
      </c>
      <c r="C84" s="1" t="s">
        <v>65</v>
      </c>
      <c r="D84" s="14" t="s">
        <v>12</v>
      </c>
      <c r="E84" s="1" t="s">
        <v>24</v>
      </c>
      <c r="F84" s="72" t="s">
        <v>56</v>
      </c>
      <c r="G84" s="29" t="s">
        <v>54</v>
      </c>
      <c r="H84" s="6">
        <f t="shared" si="6"/>
        <v>-20700</v>
      </c>
      <c r="I84" s="24">
        <f t="shared" si="5"/>
        <v>4.631578947368421</v>
      </c>
      <c r="K84" s="17" t="s">
        <v>48</v>
      </c>
      <c r="L84">
        <v>3</v>
      </c>
      <c r="M84" s="2">
        <v>475</v>
      </c>
    </row>
    <row r="85" spans="1:13" s="60" customFormat="1" ht="12.75">
      <c r="A85" s="13"/>
      <c r="B85" s="322">
        <f>SUM(B74:B84)</f>
        <v>20700</v>
      </c>
      <c r="C85" s="13" t="s">
        <v>27</v>
      </c>
      <c r="D85" s="13"/>
      <c r="E85" s="13"/>
      <c r="F85" s="76"/>
      <c r="G85" s="20"/>
      <c r="H85" s="58">
        <v>0</v>
      </c>
      <c r="I85" s="59">
        <f t="shared" si="5"/>
        <v>43.578947368421055</v>
      </c>
      <c r="M85" s="2">
        <v>475</v>
      </c>
    </row>
    <row r="86" spans="2:13" ht="12.75">
      <c r="B86" s="183"/>
      <c r="F86" s="72"/>
      <c r="H86" s="6">
        <f aca="true" t="shared" si="7" ref="H86:H155">H85-B86</f>
        <v>0</v>
      </c>
      <c r="I86" s="24">
        <f t="shared" si="5"/>
        <v>0</v>
      </c>
      <c r="M86" s="2">
        <v>475</v>
      </c>
    </row>
    <row r="87" spans="2:13" ht="12.75">
      <c r="B87" s="183"/>
      <c r="F87" s="72"/>
      <c r="H87" s="6">
        <f t="shared" si="7"/>
        <v>0</v>
      </c>
      <c r="I87" s="24">
        <f t="shared" si="5"/>
        <v>0</v>
      </c>
      <c r="M87" s="2">
        <v>475</v>
      </c>
    </row>
    <row r="88" spans="2:13" ht="12.75">
      <c r="B88" s="290">
        <v>1000</v>
      </c>
      <c r="C88" s="35" t="s">
        <v>41</v>
      </c>
      <c r="D88" s="14" t="s">
        <v>12</v>
      </c>
      <c r="E88" s="35" t="s">
        <v>29</v>
      </c>
      <c r="F88" s="72" t="s">
        <v>56</v>
      </c>
      <c r="G88" s="33" t="s">
        <v>40</v>
      </c>
      <c r="H88" s="6">
        <f t="shared" si="7"/>
        <v>-1000</v>
      </c>
      <c r="I88" s="24">
        <v>2</v>
      </c>
      <c r="K88" t="s">
        <v>48</v>
      </c>
      <c r="L88">
        <v>3</v>
      </c>
      <c r="M88" s="2">
        <v>475</v>
      </c>
    </row>
    <row r="89" spans="1:13" s="17" customFormat="1" ht="12.75">
      <c r="A89" s="14"/>
      <c r="B89" s="290">
        <v>1500</v>
      </c>
      <c r="C89" s="14" t="s">
        <v>41</v>
      </c>
      <c r="D89" s="14" t="s">
        <v>12</v>
      </c>
      <c r="E89" s="14" t="s">
        <v>29</v>
      </c>
      <c r="F89" s="33" t="s">
        <v>56</v>
      </c>
      <c r="G89" s="32" t="s">
        <v>43</v>
      </c>
      <c r="H89" s="31">
        <f t="shared" si="7"/>
        <v>-2500</v>
      </c>
      <c r="I89" s="42">
        <f>+B89/M89</f>
        <v>3.1578947368421053</v>
      </c>
      <c r="K89" s="17" t="s">
        <v>48</v>
      </c>
      <c r="L89" s="17">
        <v>3</v>
      </c>
      <c r="M89" s="2">
        <v>475</v>
      </c>
    </row>
    <row r="90" spans="2:13" ht="12.75">
      <c r="B90" s="183">
        <v>1000</v>
      </c>
      <c r="C90" s="1" t="s">
        <v>41</v>
      </c>
      <c r="D90" s="14" t="s">
        <v>12</v>
      </c>
      <c r="E90" s="1" t="s">
        <v>29</v>
      </c>
      <c r="F90" s="72" t="s">
        <v>56</v>
      </c>
      <c r="G90" s="29" t="s">
        <v>52</v>
      </c>
      <c r="H90" s="6">
        <f t="shared" si="7"/>
        <v>-3500</v>
      </c>
      <c r="I90" s="24">
        <v>2</v>
      </c>
      <c r="K90" s="17" t="s">
        <v>48</v>
      </c>
      <c r="L90">
        <v>3</v>
      </c>
      <c r="M90" s="2">
        <v>475</v>
      </c>
    </row>
    <row r="91" spans="2:13" ht="12.75">
      <c r="B91" s="183">
        <v>1000</v>
      </c>
      <c r="C91" s="1" t="s">
        <v>41</v>
      </c>
      <c r="D91" s="14" t="s">
        <v>12</v>
      </c>
      <c r="E91" s="1" t="s">
        <v>29</v>
      </c>
      <c r="F91" s="72" t="s">
        <v>56</v>
      </c>
      <c r="G91" s="29" t="s">
        <v>54</v>
      </c>
      <c r="H91" s="6">
        <f t="shared" si="7"/>
        <v>-4500</v>
      </c>
      <c r="I91" s="24">
        <v>2</v>
      </c>
      <c r="K91" s="17" t="s">
        <v>48</v>
      </c>
      <c r="L91">
        <v>3</v>
      </c>
      <c r="M91" s="2">
        <v>475</v>
      </c>
    </row>
    <row r="92" spans="1:13" s="60" customFormat="1" ht="12.75">
      <c r="A92" s="13"/>
      <c r="B92" s="322">
        <f>SUM(B88:B91)</f>
        <v>4500</v>
      </c>
      <c r="C92" s="13"/>
      <c r="D92" s="13"/>
      <c r="E92" s="13" t="s">
        <v>29</v>
      </c>
      <c r="F92" s="76"/>
      <c r="G92" s="20"/>
      <c r="H92" s="58">
        <v>0</v>
      </c>
      <c r="I92" s="59">
        <f t="shared" si="5"/>
        <v>9.473684210526315</v>
      </c>
      <c r="M92" s="2">
        <v>475</v>
      </c>
    </row>
    <row r="93" spans="2:13" ht="12.75">
      <c r="B93" s="183"/>
      <c r="F93" s="72"/>
      <c r="H93" s="6">
        <v>0</v>
      </c>
      <c r="I93" s="24">
        <f t="shared" si="5"/>
        <v>0</v>
      </c>
      <c r="M93" s="2">
        <v>475</v>
      </c>
    </row>
    <row r="94" spans="2:13" ht="12.75">
      <c r="B94" s="183"/>
      <c r="F94" s="72"/>
      <c r="H94" s="6">
        <f t="shared" si="7"/>
        <v>0</v>
      </c>
      <c r="I94" s="24">
        <f t="shared" si="5"/>
        <v>0</v>
      </c>
      <c r="M94" s="2">
        <v>475</v>
      </c>
    </row>
    <row r="95" spans="2:13" ht="12.75">
      <c r="B95" s="290">
        <v>1000</v>
      </c>
      <c r="C95" s="14" t="s">
        <v>30</v>
      </c>
      <c r="D95" s="14" t="s">
        <v>12</v>
      </c>
      <c r="E95" s="37" t="s">
        <v>24</v>
      </c>
      <c r="F95" s="72" t="s">
        <v>56</v>
      </c>
      <c r="G95" s="38" t="s">
        <v>40</v>
      </c>
      <c r="H95" s="6">
        <f>H94-B95</f>
        <v>-1000</v>
      </c>
      <c r="I95" s="24">
        <f t="shared" si="5"/>
        <v>2.1052631578947367</v>
      </c>
      <c r="K95" t="s">
        <v>48</v>
      </c>
      <c r="L95">
        <v>3</v>
      </c>
      <c r="M95" s="2">
        <v>475</v>
      </c>
    </row>
    <row r="96" spans="2:13" ht="12.75">
      <c r="B96" s="183">
        <v>1000</v>
      </c>
      <c r="C96" s="1" t="s">
        <v>30</v>
      </c>
      <c r="D96" s="14" t="s">
        <v>12</v>
      </c>
      <c r="E96" s="1" t="s">
        <v>24</v>
      </c>
      <c r="F96" s="72" t="s">
        <v>56</v>
      </c>
      <c r="G96" s="29" t="s">
        <v>43</v>
      </c>
      <c r="H96" s="6">
        <f>H95-B96</f>
        <v>-2000</v>
      </c>
      <c r="I96" s="24">
        <f t="shared" si="5"/>
        <v>2.1052631578947367</v>
      </c>
      <c r="K96" s="17" t="s">
        <v>48</v>
      </c>
      <c r="L96" s="17">
        <v>3</v>
      </c>
      <c r="M96" s="2">
        <v>475</v>
      </c>
    </row>
    <row r="97" spans="2:13" ht="12.75">
      <c r="B97" s="183">
        <v>1000</v>
      </c>
      <c r="C97" s="1" t="s">
        <v>30</v>
      </c>
      <c r="D97" s="14" t="s">
        <v>12</v>
      </c>
      <c r="E97" s="1" t="s">
        <v>24</v>
      </c>
      <c r="F97" s="72" t="s">
        <v>56</v>
      </c>
      <c r="G97" s="29" t="s">
        <v>52</v>
      </c>
      <c r="H97" s="6">
        <f>H96-B97</f>
        <v>-3000</v>
      </c>
      <c r="I97" s="24">
        <f t="shared" si="5"/>
        <v>2.1052631578947367</v>
      </c>
      <c r="K97" s="17" t="s">
        <v>48</v>
      </c>
      <c r="L97">
        <v>3</v>
      </c>
      <c r="M97" s="2">
        <v>475</v>
      </c>
    </row>
    <row r="98" spans="2:13" ht="12.75">
      <c r="B98" s="183">
        <v>1000</v>
      </c>
      <c r="C98" s="1" t="s">
        <v>30</v>
      </c>
      <c r="D98" s="14" t="s">
        <v>12</v>
      </c>
      <c r="E98" s="1" t="s">
        <v>24</v>
      </c>
      <c r="F98" s="72" t="s">
        <v>56</v>
      </c>
      <c r="G98" s="29" t="s">
        <v>54</v>
      </c>
      <c r="H98" s="6">
        <f>H97-B98</f>
        <v>-4000</v>
      </c>
      <c r="I98" s="24">
        <f t="shared" si="5"/>
        <v>2.1052631578947367</v>
      </c>
      <c r="K98" s="17" t="s">
        <v>48</v>
      </c>
      <c r="L98">
        <v>3</v>
      </c>
      <c r="M98" s="2">
        <v>475</v>
      </c>
    </row>
    <row r="99" spans="1:13" s="60" customFormat="1" ht="12.75">
      <c r="A99" s="13"/>
      <c r="B99" s="324">
        <f>SUM(B95:B98)</f>
        <v>4000</v>
      </c>
      <c r="C99" s="13" t="s">
        <v>30</v>
      </c>
      <c r="D99" s="13"/>
      <c r="E99" s="13"/>
      <c r="F99" s="76"/>
      <c r="G99" s="20"/>
      <c r="H99" s="58">
        <v>0</v>
      </c>
      <c r="I99" s="59">
        <f t="shared" si="5"/>
        <v>8.421052631578947</v>
      </c>
      <c r="M99" s="2">
        <v>475</v>
      </c>
    </row>
    <row r="100" spans="2:13" ht="12.75">
      <c r="B100" s="183"/>
      <c r="F100" s="72"/>
      <c r="H100" s="6">
        <f t="shared" si="7"/>
        <v>0</v>
      </c>
      <c r="I100" s="24">
        <f t="shared" si="5"/>
        <v>0</v>
      </c>
      <c r="M100" s="2">
        <v>475</v>
      </c>
    </row>
    <row r="101" spans="2:13" ht="12.75">
      <c r="B101" s="183"/>
      <c r="F101" s="72"/>
      <c r="H101" s="6">
        <f t="shared" si="7"/>
        <v>0</v>
      </c>
      <c r="I101" s="24">
        <f t="shared" si="5"/>
        <v>0</v>
      </c>
      <c r="M101" s="2">
        <v>475</v>
      </c>
    </row>
    <row r="102" spans="2:13" ht="12.75">
      <c r="B102" s="290">
        <v>500</v>
      </c>
      <c r="C102" s="14" t="s">
        <v>66</v>
      </c>
      <c r="D102" s="14" t="s">
        <v>12</v>
      </c>
      <c r="E102" s="14" t="s">
        <v>67</v>
      </c>
      <c r="F102" s="72" t="s">
        <v>56</v>
      </c>
      <c r="G102" s="32" t="s">
        <v>40</v>
      </c>
      <c r="H102" s="6">
        <f>H101-B102</f>
        <v>-500</v>
      </c>
      <c r="I102" s="24">
        <f t="shared" si="5"/>
        <v>1.0526315789473684</v>
      </c>
      <c r="K102" t="s">
        <v>48</v>
      </c>
      <c r="L102">
        <v>3</v>
      </c>
      <c r="M102" s="2">
        <v>475</v>
      </c>
    </row>
    <row r="103" spans="2:13" ht="12.75">
      <c r="B103" s="183">
        <v>400</v>
      </c>
      <c r="C103" s="1" t="s">
        <v>66</v>
      </c>
      <c r="D103" s="14" t="s">
        <v>12</v>
      </c>
      <c r="E103" s="1" t="s">
        <v>67</v>
      </c>
      <c r="F103" s="72" t="s">
        <v>56</v>
      </c>
      <c r="G103" s="29" t="s">
        <v>52</v>
      </c>
      <c r="H103" s="6">
        <f>H102-B103</f>
        <v>-900</v>
      </c>
      <c r="I103" s="24">
        <f t="shared" si="5"/>
        <v>0.8421052631578947</v>
      </c>
      <c r="K103" s="17" t="s">
        <v>48</v>
      </c>
      <c r="L103">
        <v>3</v>
      </c>
      <c r="M103" s="2">
        <v>475</v>
      </c>
    </row>
    <row r="104" spans="2:13" ht="12.75">
      <c r="B104" s="183">
        <v>1000</v>
      </c>
      <c r="C104" s="1" t="s">
        <v>66</v>
      </c>
      <c r="D104" s="14" t="s">
        <v>12</v>
      </c>
      <c r="E104" s="1" t="s">
        <v>67</v>
      </c>
      <c r="F104" s="72" t="s">
        <v>56</v>
      </c>
      <c r="G104" s="29" t="s">
        <v>54</v>
      </c>
      <c r="H104" s="6">
        <f>H103-B104</f>
        <v>-1900</v>
      </c>
      <c r="I104" s="24">
        <f t="shared" si="5"/>
        <v>2.1052631578947367</v>
      </c>
      <c r="K104" s="17" t="s">
        <v>48</v>
      </c>
      <c r="L104">
        <v>3</v>
      </c>
      <c r="M104" s="2">
        <v>475</v>
      </c>
    </row>
    <row r="105" spans="1:13" s="60" customFormat="1" ht="12.75">
      <c r="A105" s="13"/>
      <c r="B105" s="322">
        <f>SUM(B102:B104)</f>
        <v>1900</v>
      </c>
      <c r="C105" s="13"/>
      <c r="D105" s="13"/>
      <c r="E105" s="13" t="s">
        <v>67</v>
      </c>
      <c r="F105" s="76"/>
      <c r="G105" s="20"/>
      <c r="H105" s="58">
        <v>0</v>
      </c>
      <c r="I105" s="59">
        <f t="shared" si="5"/>
        <v>4</v>
      </c>
      <c r="M105" s="2">
        <v>475</v>
      </c>
    </row>
    <row r="106" spans="2:13" ht="12.75">
      <c r="B106" s="8"/>
      <c r="F106" s="72"/>
      <c r="H106" s="6">
        <f t="shared" si="7"/>
        <v>0</v>
      </c>
      <c r="I106" s="24">
        <f t="shared" si="5"/>
        <v>0</v>
      </c>
      <c r="M106" s="2">
        <v>475</v>
      </c>
    </row>
    <row r="107" spans="2:13" ht="12.75">
      <c r="B107" s="8"/>
      <c r="F107" s="72"/>
      <c r="H107" s="6">
        <f t="shared" si="7"/>
        <v>0</v>
      </c>
      <c r="I107" s="24">
        <f t="shared" si="5"/>
        <v>0</v>
      </c>
      <c r="M107" s="2">
        <v>475</v>
      </c>
    </row>
    <row r="108" spans="2:13" ht="12.75">
      <c r="B108" s="8"/>
      <c r="F108" s="72"/>
      <c r="H108" s="6">
        <f t="shared" si="7"/>
        <v>0</v>
      </c>
      <c r="I108" s="24">
        <f t="shared" si="5"/>
        <v>0</v>
      </c>
      <c r="M108" s="2">
        <v>475</v>
      </c>
    </row>
    <row r="109" spans="2:13" ht="12.75">
      <c r="B109" s="8"/>
      <c r="F109" s="72"/>
      <c r="H109" s="6">
        <f t="shared" si="7"/>
        <v>0</v>
      </c>
      <c r="I109" s="24">
        <f>+B109/M109</f>
        <v>0</v>
      </c>
      <c r="M109" s="2">
        <v>475</v>
      </c>
    </row>
    <row r="110" spans="1:13" s="60" customFormat="1" ht="12.75">
      <c r="A110" s="13"/>
      <c r="B110" s="80">
        <f>+B118+B124+B131+B141+B148+B158+B170+B162</f>
        <v>122600</v>
      </c>
      <c r="C110" s="54" t="s">
        <v>68</v>
      </c>
      <c r="D110" s="55" t="s">
        <v>69</v>
      </c>
      <c r="E110" s="54" t="s">
        <v>15</v>
      </c>
      <c r="F110" s="56" t="s">
        <v>16</v>
      </c>
      <c r="G110" s="57" t="s">
        <v>70</v>
      </c>
      <c r="H110" s="58"/>
      <c r="I110" s="59">
        <f>+B110/M110</f>
        <v>258.10526315789474</v>
      </c>
      <c r="J110" s="59"/>
      <c r="K110" s="59"/>
      <c r="M110" s="2">
        <v>475</v>
      </c>
    </row>
    <row r="111" spans="2:13" ht="12.75">
      <c r="B111" s="79"/>
      <c r="F111" s="72"/>
      <c r="H111" s="6">
        <f t="shared" si="7"/>
        <v>0</v>
      </c>
      <c r="I111" s="24">
        <f>+B111/M111</f>
        <v>0</v>
      </c>
      <c r="M111" s="2">
        <v>475</v>
      </c>
    </row>
    <row r="112" spans="2:13" ht="12.75">
      <c r="B112" s="79">
        <v>4000</v>
      </c>
      <c r="C112" s="1" t="s">
        <v>0</v>
      </c>
      <c r="D112" s="1" t="s">
        <v>12</v>
      </c>
      <c r="E112" s="1" t="s">
        <v>18</v>
      </c>
      <c r="F112" s="306" t="s">
        <v>1171</v>
      </c>
      <c r="G112" s="29" t="s">
        <v>43</v>
      </c>
      <c r="H112" s="6">
        <f t="shared" si="7"/>
        <v>-4000</v>
      </c>
      <c r="I112" s="24">
        <f>+B112/M112</f>
        <v>8.421052631578947</v>
      </c>
      <c r="K112" t="s">
        <v>0</v>
      </c>
      <c r="L112">
        <v>4</v>
      </c>
      <c r="M112" s="2">
        <v>475</v>
      </c>
    </row>
    <row r="113" spans="2:13" ht="12.75">
      <c r="B113" s="79">
        <v>2500</v>
      </c>
      <c r="C113" s="1" t="s">
        <v>0</v>
      </c>
      <c r="D113" s="1" t="s">
        <v>12</v>
      </c>
      <c r="E113" s="1" t="s">
        <v>71</v>
      </c>
      <c r="F113" s="72" t="s">
        <v>72</v>
      </c>
      <c r="G113" s="29" t="s">
        <v>52</v>
      </c>
      <c r="H113" s="6">
        <f t="shared" si="7"/>
        <v>-6500</v>
      </c>
      <c r="I113" s="24">
        <v>5</v>
      </c>
      <c r="K113" t="s">
        <v>0</v>
      </c>
      <c r="L113">
        <v>4</v>
      </c>
      <c r="M113" s="2">
        <v>475</v>
      </c>
    </row>
    <row r="114" spans="2:13" ht="12.75">
      <c r="B114" s="79">
        <v>2500</v>
      </c>
      <c r="C114" s="1" t="s">
        <v>0</v>
      </c>
      <c r="D114" s="1" t="s">
        <v>12</v>
      </c>
      <c r="E114" s="1" t="s">
        <v>71</v>
      </c>
      <c r="F114" s="72" t="s">
        <v>73</v>
      </c>
      <c r="G114" s="29" t="s">
        <v>54</v>
      </c>
      <c r="H114" s="6">
        <f t="shared" si="7"/>
        <v>-9000</v>
      </c>
      <c r="I114" s="24">
        <v>5</v>
      </c>
      <c r="K114" t="s">
        <v>0</v>
      </c>
      <c r="L114">
        <v>4</v>
      </c>
      <c r="M114" s="2">
        <v>475</v>
      </c>
    </row>
    <row r="115" spans="2:13" ht="12.75">
      <c r="B115" s="79">
        <v>2500</v>
      </c>
      <c r="C115" s="1" t="s">
        <v>0</v>
      </c>
      <c r="D115" s="1" t="s">
        <v>12</v>
      </c>
      <c r="E115" s="1" t="s">
        <v>71</v>
      </c>
      <c r="F115" s="305" t="s">
        <v>74</v>
      </c>
      <c r="G115" s="29" t="s">
        <v>75</v>
      </c>
      <c r="H115" s="6">
        <f t="shared" si="7"/>
        <v>-11500</v>
      </c>
      <c r="I115" s="24">
        <v>5</v>
      </c>
      <c r="K115" t="s">
        <v>0</v>
      </c>
      <c r="L115">
        <v>4</v>
      </c>
      <c r="M115" s="2">
        <v>475</v>
      </c>
    </row>
    <row r="116" spans="2:13" ht="12.75">
      <c r="B116" s="79">
        <v>2500</v>
      </c>
      <c r="C116" s="1" t="s">
        <v>0</v>
      </c>
      <c r="D116" s="1" t="s">
        <v>12</v>
      </c>
      <c r="E116" s="1" t="s">
        <v>71</v>
      </c>
      <c r="F116" s="305" t="s">
        <v>76</v>
      </c>
      <c r="G116" s="29" t="s">
        <v>77</v>
      </c>
      <c r="H116" s="6">
        <f t="shared" si="7"/>
        <v>-14000</v>
      </c>
      <c r="I116" s="24">
        <v>5</v>
      </c>
      <c r="K116" t="s">
        <v>0</v>
      </c>
      <c r="L116">
        <v>4</v>
      </c>
      <c r="M116" s="2">
        <v>475</v>
      </c>
    </row>
    <row r="117" spans="1:13" s="60" customFormat="1" ht="12.75">
      <c r="A117" s="1"/>
      <c r="B117" s="79">
        <v>2500</v>
      </c>
      <c r="C117" s="1" t="s">
        <v>0</v>
      </c>
      <c r="D117" s="1" t="s">
        <v>12</v>
      </c>
      <c r="E117" s="1" t="s">
        <v>71</v>
      </c>
      <c r="F117" s="305" t="s">
        <v>78</v>
      </c>
      <c r="G117" s="29" t="s">
        <v>79</v>
      </c>
      <c r="H117" s="6">
        <f t="shared" si="7"/>
        <v>-16500</v>
      </c>
      <c r="I117" s="24">
        <v>5</v>
      </c>
      <c r="J117"/>
      <c r="K117" t="s">
        <v>0</v>
      </c>
      <c r="L117">
        <v>4</v>
      </c>
      <c r="M117" s="2">
        <v>475</v>
      </c>
    </row>
    <row r="118" spans="1:13" ht="12.75">
      <c r="A118" s="13"/>
      <c r="B118" s="80">
        <f>SUM(B112:B117)</f>
        <v>16500</v>
      </c>
      <c r="C118" s="13" t="s">
        <v>0</v>
      </c>
      <c r="D118" s="13"/>
      <c r="E118" s="13"/>
      <c r="F118" s="76"/>
      <c r="G118" s="20"/>
      <c r="H118" s="58">
        <v>0</v>
      </c>
      <c r="I118" s="59">
        <f>+B118/M118</f>
        <v>34.73684210526316</v>
      </c>
      <c r="J118" s="60"/>
      <c r="K118" s="60"/>
      <c r="L118" s="60"/>
      <c r="M118" s="2">
        <v>475</v>
      </c>
    </row>
    <row r="119" spans="2:13" ht="12.75">
      <c r="B119" s="79"/>
      <c r="F119" s="72"/>
      <c r="H119" s="6">
        <f t="shared" si="7"/>
        <v>0</v>
      </c>
      <c r="I119" s="24">
        <f>+B119/M119</f>
        <v>0</v>
      </c>
      <c r="M119" s="2">
        <v>475</v>
      </c>
    </row>
    <row r="120" spans="2:13" ht="12.75">
      <c r="B120" s="79"/>
      <c r="F120" s="72"/>
      <c r="H120" s="6">
        <f t="shared" si="7"/>
        <v>0</v>
      </c>
      <c r="I120" s="24">
        <f aca="true" t="shared" si="8" ref="I120:I126">+B120/M120</f>
        <v>0</v>
      </c>
      <c r="M120" s="2">
        <v>475</v>
      </c>
    </row>
    <row r="121" spans="2:13" ht="12.75">
      <c r="B121" s="79">
        <v>2000</v>
      </c>
      <c r="C121" s="14" t="s">
        <v>80</v>
      </c>
      <c r="D121" s="14" t="s">
        <v>81</v>
      </c>
      <c r="E121" s="1" t="s">
        <v>82</v>
      </c>
      <c r="F121" s="72" t="s">
        <v>83</v>
      </c>
      <c r="G121" s="29" t="s">
        <v>54</v>
      </c>
      <c r="H121" s="6">
        <f t="shared" si="7"/>
        <v>-2000</v>
      </c>
      <c r="I121" s="24">
        <f t="shared" si="8"/>
        <v>4.2105263157894735</v>
      </c>
      <c r="K121" s="17" t="s">
        <v>71</v>
      </c>
      <c r="L121">
        <v>4</v>
      </c>
      <c r="M121" s="2">
        <v>475</v>
      </c>
    </row>
    <row r="122" spans="2:13" ht="12.75">
      <c r="B122" s="79">
        <v>2100</v>
      </c>
      <c r="C122" s="14" t="s">
        <v>80</v>
      </c>
      <c r="D122" s="1" t="s">
        <v>81</v>
      </c>
      <c r="E122" s="1" t="s">
        <v>82</v>
      </c>
      <c r="F122" s="72" t="s">
        <v>83</v>
      </c>
      <c r="G122" s="29" t="s">
        <v>75</v>
      </c>
      <c r="H122" s="6">
        <f t="shared" si="7"/>
        <v>-4100</v>
      </c>
      <c r="I122" s="24">
        <f t="shared" si="8"/>
        <v>4.421052631578948</v>
      </c>
      <c r="K122" s="17" t="s">
        <v>71</v>
      </c>
      <c r="L122">
        <v>4</v>
      </c>
      <c r="M122" s="2">
        <v>475</v>
      </c>
    </row>
    <row r="123" spans="1:13" s="60" customFormat="1" ht="12.75">
      <c r="A123" s="1"/>
      <c r="B123" s="79">
        <v>2100</v>
      </c>
      <c r="C123" s="14" t="s">
        <v>80</v>
      </c>
      <c r="D123" s="1" t="s">
        <v>81</v>
      </c>
      <c r="E123" s="1" t="s">
        <v>82</v>
      </c>
      <c r="F123" s="72" t="s">
        <v>83</v>
      </c>
      <c r="G123" s="29" t="s">
        <v>77</v>
      </c>
      <c r="H123" s="6">
        <f t="shared" si="7"/>
        <v>-6200</v>
      </c>
      <c r="I123" s="24">
        <f t="shared" si="8"/>
        <v>4.421052631578948</v>
      </c>
      <c r="J123"/>
      <c r="K123" s="17" t="s">
        <v>71</v>
      </c>
      <c r="L123">
        <v>4</v>
      </c>
      <c r="M123" s="2">
        <v>475</v>
      </c>
    </row>
    <row r="124" spans="1:13" s="60" customFormat="1" ht="12.75">
      <c r="A124" s="13"/>
      <c r="B124" s="80">
        <f>SUM(B121:B123)</f>
        <v>6200</v>
      </c>
      <c r="C124" s="13" t="s">
        <v>27</v>
      </c>
      <c r="D124" s="13"/>
      <c r="E124" s="13"/>
      <c r="F124" s="76"/>
      <c r="G124" s="20"/>
      <c r="H124" s="58">
        <v>0</v>
      </c>
      <c r="I124" s="59">
        <f>+B124/M124</f>
        <v>13.052631578947368</v>
      </c>
      <c r="M124" s="2">
        <v>475</v>
      </c>
    </row>
    <row r="125" spans="1:13" s="60" customFormat="1" ht="12.75">
      <c r="A125" s="1"/>
      <c r="B125" s="79"/>
      <c r="C125" s="1"/>
      <c r="D125" s="1"/>
      <c r="E125" s="1"/>
      <c r="F125" s="72"/>
      <c r="G125" s="29"/>
      <c r="H125" s="6">
        <f>H124-B125</f>
        <v>0</v>
      </c>
      <c r="I125" s="24">
        <f>+B125/M125</f>
        <v>0</v>
      </c>
      <c r="J125"/>
      <c r="K125"/>
      <c r="L125"/>
      <c r="M125" s="2">
        <v>475</v>
      </c>
    </row>
    <row r="126" spans="2:13" ht="12.75">
      <c r="B126" s="79"/>
      <c r="F126" s="72"/>
      <c r="H126" s="6">
        <f t="shared" si="7"/>
        <v>0</v>
      </c>
      <c r="I126" s="24">
        <f t="shared" si="8"/>
        <v>0</v>
      </c>
      <c r="M126" s="2">
        <v>475</v>
      </c>
    </row>
    <row r="127" spans="2:13" ht="12.75">
      <c r="B127" s="79">
        <v>5000</v>
      </c>
      <c r="C127" s="14" t="s">
        <v>84</v>
      </c>
      <c r="D127" s="14" t="s">
        <v>81</v>
      </c>
      <c r="E127" s="1" t="s">
        <v>85</v>
      </c>
      <c r="F127" s="72" t="s">
        <v>86</v>
      </c>
      <c r="G127" s="29" t="s">
        <v>43</v>
      </c>
      <c r="H127" s="6">
        <f t="shared" si="7"/>
        <v>-5000</v>
      </c>
      <c r="I127" s="24">
        <f aca="true" t="shared" si="9" ref="I127:I133">+B127/M127</f>
        <v>10.526315789473685</v>
      </c>
      <c r="K127" s="17" t="s">
        <v>71</v>
      </c>
      <c r="L127">
        <v>4</v>
      </c>
      <c r="M127" s="2">
        <v>475</v>
      </c>
    </row>
    <row r="128" spans="2:13" ht="12.75">
      <c r="B128" s="79">
        <v>1200</v>
      </c>
      <c r="C128" s="1" t="s">
        <v>23</v>
      </c>
      <c r="D128" s="14" t="s">
        <v>12</v>
      </c>
      <c r="E128" s="14" t="s">
        <v>24</v>
      </c>
      <c r="F128" s="33" t="s">
        <v>1172</v>
      </c>
      <c r="G128" s="29" t="s">
        <v>43</v>
      </c>
      <c r="H128" s="6">
        <f t="shared" si="7"/>
        <v>-6200</v>
      </c>
      <c r="I128" s="24">
        <f t="shared" si="9"/>
        <v>2.526315789473684</v>
      </c>
      <c r="K128" t="s">
        <v>18</v>
      </c>
      <c r="L128">
        <v>1</v>
      </c>
      <c r="M128" s="2">
        <v>475</v>
      </c>
    </row>
    <row r="129" spans="2:13" ht="12.75">
      <c r="B129" s="79">
        <v>1200</v>
      </c>
      <c r="C129" s="1" t="s">
        <v>26</v>
      </c>
      <c r="D129" s="14" t="s">
        <v>12</v>
      </c>
      <c r="E129" s="14" t="s">
        <v>24</v>
      </c>
      <c r="F129" s="33" t="s">
        <v>1172</v>
      </c>
      <c r="G129" s="29" t="s">
        <v>43</v>
      </c>
      <c r="H129" s="6">
        <f t="shared" si="7"/>
        <v>-7400</v>
      </c>
      <c r="I129" s="24">
        <f t="shared" si="9"/>
        <v>2.526315789473684</v>
      </c>
      <c r="K129" t="s">
        <v>18</v>
      </c>
      <c r="L129">
        <v>1</v>
      </c>
      <c r="M129" s="2">
        <v>475</v>
      </c>
    </row>
    <row r="130" spans="2:13" ht="12.75">
      <c r="B130" s="79">
        <v>5000</v>
      </c>
      <c r="C130" s="1" t="s">
        <v>87</v>
      </c>
      <c r="D130" s="1" t="s">
        <v>81</v>
      </c>
      <c r="E130" s="1" t="s">
        <v>85</v>
      </c>
      <c r="F130" s="72" t="s">
        <v>88</v>
      </c>
      <c r="G130" s="29" t="s">
        <v>79</v>
      </c>
      <c r="H130" s="6">
        <f t="shared" si="7"/>
        <v>-12400</v>
      </c>
      <c r="I130" s="24">
        <f t="shared" si="9"/>
        <v>10.526315789473685</v>
      </c>
      <c r="K130" s="17" t="s">
        <v>71</v>
      </c>
      <c r="L130">
        <v>4</v>
      </c>
      <c r="M130" s="2">
        <v>475</v>
      </c>
    </row>
    <row r="131" spans="1:13" ht="12.75">
      <c r="A131" s="13"/>
      <c r="B131" s="80">
        <f>SUM(B127:B130)</f>
        <v>12400</v>
      </c>
      <c r="C131" s="13" t="s">
        <v>27</v>
      </c>
      <c r="D131" s="13"/>
      <c r="E131" s="13"/>
      <c r="F131" s="76"/>
      <c r="G131" s="20"/>
      <c r="H131" s="58">
        <v>0</v>
      </c>
      <c r="I131" s="59">
        <f t="shared" si="9"/>
        <v>26.105263157894736</v>
      </c>
      <c r="J131" s="60"/>
      <c r="K131" s="60"/>
      <c r="L131" s="60"/>
      <c r="M131" s="2">
        <v>475</v>
      </c>
    </row>
    <row r="132" spans="2:13" ht="12.75">
      <c r="B132" s="79"/>
      <c r="F132" s="72"/>
      <c r="H132" s="6">
        <f t="shared" si="7"/>
        <v>0</v>
      </c>
      <c r="I132" s="24">
        <f t="shared" si="9"/>
        <v>0</v>
      </c>
      <c r="M132" s="2">
        <v>475</v>
      </c>
    </row>
    <row r="133" spans="2:13" ht="12.75">
      <c r="B133" s="79"/>
      <c r="F133" s="72"/>
      <c r="H133" s="6">
        <f t="shared" si="7"/>
        <v>0</v>
      </c>
      <c r="I133" s="24">
        <f t="shared" si="9"/>
        <v>0</v>
      </c>
      <c r="M133" s="2">
        <v>475</v>
      </c>
    </row>
    <row r="134" spans="1:13" ht="12.75">
      <c r="A134" s="14"/>
      <c r="B134" s="78">
        <v>900</v>
      </c>
      <c r="C134" s="14" t="s">
        <v>89</v>
      </c>
      <c r="D134" s="14" t="s">
        <v>81</v>
      </c>
      <c r="E134" s="14" t="s">
        <v>90</v>
      </c>
      <c r="F134" s="72" t="s">
        <v>530</v>
      </c>
      <c r="G134" s="32" t="s">
        <v>43</v>
      </c>
      <c r="H134" s="6">
        <f t="shared" si="7"/>
        <v>-900</v>
      </c>
      <c r="I134" s="42">
        <v>1.8</v>
      </c>
      <c r="J134" s="17"/>
      <c r="K134" s="17" t="s">
        <v>71</v>
      </c>
      <c r="L134" s="17">
        <v>26</v>
      </c>
      <c r="M134" s="2">
        <v>475</v>
      </c>
    </row>
    <row r="135" spans="1:13" s="17" customFormat="1" ht="12.75">
      <c r="A135" s="14"/>
      <c r="B135" s="78">
        <v>10000</v>
      </c>
      <c r="C135" s="14" t="s">
        <v>1173</v>
      </c>
      <c r="D135" s="14" t="s">
        <v>12</v>
      </c>
      <c r="E135" s="14" t="s">
        <v>29</v>
      </c>
      <c r="F135" s="33" t="s">
        <v>1172</v>
      </c>
      <c r="G135" s="32" t="s">
        <v>43</v>
      </c>
      <c r="H135" s="31">
        <f>H134-B135</f>
        <v>-10900</v>
      </c>
      <c r="I135" s="42">
        <f>+B135/M135</f>
        <v>21.05263157894737</v>
      </c>
      <c r="K135" s="17" t="s">
        <v>18</v>
      </c>
      <c r="L135" s="17">
        <v>4</v>
      </c>
      <c r="M135" s="43">
        <v>475</v>
      </c>
    </row>
    <row r="136" spans="2:13" ht="12.75">
      <c r="B136" s="343">
        <v>950</v>
      </c>
      <c r="C136" s="40" t="s">
        <v>89</v>
      </c>
      <c r="D136" s="14" t="s">
        <v>81</v>
      </c>
      <c r="E136" s="40" t="s">
        <v>90</v>
      </c>
      <c r="F136" s="72" t="s">
        <v>83</v>
      </c>
      <c r="G136" s="29" t="s">
        <v>52</v>
      </c>
      <c r="H136" s="6">
        <f>H134-B136</f>
        <v>-1850</v>
      </c>
      <c r="I136" s="24">
        <v>1.9</v>
      </c>
      <c r="J136" s="39"/>
      <c r="K136" s="39" t="s">
        <v>71</v>
      </c>
      <c r="L136" s="39">
        <v>4</v>
      </c>
      <c r="M136" s="2">
        <v>475</v>
      </c>
    </row>
    <row r="137" spans="2:13" ht="12.75">
      <c r="B137" s="79">
        <v>1000</v>
      </c>
      <c r="C137" s="1" t="s">
        <v>89</v>
      </c>
      <c r="D137" s="14" t="s">
        <v>81</v>
      </c>
      <c r="E137" s="1" t="s">
        <v>90</v>
      </c>
      <c r="F137" s="72" t="s">
        <v>83</v>
      </c>
      <c r="G137" s="29" t="s">
        <v>54</v>
      </c>
      <c r="H137" s="6">
        <f t="shared" si="7"/>
        <v>-2850</v>
      </c>
      <c r="I137" s="24">
        <v>2</v>
      </c>
      <c r="K137" s="17" t="s">
        <v>71</v>
      </c>
      <c r="L137">
        <v>4</v>
      </c>
      <c r="M137" s="2">
        <v>475</v>
      </c>
    </row>
    <row r="138" spans="2:13" ht="12.75">
      <c r="B138" s="79">
        <v>1900</v>
      </c>
      <c r="C138" s="1" t="s">
        <v>89</v>
      </c>
      <c r="D138" s="1" t="s">
        <v>81</v>
      </c>
      <c r="E138" s="1" t="s">
        <v>90</v>
      </c>
      <c r="F138" s="72" t="s">
        <v>83</v>
      </c>
      <c r="G138" s="29" t="s">
        <v>75</v>
      </c>
      <c r="H138" s="6">
        <f t="shared" si="7"/>
        <v>-4750</v>
      </c>
      <c r="I138" s="24">
        <v>3.8</v>
      </c>
      <c r="K138" s="17" t="s">
        <v>71</v>
      </c>
      <c r="L138">
        <v>4</v>
      </c>
      <c r="M138" s="2">
        <v>475</v>
      </c>
    </row>
    <row r="139" spans="2:13" ht="12.75">
      <c r="B139" s="79">
        <v>1550</v>
      </c>
      <c r="C139" s="1" t="s">
        <v>89</v>
      </c>
      <c r="D139" s="1" t="s">
        <v>81</v>
      </c>
      <c r="E139" s="1" t="s">
        <v>90</v>
      </c>
      <c r="F139" s="72" t="s">
        <v>83</v>
      </c>
      <c r="G139" s="29" t="s">
        <v>77</v>
      </c>
      <c r="H139" s="6">
        <f t="shared" si="7"/>
        <v>-6300</v>
      </c>
      <c r="I139" s="24">
        <v>3.1</v>
      </c>
      <c r="K139" s="17" t="s">
        <v>71</v>
      </c>
      <c r="L139">
        <v>4</v>
      </c>
      <c r="M139" s="2">
        <v>475</v>
      </c>
    </row>
    <row r="140" spans="1:13" s="60" customFormat="1" ht="12.75">
      <c r="A140" s="1"/>
      <c r="B140" s="79">
        <v>500</v>
      </c>
      <c r="C140" s="1" t="s">
        <v>89</v>
      </c>
      <c r="D140" s="1" t="s">
        <v>81</v>
      </c>
      <c r="E140" s="1" t="s">
        <v>90</v>
      </c>
      <c r="F140" s="72" t="s">
        <v>83</v>
      </c>
      <c r="G140" s="29" t="s">
        <v>79</v>
      </c>
      <c r="H140" s="6">
        <f t="shared" si="7"/>
        <v>-6800</v>
      </c>
      <c r="I140" s="24">
        <v>1</v>
      </c>
      <c r="J140"/>
      <c r="K140" s="17" t="s">
        <v>71</v>
      </c>
      <c r="L140">
        <v>4</v>
      </c>
      <c r="M140" s="2">
        <v>475</v>
      </c>
    </row>
    <row r="141" spans="1:13" ht="12.75">
      <c r="A141" s="13"/>
      <c r="B141" s="80">
        <f>SUM(B134:B140)</f>
        <v>16800</v>
      </c>
      <c r="C141" s="13"/>
      <c r="D141" s="13"/>
      <c r="E141" s="13" t="s">
        <v>90</v>
      </c>
      <c r="F141" s="76"/>
      <c r="G141" s="20"/>
      <c r="H141" s="58">
        <v>0</v>
      </c>
      <c r="I141" s="59">
        <f>+B141/M141</f>
        <v>35.36842105263158</v>
      </c>
      <c r="J141" s="60"/>
      <c r="K141" s="60"/>
      <c r="L141" s="60"/>
      <c r="M141" s="2">
        <v>475</v>
      </c>
    </row>
    <row r="142" spans="2:13" ht="12.75">
      <c r="B142" s="79"/>
      <c r="F142" s="72"/>
      <c r="H142" s="6">
        <f aca="true" t="shared" si="10" ref="H142:H147">H141-B142</f>
        <v>0</v>
      </c>
      <c r="I142" s="24">
        <f>+B142/M142</f>
        <v>0</v>
      </c>
      <c r="M142" s="2">
        <v>475</v>
      </c>
    </row>
    <row r="143" spans="2:13" ht="12.75">
      <c r="B143" s="79"/>
      <c r="F143" s="72"/>
      <c r="H143" s="6">
        <f t="shared" si="10"/>
        <v>0</v>
      </c>
      <c r="I143" s="24">
        <f>+B143/M143</f>
        <v>0</v>
      </c>
      <c r="M143" s="2">
        <v>475</v>
      </c>
    </row>
    <row r="144" spans="2:13" ht="12.75">
      <c r="B144" s="79">
        <v>5000</v>
      </c>
      <c r="C144" s="1" t="s">
        <v>91</v>
      </c>
      <c r="D144" s="14" t="s">
        <v>81</v>
      </c>
      <c r="E144" s="1" t="s">
        <v>85</v>
      </c>
      <c r="F144" s="72" t="s">
        <v>92</v>
      </c>
      <c r="G144" s="29" t="s">
        <v>52</v>
      </c>
      <c r="H144" s="6">
        <f t="shared" si="10"/>
        <v>-5000</v>
      </c>
      <c r="I144" s="24">
        <v>10</v>
      </c>
      <c r="K144" s="17" t="s">
        <v>71</v>
      </c>
      <c r="L144">
        <v>4</v>
      </c>
      <c r="M144" s="2">
        <v>475</v>
      </c>
    </row>
    <row r="145" spans="2:13" ht="12.75">
      <c r="B145" s="79">
        <v>5000</v>
      </c>
      <c r="C145" s="1" t="s">
        <v>91</v>
      </c>
      <c r="D145" s="14" t="s">
        <v>81</v>
      </c>
      <c r="E145" s="1" t="s">
        <v>85</v>
      </c>
      <c r="F145" s="72" t="s">
        <v>92</v>
      </c>
      <c r="G145" s="29" t="s">
        <v>54</v>
      </c>
      <c r="H145" s="6">
        <f t="shared" si="10"/>
        <v>-10000</v>
      </c>
      <c r="I145" s="24">
        <v>10</v>
      </c>
      <c r="K145" s="17" t="s">
        <v>71</v>
      </c>
      <c r="L145">
        <v>4</v>
      </c>
      <c r="M145" s="2">
        <v>475</v>
      </c>
    </row>
    <row r="146" spans="2:13" ht="12.75">
      <c r="B146" s="79">
        <v>5000</v>
      </c>
      <c r="C146" s="1" t="s">
        <v>91</v>
      </c>
      <c r="D146" s="1" t="s">
        <v>81</v>
      </c>
      <c r="E146" s="1" t="s">
        <v>85</v>
      </c>
      <c r="F146" s="72" t="s">
        <v>92</v>
      </c>
      <c r="G146" s="29" t="s">
        <v>75</v>
      </c>
      <c r="H146" s="6">
        <f t="shared" si="10"/>
        <v>-15000</v>
      </c>
      <c r="I146" s="24">
        <v>10</v>
      </c>
      <c r="K146" s="17" t="s">
        <v>71</v>
      </c>
      <c r="L146">
        <v>4</v>
      </c>
      <c r="M146" s="2">
        <v>475</v>
      </c>
    </row>
    <row r="147" spans="1:13" s="60" customFormat="1" ht="12.75">
      <c r="A147" s="1"/>
      <c r="B147" s="79">
        <v>5000</v>
      </c>
      <c r="C147" s="1" t="s">
        <v>91</v>
      </c>
      <c r="D147" s="1" t="s">
        <v>81</v>
      </c>
      <c r="E147" s="1" t="s">
        <v>85</v>
      </c>
      <c r="F147" s="72" t="s">
        <v>92</v>
      </c>
      <c r="G147" s="29" t="s">
        <v>77</v>
      </c>
      <c r="H147" s="6">
        <f t="shared" si="10"/>
        <v>-20000</v>
      </c>
      <c r="I147" s="24">
        <v>10</v>
      </c>
      <c r="J147"/>
      <c r="K147" s="17" t="s">
        <v>71</v>
      </c>
      <c r="L147">
        <v>4</v>
      </c>
      <c r="M147" s="2">
        <v>475</v>
      </c>
    </row>
    <row r="148" spans="1:13" ht="12.75">
      <c r="A148" s="13"/>
      <c r="B148" s="80">
        <f>SUM(B144:B147)</f>
        <v>20000</v>
      </c>
      <c r="C148" s="13" t="s">
        <v>91</v>
      </c>
      <c r="D148" s="13"/>
      <c r="E148" s="13"/>
      <c r="F148" s="76"/>
      <c r="G148" s="20"/>
      <c r="H148" s="58">
        <v>0</v>
      </c>
      <c r="I148" s="59">
        <f>+B148/M148</f>
        <v>42.10526315789474</v>
      </c>
      <c r="J148" s="60"/>
      <c r="K148" s="60"/>
      <c r="L148" s="60"/>
      <c r="M148" s="2">
        <v>475</v>
      </c>
    </row>
    <row r="149" spans="2:13" ht="12.75">
      <c r="B149" s="79"/>
      <c r="F149" s="72"/>
      <c r="H149" s="6">
        <f t="shared" si="7"/>
        <v>0</v>
      </c>
      <c r="I149" s="24">
        <f>+B149/M149</f>
        <v>0</v>
      </c>
      <c r="M149" s="2">
        <v>475</v>
      </c>
    </row>
    <row r="150" spans="2:13" ht="12.75">
      <c r="B150" s="79"/>
      <c r="F150" s="72"/>
      <c r="H150" s="6">
        <f t="shared" si="7"/>
        <v>0</v>
      </c>
      <c r="I150" s="24">
        <f>+B150/M150</f>
        <v>0</v>
      </c>
      <c r="M150" s="2">
        <v>475</v>
      </c>
    </row>
    <row r="151" spans="2:13" ht="12.75">
      <c r="B151" s="79">
        <v>2000</v>
      </c>
      <c r="C151" s="1" t="s">
        <v>93</v>
      </c>
      <c r="D151" s="14" t="s">
        <v>81</v>
      </c>
      <c r="E151" s="1" t="s">
        <v>85</v>
      </c>
      <c r="F151" s="72" t="s">
        <v>83</v>
      </c>
      <c r="G151" s="29" t="s">
        <v>43</v>
      </c>
      <c r="H151" s="6">
        <f t="shared" si="7"/>
        <v>-2000</v>
      </c>
      <c r="I151" s="24">
        <v>4</v>
      </c>
      <c r="K151" s="17" t="s">
        <v>71</v>
      </c>
      <c r="L151">
        <v>4</v>
      </c>
      <c r="M151" s="2">
        <v>475</v>
      </c>
    </row>
    <row r="152" spans="2:13" ht="12.75">
      <c r="B152" s="78">
        <v>2000</v>
      </c>
      <c r="C152" s="14" t="s">
        <v>30</v>
      </c>
      <c r="D152" s="14" t="s">
        <v>12</v>
      </c>
      <c r="E152" s="14" t="s">
        <v>24</v>
      </c>
      <c r="F152" s="33" t="s">
        <v>1172</v>
      </c>
      <c r="G152" s="29" t="s">
        <v>43</v>
      </c>
      <c r="H152" s="6">
        <f t="shared" si="7"/>
        <v>-4000</v>
      </c>
      <c r="I152" s="24">
        <f>+B152/M152</f>
        <v>4.2105263157894735</v>
      </c>
      <c r="K152" t="s">
        <v>18</v>
      </c>
      <c r="L152">
        <v>4</v>
      </c>
      <c r="M152" s="2">
        <v>475</v>
      </c>
    </row>
    <row r="153" spans="2:13" ht="12.75">
      <c r="B153" s="79">
        <v>2000</v>
      </c>
      <c r="C153" s="1" t="s">
        <v>93</v>
      </c>
      <c r="D153" s="14" t="s">
        <v>81</v>
      </c>
      <c r="E153" s="1" t="s">
        <v>85</v>
      </c>
      <c r="F153" s="72" t="s">
        <v>83</v>
      </c>
      <c r="G153" s="29" t="s">
        <v>52</v>
      </c>
      <c r="H153" s="6">
        <f t="shared" si="7"/>
        <v>-6000</v>
      </c>
      <c r="I153" s="24">
        <v>4</v>
      </c>
      <c r="K153" s="17" t="s">
        <v>71</v>
      </c>
      <c r="L153">
        <v>4</v>
      </c>
      <c r="M153" s="2">
        <v>475</v>
      </c>
    </row>
    <row r="154" spans="2:13" ht="12.75">
      <c r="B154" s="79">
        <v>2000</v>
      </c>
      <c r="C154" s="1" t="s">
        <v>93</v>
      </c>
      <c r="D154" s="14" t="s">
        <v>81</v>
      </c>
      <c r="E154" s="1" t="s">
        <v>85</v>
      </c>
      <c r="F154" s="72" t="s">
        <v>83</v>
      </c>
      <c r="G154" s="29" t="s">
        <v>54</v>
      </c>
      <c r="H154" s="6">
        <f t="shared" si="7"/>
        <v>-8000</v>
      </c>
      <c r="I154" s="24">
        <v>4</v>
      </c>
      <c r="K154" s="17" t="s">
        <v>71</v>
      </c>
      <c r="L154">
        <v>4</v>
      </c>
      <c r="M154" s="2">
        <v>475</v>
      </c>
    </row>
    <row r="155" spans="2:13" ht="12.75">
      <c r="B155" s="79">
        <v>2000</v>
      </c>
      <c r="C155" s="1" t="s">
        <v>93</v>
      </c>
      <c r="D155" s="1" t="s">
        <v>81</v>
      </c>
      <c r="E155" s="1" t="s">
        <v>85</v>
      </c>
      <c r="F155" s="72" t="s">
        <v>83</v>
      </c>
      <c r="G155" s="29" t="s">
        <v>75</v>
      </c>
      <c r="H155" s="6">
        <f t="shared" si="7"/>
        <v>-10000</v>
      </c>
      <c r="I155" s="24">
        <v>4</v>
      </c>
      <c r="K155" s="17" t="s">
        <v>71</v>
      </c>
      <c r="L155">
        <v>4</v>
      </c>
      <c r="M155" s="2">
        <v>475</v>
      </c>
    </row>
    <row r="156" spans="2:13" ht="12.75">
      <c r="B156" s="79">
        <v>2000</v>
      </c>
      <c r="C156" s="1" t="s">
        <v>93</v>
      </c>
      <c r="D156" s="1" t="s">
        <v>81</v>
      </c>
      <c r="E156" s="1" t="s">
        <v>85</v>
      </c>
      <c r="F156" s="72" t="s">
        <v>83</v>
      </c>
      <c r="G156" s="29" t="s">
        <v>77</v>
      </c>
      <c r="H156" s="6">
        <f>H155-B156</f>
        <v>-12000</v>
      </c>
      <c r="I156" s="24">
        <v>4</v>
      </c>
      <c r="K156" s="17" t="s">
        <v>71</v>
      </c>
      <c r="L156">
        <v>4</v>
      </c>
      <c r="M156" s="2">
        <v>475</v>
      </c>
    </row>
    <row r="157" spans="1:13" s="60" customFormat="1" ht="12.75">
      <c r="A157" s="1"/>
      <c r="B157" s="79">
        <v>2000</v>
      </c>
      <c r="C157" s="1" t="s">
        <v>93</v>
      </c>
      <c r="D157" s="1" t="s">
        <v>81</v>
      </c>
      <c r="E157" s="1" t="s">
        <v>85</v>
      </c>
      <c r="F157" s="72" t="s">
        <v>83</v>
      </c>
      <c r="G157" s="29" t="s">
        <v>79</v>
      </c>
      <c r="H157" s="6">
        <f>H156-B157</f>
        <v>-14000</v>
      </c>
      <c r="I157" s="24">
        <v>4</v>
      </c>
      <c r="J157"/>
      <c r="K157" s="17" t="s">
        <v>71</v>
      </c>
      <c r="L157">
        <v>4</v>
      </c>
      <c r="M157" s="2">
        <v>475</v>
      </c>
    </row>
    <row r="158" spans="1:13" ht="12.75">
      <c r="A158" s="13"/>
      <c r="B158" s="80">
        <f>SUM(B151:B157)</f>
        <v>14000</v>
      </c>
      <c r="C158" s="13" t="s">
        <v>93</v>
      </c>
      <c r="D158" s="13"/>
      <c r="E158" s="13"/>
      <c r="F158" s="76"/>
      <c r="G158" s="20"/>
      <c r="H158" s="58">
        <v>0</v>
      </c>
      <c r="I158" s="59">
        <f>+B158/M158</f>
        <v>29.473684210526315</v>
      </c>
      <c r="J158" s="60"/>
      <c r="K158" s="60"/>
      <c r="L158" s="60"/>
      <c r="M158" s="2">
        <v>475</v>
      </c>
    </row>
    <row r="159" spans="2:13" ht="12.75">
      <c r="B159" s="79"/>
      <c r="F159" s="72"/>
      <c r="H159" s="6">
        <f aca="true" t="shared" si="11" ref="H159:H230">H158-B159</f>
        <v>0</v>
      </c>
      <c r="I159" s="24">
        <f>+B159/M159</f>
        <v>0</v>
      </c>
      <c r="M159" s="2">
        <v>475</v>
      </c>
    </row>
    <row r="160" spans="2:13" ht="12.75">
      <c r="B160" s="79"/>
      <c r="F160" s="72"/>
      <c r="H160" s="6">
        <f aca="true" t="shared" si="12" ref="H160:H165">H159-B160</f>
        <v>0</v>
      </c>
      <c r="I160" s="24">
        <f aca="true" t="shared" si="13" ref="I160:I165">+B160/M160</f>
        <v>0</v>
      </c>
      <c r="M160" s="2">
        <v>475</v>
      </c>
    </row>
    <row r="161" spans="2:13" ht="12.75">
      <c r="B161" s="78">
        <v>30000</v>
      </c>
      <c r="C161" s="14" t="s">
        <v>1254</v>
      </c>
      <c r="D161" s="14" t="s">
        <v>12</v>
      </c>
      <c r="E161" s="14" t="s">
        <v>32</v>
      </c>
      <c r="F161" s="33" t="s">
        <v>1256</v>
      </c>
      <c r="G161" s="29" t="s">
        <v>43</v>
      </c>
      <c r="H161" s="6">
        <f t="shared" si="12"/>
        <v>-30000</v>
      </c>
      <c r="I161" s="24">
        <f t="shared" si="13"/>
        <v>63.1578947368421</v>
      </c>
      <c r="K161" t="s">
        <v>18</v>
      </c>
      <c r="L161">
        <v>4</v>
      </c>
      <c r="M161" s="2">
        <v>475</v>
      </c>
    </row>
    <row r="162" spans="1:13" s="60" customFormat="1" ht="12.75">
      <c r="A162" s="13"/>
      <c r="B162" s="80">
        <f>SUM(B161:B161)</f>
        <v>30000</v>
      </c>
      <c r="C162" s="13"/>
      <c r="D162" s="13"/>
      <c r="E162" s="13" t="s">
        <v>32</v>
      </c>
      <c r="F162" s="76"/>
      <c r="G162" s="20"/>
      <c r="H162" s="58">
        <v>0</v>
      </c>
      <c r="I162" s="59">
        <f t="shared" si="13"/>
        <v>63.1578947368421</v>
      </c>
      <c r="M162" s="2">
        <v>475</v>
      </c>
    </row>
    <row r="163" spans="2:13" ht="12.75">
      <c r="B163" s="79"/>
      <c r="F163" s="72"/>
      <c r="H163" s="6">
        <f t="shared" si="12"/>
        <v>0</v>
      </c>
      <c r="I163" s="24">
        <f t="shared" si="13"/>
        <v>0</v>
      </c>
      <c r="M163" s="2">
        <v>475</v>
      </c>
    </row>
    <row r="164" spans="2:13" ht="12.75">
      <c r="B164" s="79"/>
      <c r="F164" s="72"/>
      <c r="H164" s="6">
        <f t="shared" si="12"/>
        <v>0</v>
      </c>
      <c r="I164" s="24">
        <f t="shared" si="13"/>
        <v>0</v>
      </c>
      <c r="M164" s="2">
        <v>475</v>
      </c>
    </row>
    <row r="165" spans="2:13" ht="12.75">
      <c r="B165" s="79">
        <v>900</v>
      </c>
      <c r="C165" s="1" t="s">
        <v>94</v>
      </c>
      <c r="D165" s="14" t="s">
        <v>81</v>
      </c>
      <c r="E165" s="1" t="s">
        <v>95</v>
      </c>
      <c r="F165" s="72" t="s">
        <v>83</v>
      </c>
      <c r="G165" s="29" t="s">
        <v>52</v>
      </c>
      <c r="H165" s="6">
        <f t="shared" si="12"/>
        <v>-900</v>
      </c>
      <c r="I165" s="24">
        <f t="shared" si="13"/>
        <v>1.894736842105263</v>
      </c>
      <c r="K165" s="17" t="s">
        <v>71</v>
      </c>
      <c r="L165">
        <v>4</v>
      </c>
      <c r="M165" s="2">
        <v>475</v>
      </c>
    </row>
    <row r="166" spans="2:13" ht="12.75">
      <c r="B166" s="79">
        <v>900</v>
      </c>
      <c r="C166" s="1" t="s">
        <v>94</v>
      </c>
      <c r="D166" s="1" t="s">
        <v>81</v>
      </c>
      <c r="E166" s="1" t="s">
        <v>95</v>
      </c>
      <c r="F166" s="72" t="s">
        <v>83</v>
      </c>
      <c r="G166" s="29" t="s">
        <v>54</v>
      </c>
      <c r="H166" s="6">
        <f t="shared" si="11"/>
        <v>-1800</v>
      </c>
      <c r="I166" s="24">
        <v>1.8</v>
      </c>
      <c r="K166" s="17" t="s">
        <v>71</v>
      </c>
      <c r="L166">
        <v>4</v>
      </c>
      <c r="M166" s="2">
        <v>475</v>
      </c>
    </row>
    <row r="167" spans="2:13" ht="12.75">
      <c r="B167" s="79">
        <v>3000</v>
      </c>
      <c r="C167" s="1" t="s">
        <v>94</v>
      </c>
      <c r="D167" s="1" t="s">
        <v>81</v>
      </c>
      <c r="E167" s="1" t="s">
        <v>95</v>
      </c>
      <c r="F167" s="72" t="s">
        <v>96</v>
      </c>
      <c r="G167" s="29" t="s">
        <v>75</v>
      </c>
      <c r="H167" s="6">
        <f t="shared" si="11"/>
        <v>-4800</v>
      </c>
      <c r="I167" s="24">
        <v>6</v>
      </c>
      <c r="K167" s="17" t="s">
        <v>71</v>
      </c>
      <c r="L167">
        <v>4</v>
      </c>
      <c r="M167" s="2">
        <v>475</v>
      </c>
    </row>
    <row r="168" spans="2:13" ht="12.75">
      <c r="B168" s="79">
        <v>900</v>
      </c>
      <c r="C168" s="1" t="s">
        <v>94</v>
      </c>
      <c r="D168" s="1" t="s">
        <v>81</v>
      </c>
      <c r="E168" s="1" t="s">
        <v>95</v>
      </c>
      <c r="F168" s="72" t="s">
        <v>83</v>
      </c>
      <c r="G168" s="29" t="s">
        <v>77</v>
      </c>
      <c r="H168" s="6">
        <f t="shared" si="11"/>
        <v>-5700</v>
      </c>
      <c r="I168" s="24">
        <v>1.8</v>
      </c>
      <c r="K168" s="17" t="s">
        <v>71</v>
      </c>
      <c r="L168">
        <v>4</v>
      </c>
      <c r="M168" s="2">
        <v>475</v>
      </c>
    </row>
    <row r="169" spans="1:13" s="60" customFormat="1" ht="12.75">
      <c r="A169" s="1"/>
      <c r="B169" s="79">
        <v>1000</v>
      </c>
      <c r="C169" s="1" t="s">
        <v>97</v>
      </c>
      <c r="D169" s="1" t="s">
        <v>81</v>
      </c>
      <c r="E169" s="1" t="s">
        <v>95</v>
      </c>
      <c r="F169" s="72" t="s">
        <v>83</v>
      </c>
      <c r="G169" s="29" t="s">
        <v>79</v>
      </c>
      <c r="H169" s="6">
        <f t="shared" si="11"/>
        <v>-6700</v>
      </c>
      <c r="I169" s="24">
        <v>2</v>
      </c>
      <c r="J169"/>
      <c r="K169" s="17" t="s">
        <v>71</v>
      </c>
      <c r="L169">
        <v>4</v>
      </c>
      <c r="M169" s="2">
        <v>475</v>
      </c>
    </row>
    <row r="170" spans="1:13" ht="12.75">
      <c r="A170" s="13"/>
      <c r="B170" s="80">
        <f>SUM(B165:B169)</f>
        <v>6700</v>
      </c>
      <c r="C170" s="13"/>
      <c r="D170" s="13"/>
      <c r="E170" s="13" t="s">
        <v>95</v>
      </c>
      <c r="F170" s="76"/>
      <c r="G170" s="20"/>
      <c r="H170" s="58">
        <v>0</v>
      </c>
      <c r="I170" s="59">
        <f aca="true" t="shared" si="14" ref="I170:I176">+B170/M170</f>
        <v>14.105263157894736</v>
      </c>
      <c r="J170" s="60"/>
      <c r="K170" s="60"/>
      <c r="L170" s="60"/>
      <c r="M170" s="2">
        <v>475</v>
      </c>
    </row>
    <row r="171" spans="6:13" ht="12.75">
      <c r="F171" s="72"/>
      <c r="H171" s="6">
        <f t="shared" si="11"/>
        <v>0</v>
      </c>
      <c r="I171" s="24">
        <f t="shared" si="14"/>
        <v>0</v>
      </c>
      <c r="M171" s="2">
        <v>475</v>
      </c>
    </row>
    <row r="172" spans="6:13" ht="12.75">
      <c r="F172" s="72"/>
      <c r="H172" s="6">
        <f t="shared" si="11"/>
        <v>0</v>
      </c>
      <c r="I172" s="24">
        <f t="shared" si="14"/>
        <v>0</v>
      </c>
      <c r="M172" s="2">
        <v>475</v>
      </c>
    </row>
    <row r="173" spans="6:13" ht="12.75">
      <c r="F173" s="72"/>
      <c r="H173" s="6">
        <f t="shared" si="11"/>
        <v>0</v>
      </c>
      <c r="I173" s="24">
        <f t="shared" si="14"/>
        <v>0</v>
      </c>
      <c r="M173" s="2">
        <v>475</v>
      </c>
    </row>
    <row r="174" spans="1:13" s="60" customFormat="1" ht="12.75">
      <c r="A174" s="1"/>
      <c r="B174" s="6"/>
      <c r="C174" s="1"/>
      <c r="D174" s="1"/>
      <c r="E174" s="1"/>
      <c r="F174" s="72"/>
      <c r="G174" s="29"/>
      <c r="H174" s="6">
        <f t="shared" si="11"/>
        <v>0</v>
      </c>
      <c r="I174" s="24">
        <f t="shared" si="14"/>
        <v>0</v>
      </c>
      <c r="J174"/>
      <c r="K174"/>
      <c r="L174"/>
      <c r="M174" s="2">
        <v>475</v>
      </c>
    </row>
    <row r="175" spans="1:13" ht="12.75">
      <c r="A175" s="13"/>
      <c r="B175" s="241">
        <f>+B193+B219+B236+B250+B266+B272+B282</f>
        <v>268300</v>
      </c>
      <c r="C175" s="54" t="s">
        <v>98</v>
      </c>
      <c r="D175" s="55" t="s">
        <v>99</v>
      </c>
      <c r="E175" s="54" t="s">
        <v>100</v>
      </c>
      <c r="F175" s="56" t="s">
        <v>101</v>
      </c>
      <c r="G175" s="57" t="s">
        <v>102</v>
      </c>
      <c r="H175" s="58"/>
      <c r="I175" s="59">
        <f t="shared" si="14"/>
        <v>564.8421052631579</v>
      </c>
      <c r="J175" s="59"/>
      <c r="K175" s="59"/>
      <c r="L175" s="60"/>
      <c r="M175" s="2">
        <v>475</v>
      </c>
    </row>
    <row r="176" spans="2:13" ht="12.75">
      <c r="B176" s="234"/>
      <c r="F176" s="72"/>
      <c r="H176" s="6">
        <f t="shared" si="11"/>
        <v>0</v>
      </c>
      <c r="I176" s="24">
        <f t="shared" si="14"/>
        <v>0</v>
      </c>
      <c r="M176" s="2">
        <v>475</v>
      </c>
    </row>
    <row r="177" spans="2:13" ht="12.75">
      <c r="B177" s="234">
        <v>2500</v>
      </c>
      <c r="C177" s="1" t="s">
        <v>0</v>
      </c>
      <c r="D177" s="1" t="s">
        <v>12</v>
      </c>
      <c r="E177" s="1" t="s">
        <v>103</v>
      </c>
      <c r="F177" s="72" t="s">
        <v>104</v>
      </c>
      <c r="G177" s="29" t="s">
        <v>52</v>
      </c>
      <c r="H177" s="6">
        <f t="shared" si="11"/>
        <v>-2500</v>
      </c>
      <c r="I177" s="24">
        <v>5</v>
      </c>
      <c r="K177" t="s">
        <v>0</v>
      </c>
      <c r="L177">
        <v>5</v>
      </c>
      <c r="M177" s="2">
        <v>475</v>
      </c>
    </row>
    <row r="178" spans="2:13" ht="12.75">
      <c r="B178" s="234">
        <v>5000</v>
      </c>
      <c r="C178" s="1" t="s">
        <v>0</v>
      </c>
      <c r="D178" s="1" t="s">
        <v>12</v>
      </c>
      <c r="E178" s="1" t="s">
        <v>103</v>
      </c>
      <c r="F178" s="305" t="s">
        <v>105</v>
      </c>
      <c r="G178" s="29" t="s">
        <v>54</v>
      </c>
      <c r="H178" s="6">
        <f t="shared" si="11"/>
        <v>-7500</v>
      </c>
      <c r="I178" s="24">
        <v>10</v>
      </c>
      <c r="K178" t="s">
        <v>0</v>
      </c>
      <c r="L178">
        <v>5</v>
      </c>
      <c r="M178" s="2">
        <v>475</v>
      </c>
    </row>
    <row r="179" spans="2:13" ht="12.75">
      <c r="B179" s="234">
        <v>2500</v>
      </c>
      <c r="C179" s="1" t="s">
        <v>0</v>
      </c>
      <c r="D179" s="1" t="s">
        <v>12</v>
      </c>
      <c r="E179" s="1" t="s">
        <v>103</v>
      </c>
      <c r="F179" s="305" t="s">
        <v>106</v>
      </c>
      <c r="G179" s="29" t="s">
        <v>75</v>
      </c>
      <c r="H179" s="6">
        <f t="shared" si="11"/>
        <v>-10000</v>
      </c>
      <c r="I179" s="24">
        <v>5</v>
      </c>
      <c r="K179" t="s">
        <v>0</v>
      </c>
      <c r="L179">
        <v>5</v>
      </c>
      <c r="M179" s="2">
        <v>475</v>
      </c>
    </row>
    <row r="180" spans="2:13" ht="12.75">
      <c r="B180" s="234">
        <v>5000</v>
      </c>
      <c r="C180" s="1" t="s">
        <v>0</v>
      </c>
      <c r="D180" s="1" t="s">
        <v>12</v>
      </c>
      <c r="E180" s="1" t="s">
        <v>103</v>
      </c>
      <c r="F180" s="305" t="s">
        <v>107</v>
      </c>
      <c r="G180" s="29" t="s">
        <v>77</v>
      </c>
      <c r="H180" s="6">
        <f t="shared" si="11"/>
        <v>-15000</v>
      </c>
      <c r="I180" s="24">
        <v>10</v>
      </c>
      <c r="K180" t="s">
        <v>0</v>
      </c>
      <c r="L180">
        <v>5</v>
      </c>
      <c r="M180" s="2">
        <v>475</v>
      </c>
    </row>
    <row r="181" spans="2:13" ht="12.75">
      <c r="B181" s="234">
        <v>5000</v>
      </c>
      <c r="C181" s="1" t="s">
        <v>0</v>
      </c>
      <c r="D181" s="1" t="s">
        <v>12</v>
      </c>
      <c r="E181" s="1" t="s">
        <v>103</v>
      </c>
      <c r="F181" s="305" t="s">
        <v>108</v>
      </c>
      <c r="G181" s="29" t="s">
        <v>79</v>
      </c>
      <c r="H181" s="6">
        <f t="shared" si="11"/>
        <v>-20000</v>
      </c>
      <c r="I181" s="24">
        <v>10</v>
      </c>
      <c r="K181" t="s">
        <v>0</v>
      </c>
      <c r="L181">
        <v>5</v>
      </c>
      <c r="M181" s="2">
        <v>475</v>
      </c>
    </row>
    <row r="182" spans="2:13" ht="12.75">
      <c r="B182" s="340">
        <v>2500</v>
      </c>
      <c r="C182" s="1" t="s">
        <v>0</v>
      </c>
      <c r="D182" s="1" t="s">
        <v>12</v>
      </c>
      <c r="E182" s="1" t="s">
        <v>103</v>
      </c>
      <c r="F182" s="305" t="s">
        <v>109</v>
      </c>
      <c r="G182" s="29" t="s">
        <v>110</v>
      </c>
      <c r="H182" s="6">
        <f t="shared" si="11"/>
        <v>-22500</v>
      </c>
      <c r="I182" s="24">
        <v>5</v>
      </c>
      <c r="K182" t="s">
        <v>0</v>
      </c>
      <c r="L182">
        <v>5</v>
      </c>
      <c r="M182" s="2">
        <v>475</v>
      </c>
    </row>
    <row r="183" spans="2:13" ht="12.75">
      <c r="B183" s="234">
        <v>2500</v>
      </c>
      <c r="C183" s="1" t="s">
        <v>0</v>
      </c>
      <c r="D183" s="14" t="s">
        <v>12</v>
      </c>
      <c r="E183" s="1" t="s">
        <v>111</v>
      </c>
      <c r="F183" s="72" t="s">
        <v>112</v>
      </c>
      <c r="G183" s="29" t="s">
        <v>110</v>
      </c>
      <c r="H183" s="6">
        <f t="shared" si="11"/>
        <v>-25000</v>
      </c>
      <c r="I183" s="24">
        <f>+B183/M183</f>
        <v>5.2631578947368425</v>
      </c>
      <c r="K183" s="17" t="s">
        <v>103</v>
      </c>
      <c r="L183">
        <v>5</v>
      </c>
      <c r="M183" s="2">
        <v>475</v>
      </c>
    </row>
    <row r="184" spans="2:13" ht="12.75">
      <c r="B184" s="234">
        <v>2500</v>
      </c>
      <c r="C184" s="1" t="s">
        <v>0</v>
      </c>
      <c r="D184" s="14" t="s">
        <v>12</v>
      </c>
      <c r="E184" s="1" t="s">
        <v>111</v>
      </c>
      <c r="F184" s="72" t="s">
        <v>113</v>
      </c>
      <c r="G184" s="29" t="s">
        <v>114</v>
      </c>
      <c r="H184" s="6">
        <f t="shared" si="11"/>
        <v>-27500</v>
      </c>
      <c r="I184" s="24">
        <f>+B184/M184</f>
        <v>5.2631578947368425</v>
      </c>
      <c r="K184" s="17" t="s">
        <v>103</v>
      </c>
      <c r="L184">
        <v>5</v>
      </c>
      <c r="M184" s="2">
        <v>475</v>
      </c>
    </row>
    <row r="185" spans="1:13" s="60" customFormat="1" ht="12.75">
      <c r="A185" s="1"/>
      <c r="B185" s="234">
        <v>2500</v>
      </c>
      <c r="C185" s="1" t="s">
        <v>0</v>
      </c>
      <c r="D185" s="1" t="s">
        <v>12</v>
      </c>
      <c r="E185" s="1" t="s">
        <v>103</v>
      </c>
      <c r="F185" s="305" t="s">
        <v>115</v>
      </c>
      <c r="G185" s="29" t="s">
        <v>114</v>
      </c>
      <c r="H185" s="6">
        <f t="shared" si="11"/>
        <v>-30000</v>
      </c>
      <c r="I185" s="24">
        <v>5</v>
      </c>
      <c r="J185"/>
      <c r="K185" t="s">
        <v>0</v>
      </c>
      <c r="L185">
        <v>5</v>
      </c>
      <c r="M185" s="2">
        <v>475</v>
      </c>
    </row>
    <row r="186" spans="2:13" ht="12.75">
      <c r="B186" s="234">
        <v>2500</v>
      </c>
      <c r="C186" s="1" t="s">
        <v>0</v>
      </c>
      <c r="D186" s="1" t="s">
        <v>12</v>
      </c>
      <c r="E186" s="1" t="s">
        <v>103</v>
      </c>
      <c r="F186" s="305" t="s">
        <v>116</v>
      </c>
      <c r="G186" s="29" t="s">
        <v>117</v>
      </c>
      <c r="H186" s="6">
        <f t="shared" si="11"/>
        <v>-32500</v>
      </c>
      <c r="I186" s="24">
        <v>5</v>
      </c>
      <c r="K186" t="s">
        <v>0</v>
      </c>
      <c r="L186">
        <v>5</v>
      </c>
      <c r="M186" s="2">
        <v>475</v>
      </c>
    </row>
    <row r="187" spans="2:13" ht="12.75">
      <c r="B187" s="234">
        <v>5000</v>
      </c>
      <c r="C187" s="1" t="s">
        <v>0</v>
      </c>
      <c r="D187" s="1" t="s">
        <v>12</v>
      </c>
      <c r="E187" s="1" t="s">
        <v>103</v>
      </c>
      <c r="F187" s="305" t="s">
        <v>118</v>
      </c>
      <c r="G187" s="29" t="s">
        <v>119</v>
      </c>
      <c r="H187" s="6">
        <f t="shared" si="11"/>
        <v>-37500</v>
      </c>
      <c r="I187" s="24">
        <v>10</v>
      </c>
      <c r="K187" t="s">
        <v>0</v>
      </c>
      <c r="L187">
        <v>5</v>
      </c>
      <c r="M187" s="2">
        <v>475</v>
      </c>
    </row>
    <row r="188" spans="2:13" ht="12.75">
      <c r="B188" s="234">
        <v>5000</v>
      </c>
      <c r="C188" s="1" t="s">
        <v>0</v>
      </c>
      <c r="D188" s="1" t="s">
        <v>12</v>
      </c>
      <c r="E188" s="1" t="s">
        <v>103</v>
      </c>
      <c r="F188" s="305" t="s">
        <v>120</v>
      </c>
      <c r="G188" s="29" t="s">
        <v>121</v>
      </c>
      <c r="H188" s="6">
        <f t="shared" si="11"/>
        <v>-42500</v>
      </c>
      <c r="I188" s="24">
        <v>10</v>
      </c>
      <c r="K188" t="s">
        <v>0</v>
      </c>
      <c r="L188">
        <v>5</v>
      </c>
      <c r="M188" s="2">
        <v>475</v>
      </c>
    </row>
    <row r="189" spans="2:13" ht="12.75">
      <c r="B189" s="234">
        <v>7500</v>
      </c>
      <c r="C189" s="1" t="s">
        <v>0</v>
      </c>
      <c r="D189" s="1" t="s">
        <v>12</v>
      </c>
      <c r="E189" s="1" t="s">
        <v>103</v>
      </c>
      <c r="F189" s="305" t="s">
        <v>122</v>
      </c>
      <c r="G189" s="29" t="s">
        <v>123</v>
      </c>
      <c r="H189" s="6">
        <f t="shared" si="11"/>
        <v>-50000</v>
      </c>
      <c r="I189" s="24">
        <v>15</v>
      </c>
      <c r="K189" t="s">
        <v>0</v>
      </c>
      <c r="L189">
        <v>5</v>
      </c>
      <c r="M189" s="2">
        <v>475</v>
      </c>
    </row>
    <row r="190" spans="2:13" ht="12.75">
      <c r="B190" s="234">
        <v>5000</v>
      </c>
      <c r="C190" s="1" t="s">
        <v>0</v>
      </c>
      <c r="D190" s="1" t="s">
        <v>12</v>
      </c>
      <c r="E190" s="1" t="s">
        <v>103</v>
      </c>
      <c r="F190" s="305" t="s">
        <v>124</v>
      </c>
      <c r="G190" s="29" t="s">
        <v>125</v>
      </c>
      <c r="H190" s="6">
        <f t="shared" si="11"/>
        <v>-55000</v>
      </c>
      <c r="I190" s="24">
        <v>10</v>
      </c>
      <c r="K190" t="s">
        <v>0</v>
      </c>
      <c r="L190">
        <v>5</v>
      </c>
      <c r="M190" s="2">
        <v>475</v>
      </c>
    </row>
    <row r="191" spans="2:13" ht="12.75">
      <c r="B191" s="234">
        <v>5000</v>
      </c>
      <c r="C191" s="1" t="s">
        <v>0</v>
      </c>
      <c r="D191" s="1" t="s">
        <v>12</v>
      </c>
      <c r="E191" s="1" t="s">
        <v>103</v>
      </c>
      <c r="F191" s="305" t="s">
        <v>126</v>
      </c>
      <c r="G191" s="29" t="s">
        <v>127</v>
      </c>
      <c r="H191" s="6">
        <f t="shared" si="11"/>
        <v>-60000</v>
      </c>
      <c r="I191" s="24">
        <v>10</v>
      </c>
      <c r="K191" t="s">
        <v>0</v>
      </c>
      <c r="L191">
        <v>5</v>
      </c>
      <c r="M191" s="2">
        <v>475</v>
      </c>
    </row>
    <row r="192" spans="2:13" ht="12.75">
      <c r="B192" s="234">
        <v>5000</v>
      </c>
      <c r="C192" s="1" t="s">
        <v>0</v>
      </c>
      <c r="D192" s="1" t="s">
        <v>12</v>
      </c>
      <c r="E192" s="1" t="s">
        <v>103</v>
      </c>
      <c r="F192" s="305" t="s">
        <v>128</v>
      </c>
      <c r="G192" s="29" t="s">
        <v>129</v>
      </c>
      <c r="H192" s="6">
        <f t="shared" si="11"/>
        <v>-65000</v>
      </c>
      <c r="I192" s="24">
        <v>10</v>
      </c>
      <c r="K192" t="s">
        <v>0</v>
      </c>
      <c r="L192">
        <v>5</v>
      </c>
      <c r="M192" s="2">
        <v>475</v>
      </c>
    </row>
    <row r="193" spans="1:13" ht="12.75">
      <c r="A193" s="13"/>
      <c r="B193" s="241">
        <f>SUM(B177:B192)</f>
        <v>65000</v>
      </c>
      <c r="C193" s="13" t="s">
        <v>0</v>
      </c>
      <c r="D193" s="13"/>
      <c r="E193" s="13"/>
      <c r="F193" s="76"/>
      <c r="G193" s="20"/>
      <c r="H193" s="58">
        <v>0</v>
      </c>
      <c r="I193" s="59">
        <f>+B193/M193</f>
        <v>136.8421052631579</v>
      </c>
      <c r="J193" s="60"/>
      <c r="K193" s="60"/>
      <c r="L193" s="60"/>
      <c r="M193" s="2">
        <v>475</v>
      </c>
    </row>
    <row r="194" spans="2:13" ht="12.75">
      <c r="B194" s="234"/>
      <c r="F194" s="72"/>
      <c r="H194" s="6">
        <f t="shared" si="11"/>
        <v>0</v>
      </c>
      <c r="I194" s="24">
        <f>+B194/M194</f>
        <v>0</v>
      </c>
      <c r="M194" s="2">
        <v>475</v>
      </c>
    </row>
    <row r="195" spans="2:13" ht="12.75">
      <c r="B195" s="234"/>
      <c r="F195" s="72"/>
      <c r="H195" s="6">
        <f t="shared" si="11"/>
        <v>0</v>
      </c>
      <c r="I195" s="24">
        <f>+B195/M195</f>
        <v>0</v>
      </c>
      <c r="M195" s="2">
        <v>475</v>
      </c>
    </row>
    <row r="196" spans="2:13" ht="12.75">
      <c r="B196" s="239">
        <v>3000</v>
      </c>
      <c r="C196" s="1" t="s">
        <v>130</v>
      </c>
      <c r="D196" s="14" t="s">
        <v>12</v>
      </c>
      <c r="E196" s="1" t="s">
        <v>24</v>
      </c>
      <c r="F196" s="72" t="s">
        <v>131</v>
      </c>
      <c r="G196" s="33" t="s">
        <v>75</v>
      </c>
      <c r="H196" s="6">
        <f t="shared" si="11"/>
        <v>-3000</v>
      </c>
      <c r="I196" s="24">
        <f aca="true" t="shared" si="15" ref="I196:I218">+B196/M196</f>
        <v>6.315789473684211</v>
      </c>
      <c r="K196" t="s">
        <v>103</v>
      </c>
      <c r="L196">
        <v>5</v>
      </c>
      <c r="M196" s="2">
        <v>475</v>
      </c>
    </row>
    <row r="197" spans="2:13" ht="12.75">
      <c r="B197" s="239">
        <v>2000</v>
      </c>
      <c r="C197" s="35" t="s">
        <v>132</v>
      </c>
      <c r="D197" s="14" t="s">
        <v>12</v>
      </c>
      <c r="E197" s="35" t="s">
        <v>24</v>
      </c>
      <c r="F197" s="72" t="s">
        <v>133</v>
      </c>
      <c r="G197" s="33" t="s">
        <v>75</v>
      </c>
      <c r="H197" s="6">
        <f t="shared" si="11"/>
        <v>-5000</v>
      </c>
      <c r="I197" s="24">
        <f t="shared" si="15"/>
        <v>4.2105263157894735</v>
      </c>
      <c r="K197" t="s">
        <v>103</v>
      </c>
      <c r="L197">
        <v>5</v>
      </c>
      <c r="M197" s="2">
        <v>475</v>
      </c>
    </row>
    <row r="198" spans="2:13" ht="12.75">
      <c r="B198" s="234">
        <v>2000</v>
      </c>
      <c r="C198" s="14" t="s">
        <v>134</v>
      </c>
      <c r="D198" s="14" t="s">
        <v>12</v>
      </c>
      <c r="E198" s="1" t="s">
        <v>24</v>
      </c>
      <c r="F198" s="72" t="s">
        <v>135</v>
      </c>
      <c r="G198" s="29" t="s">
        <v>77</v>
      </c>
      <c r="H198" s="6">
        <f t="shared" si="11"/>
        <v>-7000</v>
      </c>
      <c r="I198" s="24">
        <f t="shared" si="15"/>
        <v>4.2105263157894735</v>
      </c>
      <c r="K198" s="17" t="s">
        <v>103</v>
      </c>
      <c r="L198">
        <v>5</v>
      </c>
      <c r="M198" s="2">
        <v>475</v>
      </c>
    </row>
    <row r="199" spans="2:13" ht="12.75">
      <c r="B199" s="234">
        <v>4000</v>
      </c>
      <c r="C199" s="1" t="s">
        <v>136</v>
      </c>
      <c r="D199" s="14" t="s">
        <v>12</v>
      </c>
      <c r="E199" s="1" t="s">
        <v>24</v>
      </c>
      <c r="F199" s="72" t="s">
        <v>137</v>
      </c>
      <c r="G199" s="29" t="s">
        <v>77</v>
      </c>
      <c r="H199" s="6">
        <f t="shared" si="11"/>
        <v>-11000</v>
      </c>
      <c r="I199" s="24">
        <f t="shared" si="15"/>
        <v>8.421052631578947</v>
      </c>
      <c r="K199" s="17" t="s">
        <v>103</v>
      </c>
      <c r="L199">
        <v>5</v>
      </c>
      <c r="M199" s="2">
        <v>475</v>
      </c>
    </row>
    <row r="200" spans="2:13" ht="12.75">
      <c r="B200" s="234">
        <v>4000</v>
      </c>
      <c r="C200" s="1" t="s">
        <v>138</v>
      </c>
      <c r="D200" s="14" t="s">
        <v>12</v>
      </c>
      <c r="E200" s="1" t="s">
        <v>24</v>
      </c>
      <c r="F200" s="72" t="s">
        <v>139</v>
      </c>
      <c r="G200" s="29" t="s">
        <v>77</v>
      </c>
      <c r="H200" s="6">
        <f t="shared" si="11"/>
        <v>-15000</v>
      </c>
      <c r="I200" s="24">
        <f t="shared" si="15"/>
        <v>8.421052631578947</v>
      </c>
      <c r="K200" s="17" t="s">
        <v>103</v>
      </c>
      <c r="L200">
        <v>5</v>
      </c>
      <c r="M200" s="2">
        <v>475</v>
      </c>
    </row>
    <row r="201" spans="2:13" ht="12.75">
      <c r="B201" s="234">
        <v>1000</v>
      </c>
      <c r="C201" s="1" t="s">
        <v>140</v>
      </c>
      <c r="D201" s="14" t="s">
        <v>12</v>
      </c>
      <c r="E201" s="1" t="s">
        <v>24</v>
      </c>
      <c r="F201" s="72" t="s">
        <v>133</v>
      </c>
      <c r="G201" s="29" t="s">
        <v>79</v>
      </c>
      <c r="H201" s="6">
        <f t="shared" si="11"/>
        <v>-16000</v>
      </c>
      <c r="I201" s="24">
        <f t="shared" si="15"/>
        <v>2.1052631578947367</v>
      </c>
      <c r="K201" s="17" t="s">
        <v>103</v>
      </c>
      <c r="L201">
        <v>5</v>
      </c>
      <c r="M201" s="2">
        <v>475</v>
      </c>
    </row>
    <row r="202" spans="2:13" ht="12.75">
      <c r="B202" s="234">
        <v>1000</v>
      </c>
      <c r="C202" s="1" t="s">
        <v>141</v>
      </c>
      <c r="D202" s="14" t="s">
        <v>12</v>
      </c>
      <c r="E202" s="1" t="s">
        <v>24</v>
      </c>
      <c r="F202" s="72" t="s">
        <v>133</v>
      </c>
      <c r="G202" s="29" t="s">
        <v>79</v>
      </c>
      <c r="H202" s="6">
        <f t="shared" si="11"/>
        <v>-17000</v>
      </c>
      <c r="I202" s="24">
        <f t="shared" si="15"/>
        <v>2.1052631578947367</v>
      </c>
      <c r="K202" s="17" t="s">
        <v>103</v>
      </c>
      <c r="L202">
        <v>5</v>
      </c>
      <c r="M202" s="2">
        <v>475</v>
      </c>
    </row>
    <row r="203" spans="2:13" ht="12.75">
      <c r="B203" s="234">
        <v>3000</v>
      </c>
      <c r="C203" s="1" t="s">
        <v>142</v>
      </c>
      <c r="D203" s="14" t="s">
        <v>12</v>
      </c>
      <c r="E203" s="1" t="s">
        <v>24</v>
      </c>
      <c r="F203" s="72" t="s">
        <v>143</v>
      </c>
      <c r="G203" s="29" t="s">
        <v>110</v>
      </c>
      <c r="H203" s="6">
        <f t="shared" si="11"/>
        <v>-20000</v>
      </c>
      <c r="I203" s="24">
        <f t="shared" si="15"/>
        <v>6.315789473684211</v>
      </c>
      <c r="K203" s="17" t="s">
        <v>103</v>
      </c>
      <c r="L203">
        <v>5</v>
      </c>
      <c r="M203" s="2">
        <v>475</v>
      </c>
    </row>
    <row r="204" spans="2:13" ht="12.75">
      <c r="B204" s="234">
        <v>6000</v>
      </c>
      <c r="C204" s="1" t="s">
        <v>144</v>
      </c>
      <c r="D204" s="14" t="s">
        <v>12</v>
      </c>
      <c r="E204" s="1" t="s">
        <v>24</v>
      </c>
      <c r="F204" s="72" t="s">
        <v>133</v>
      </c>
      <c r="G204" s="29" t="s">
        <v>114</v>
      </c>
      <c r="H204" s="6">
        <f t="shared" si="11"/>
        <v>-26000</v>
      </c>
      <c r="I204" s="24">
        <f t="shared" si="15"/>
        <v>12.631578947368421</v>
      </c>
      <c r="K204" s="17" t="s">
        <v>103</v>
      </c>
      <c r="L204">
        <v>5</v>
      </c>
      <c r="M204" s="2">
        <v>475</v>
      </c>
    </row>
    <row r="205" spans="2:13" ht="12.75">
      <c r="B205" s="234">
        <v>3000</v>
      </c>
      <c r="C205" s="1" t="s">
        <v>145</v>
      </c>
      <c r="D205" s="14" t="s">
        <v>12</v>
      </c>
      <c r="E205" s="1" t="s">
        <v>24</v>
      </c>
      <c r="F205" s="72" t="s">
        <v>133</v>
      </c>
      <c r="G205" s="29" t="s">
        <v>117</v>
      </c>
      <c r="H205" s="6">
        <f t="shared" si="11"/>
        <v>-29000</v>
      </c>
      <c r="I205" s="24">
        <f t="shared" si="15"/>
        <v>6.315789473684211</v>
      </c>
      <c r="K205" t="s">
        <v>103</v>
      </c>
      <c r="L205">
        <v>5</v>
      </c>
      <c r="M205" s="2">
        <v>475</v>
      </c>
    </row>
    <row r="206" spans="2:13" ht="12.75">
      <c r="B206" s="234">
        <v>4000</v>
      </c>
      <c r="C206" s="1" t="s">
        <v>146</v>
      </c>
      <c r="D206" s="14" t="s">
        <v>12</v>
      </c>
      <c r="E206" s="1" t="s">
        <v>24</v>
      </c>
      <c r="F206" s="72" t="s">
        <v>133</v>
      </c>
      <c r="G206" s="29" t="s">
        <v>117</v>
      </c>
      <c r="H206" s="6">
        <f t="shared" si="11"/>
        <v>-33000</v>
      </c>
      <c r="I206" s="24">
        <f t="shared" si="15"/>
        <v>8.421052631578947</v>
      </c>
      <c r="K206" t="s">
        <v>103</v>
      </c>
      <c r="L206">
        <v>5</v>
      </c>
      <c r="M206" s="2">
        <v>475</v>
      </c>
    </row>
    <row r="207" spans="2:13" ht="12.75">
      <c r="B207" s="234">
        <v>3000</v>
      </c>
      <c r="C207" s="1" t="s">
        <v>147</v>
      </c>
      <c r="D207" s="14" t="s">
        <v>12</v>
      </c>
      <c r="E207" s="1" t="s">
        <v>24</v>
      </c>
      <c r="F207" s="72" t="s">
        <v>133</v>
      </c>
      <c r="G207" s="29" t="s">
        <v>148</v>
      </c>
      <c r="H207" s="6">
        <f t="shared" si="11"/>
        <v>-36000</v>
      </c>
      <c r="I207" s="24">
        <f t="shared" si="15"/>
        <v>6.315789473684211</v>
      </c>
      <c r="K207" t="s">
        <v>103</v>
      </c>
      <c r="L207">
        <v>5</v>
      </c>
      <c r="M207" s="2">
        <v>475</v>
      </c>
    </row>
    <row r="208" spans="2:13" ht="12.75">
      <c r="B208" s="234">
        <v>2000</v>
      </c>
      <c r="C208" s="1" t="s">
        <v>149</v>
      </c>
      <c r="D208" s="14" t="s">
        <v>12</v>
      </c>
      <c r="E208" s="1" t="s">
        <v>24</v>
      </c>
      <c r="F208" s="72" t="s">
        <v>133</v>
      </c>
      <c r="G208" s="29" t="s">
        <v>148</v>
      </c>
      <c r="H208" s="6">
        <f t="shared" si="11"/>
        <v>-38000</v>
      </c>
      <c r="I208" s="24">
        <f t="shared" si="15"/>
        <v>4.2105263157894735</v>
      </c>
      <c r="K208" t="s">
        <v>103</v>
      </c>
      <c r="L208">
        <v>5</v>
      </c>
      <c r="M208" s="2">
        <v>475</v>
      </c>
    </row>
    <row r="209" spans="2:13" ht="12.75">
      <c r="B209" s="234">
        <v>10000</v>
      </c>
      <c r="C209" s="1" t="s">
        <v>150</v>
      </c>
      <c r="D209" s="14" t="s">
        <v>12</v>
      </c>
      <c r="E209" s="1" t="s">
        <v>24</v>
      </c>
      <c r="F209" s="72" t="s">
        <v>133</v>
      </c>
      <c r="G209" s="29" t="s">
        <v>121</v>
      </c>
      <c r="H209" s="6">
        <f t="shared" si="11"/>
        <v>-48000</v>
      </c>
      <c r="I209" s="24">
        <f t="shared" si="15"/>
        <v>21.05263157894737</v>
      </c>
      <c r="K209" t="s">
        <v>103</v>
      </c>
      <c r="L209">
        <v>5</v>
      </c>
      <c r="M209" s="2">
        <v>475</v>
      </c>
    </row>
    <row r="210" spans="2:13" ht="12.75">
      <c r="B210" s="234">
        <v>4000</v>
      </c>
      <c r="C210" s="1" t="s">
        <v>151</v>
      </c>
      <c r="D210" s="14" t="s">
        <v>12</v>
      </c>
      <c r="E210" s="1" t="s">
        <v>24</v>
      </c>
      <c r="F210" s="72" t="s">
        <v>133</v>
      </c>
      <c r="G210" s="29" t="s">
        <v>121</v>
      </c>
      <c r="H210" s="6">
        <f t="shared" si="11"/>
        <v>-52000</v>
      </c>
      <c r="I210" s="24">
        <f t="shared" si="15"/>
        <v>8.421052631578947</v>
      </c>
      <c r="K210" t="s">
        <v>103</v>
      </c>
      <c r="L210">
        <v>5</v>
      </c>
      <c r="M210" s="2">
        <v>475</v>
      </c>
    </row>
    <row r="211" spans="2:13" ht="12.75">
      <c r="B211" s="234">
        <v>4000</v>
      </c>
      <c r="C211" s="14" t="s">
        <v>152</v>
      </c>
      <c r="D211" s="14" t="s">
        <v>12</v>
      </c>
      <c r="E211" s="1" t="s">
        <v>24</v>
      </c>
      <c r="F211" s="72" t="s">
        <v>133</v>
      </c>
      <c r="G211" s="29" t="s">
        <v>123</v>
      </c>
      <c r="H211" s="6">
        <f t="shared" si="11"/>
        <v>-56000</v>
      </c>
      <c r="I211" s="24">
        <f t="shared" si="15"/>
        <v>8.421052631578947</v>
      </c>
      <c r="K211" t="s">
        <v>103</v>
      </c>
      <c r="L211">
        <v>5</v>
      </c>
      <c r="M211" s="2">
        <v>475</v>
      </c>
    </row>
    <row r="212" spans="2:13" ht="12.75">
      <c r="B212" s="234">
        <v>5000</v>
      </c>
      <c r="C212" s="1" t="s">
        <v>153</v>
      </c>
      <c r="D212" s="14" t="s">
        <v>12</v>
      </c>
      <c r="E212" s="1" t="s">
        <v>24</v>
      </c>
      <c r="F212" s="72" t="s">
        <v>133</v>
      </c>
      <c r="G212" s="29" t="s">
        <v>123</v>
      </c>
      <c r="H212" s="6">
        <f t="shared" si="11"/>
        <v>-61000</v>
      </c>
      <c r="I212" s="24">
        <f t="shared" si="15"/>
        <v>10.526315789473685</v>
      </c>
      <c r="K212" t="s">
        <v>103</v>
      </c>
      <c r="L212">
        <v>5</v>
      </c>
      <c r="M212" s="2">
        <v>475</v>
      </c>
    </row>
    <row r="213" spans="2:13" ht="12.75">
      <c r="B213" s="234">
        <v>4000</v>
      </c>
      <c r="C213" s="1" t="s">
        <v>154</v>
      </c>
      <c r="D213" s="14" t="s">
        <v>12</v>
      </c>
      <c r="E213" s="1" t="s">
        <v>24</v>
      </c>
      <c r="F213" s="72" t="s">
        <v>133</v>
      </c>
      <c r="G213" s="29" t="s">
        <v>125</v>
      </c>
      <c r="H213" s="6">
        <f t="shared" si="11"/>
        <v>-65000</v>
      </c>
      <c r="I213" s="24">
        <f t="shared" si="15"/>
        <v>8.421052631578947</v>
      </c>
      <c r="K213" t="s">
        <v>103</v>
      </c>
      <c r="L213">
        <v>5</v>
      </c>
      <c r="M213" s="2">
        <v>475</v>
      </c>
    </row>
    <row r="214" spans="2:13" ht="12.75">
      <c r="B214" s="234">
        <v>6000</v>
      </c>
      <c r="C214" s="1" t="s">
        <v>155</v>
      </c>
      <c r="D214" s="14" t="s">
        <v>12</v>
      </c>
      <c r="E214" s="1" t="s">
        <v>24</v>
      </c>
      <c r="F214" s="72" t="s">
        <v>133</v>
      </c>
      <c r="G214" s="29" t="s">
        <v>156</v>
      </c>
      <c r="H214" s="6">
        <f t="shared" si="11"/>
        <v>-71000</v>
      </c>
      <c r="I214" s="24">
        <f t="shared" si="15"/>
        <v>12.631578947368421</v>
      </c>
      <c r="K214" t="s">
        <v>103</v>
      </c>
      <c r="L214">
        <v>5</v>
      </c>
      <c r="M214" s="2">
        <v>475</v>
      </c>
    </row>
    <row r="215" spans="1:13" s="60" customFormat="1" ht="12.75">
      <c r="A215" s="1"/>
      <c r="B215" s="234">
        <v>11000</v>
      </c>
      <c r="C215" s="1" t="s">
        <v>157</v>
      </c>
      <c r="D215" s="14" t="s">
        <v>12</v>
      </c>
      <c r="E215" s="1" t="s">
        <v>24</v>
      </c>
      <c r="F215" s="72" t="s">
        <v>158</v>
      </c>
      <c r="G215" s="29" t="s">
        <v>127</v>
      </c>
      <c r="H215" s="6">
        <f t="shared" si="11"/>
        <v>-82000</v>
      </c>
      <c r="I215" s="24">
        <f t="shared" si="15"/>
        <v>23.157894736842106</v>
      </c>
      <c r="J215"/>
      <c r="K215" t="s">
        <v>103</v>
      </c>
      <c r="L215">
        <v>5</v>
      </c>
      <c r="M215" s="2">
        <v>475</v>
      </c>
    </row>
    <row r="216" spans="2:13" ht="12.75">
      <c r="B216" s="234">
        <v>2000</v>
      </c>
      <c r="C216" s="1" t="s">
        <v>159</v>
      </c>
      <c r="D216" s="14" t="s">
        <v>12</v>
      </c>
      <c r="E216" s="1" t="s">
        <v>24</v>
      </c>
      <c r="F216" s="72" t="s">
        <v>133</v>
      </c>
      <c r="G216" s="29" t="s">
        <v>129</v>
      </c>
      <c r="H216" s="6">
        <f t="shared" si="11"/>
        <v>-84000</v>
      </c>
      <c r="I216" s="24">
        <f t="shared" si="15"/>
        <v>4.2105263157894735</v>
      </c>
      <c r="K216" t="s">
        <v>103</v>
      </c>
      <c r="L216">
        <v>5</v>
      </c>
      <c r="M216" s="2">
        <v>475</v>
      </c>
    </row>
    <row r="217" spans="2:13" ht="12.75">
      <c r="B217" s="234">
        <v>2000</v>
      </c>
      <c r="C217" s="1" t="s">
        <v>160</v>
      </c>
      <c r="D217" s="14" t="s">
        <v>12</v>
      </c>
      <c r="E217" s="1" t="s">
        <v>24</v>
      </c>
      <c r="F217" s="72" t="s">
        <v>133</v>
      </c>
      <c r="G217" s="29" t="s">
        <v>129</v>
      </c>
      <c r="H217" s="6">
        <f t="shared" si="11"/>
        <v>-86000</v>
      </c>
      <c r="I217" s="24">
        <f t="shared" si="15"/>
        <v>4.2105263157894735</v>
      </c>
      <c r="K217" t="s">
        <v>103</v>
      </c>
      <c r="L217">
        <v>5</v>
      </c>
      <c r="M217" s="2">
        <v>475</v>
      </c>
    </row>
    <row r="218" spans="2:13" ht="12.75">
      <c r="B218" s="234">
        <v>3000</v>
      </c>
      <c r="C218" s="1" t="s">
        <v>161</v>
      </c>
      <c r="D218" s="14" t="s">
        <v>12</v>
      </c>
      <c r="E218" s="1" t="s">
        <v>24</v>
      </c>
      <c r="F218" s="72" t="s">
        <v>162</v>
      </c>
      <c r="G218" s="29" t="s">
        <v>129</v>
      </c>
      <c r="H218" s="6">
        <f t="shared" si="11"/>
        <v>-89000</v>
      </c>
      <c r="I218" s="24">
        <f t="shared" si="15"/>
        <v>6.315789473684211</v>
      </c>
      <c r="K218" t="s">
        <v>103</v>
      </c>
      <c r="L218">
        <v>5</v>
      </c>
      <c r="M218" s="2">
        <v>475</v>
      </c>
    </row>
    <row r="219" spans="1:13" ht="12.75">
      <c r="A219" s="13"/>
      <c r="B219" s="241">
        <f>SUM(B196:B218)</f>
        <v>89000</v>
      </c>
      <c r="C219" s="13" t="s">
        <v>27</v>
      </c>
      <c r="D219" s="13"/>
      <c r="E219" s="13"/>
      <c r="F219" s="76"/>
      <c r="G219" s="20"/>
      <c r="H219" s="58">
        <v>0</v>
      </c>
      <c r="I219" s="59">
        <f>+B219/M219</f>
        <v>187.3684210526316</v>
      </c>
      <c r="J219" s="60"/>
      <c r="K219" s="60"/>
      <c r="L219" s="60"/>
      <c r="M219" s="2">
        <v>475</v>
      </c>
    </row>
    <row r="220" spans="2:13" ht="12.75">
      <c r="B220" s="234"/>
      <c r="F220" s="72"/>
      <c r="H220" s="6">
        <f t="shared" si="11"/>
        <v>0</v>
      </c>
      <c r="I220" s="24">
        <f>+B220/M220</f>
        <v>0</v>
      </c>
      <c r="M220" s="2">
        <v>475</v>
      </c>
    </row>
    <row r="221" spans="2:13" ht="12.75">
      <c r="B221" s="341"/>
      <c r="F221" s="72"/>
      <c r="H221" s="6">
        <f t="shared" si="11"/>
        <v>0</v>
      </c>
      <c r="I221" s="24">
        <f>+B221/M221</f>
        <v>0</v>
      </c>
      <c r="M221" s="2">
        <v>475</v>
      </c>
    </row>
    <row r="222" spans="2:13" ht="12.75">
      <c r="B222" s="239">
        <v>1400</v>
      </c>
      <c r="C222" s="14" t="s">
        <v>41</v>
      </c>
      <c r="D222" s="14" t="s">
        <v>12</v>
      </c>
      <c r="E222" s="14" t="s">
        <v>29</v>
      </c>
      <c r="F222" s="72" t="s">
        <v>133</v>
      </c>
      <c r="G222" s="32" t="s">
        <v>75</v>
      </c>
      <c r="H222" s="6">
        <f t="shared" si="11"/>
        <v>-1400</v>
      </c>
      <c r="I222" s="24">
        <v>2.8</v>
      </c>
      <c r="K222" t="s">
        <v>103</v>
      </c>
      <c r="L222">
        <v>5</v>
      </c>
      <c r="M222" s="2">
        <v>475</v>
      </c>
    </row>
    <row r="223" spans="2:13" ht="12.75">
      <c r="B223" s="234">
        <v>1900</v>
      </c>
      <c r="C223" s="1" t="s">
        <v>41</v>
      </c>
      <c r="D223" s="14" t="s">
        <v>12</v>
      </c>
      <c r="E223" s="1" t="s">
        <v>29</v>
      </c>
      <c r="F223" s="72" t="s">
        <v>133</v>
      </c>
      <c r="G223" s="29" t="s">
        <v>77</v>
      </c>
      <c r="H223" s="6">
        <f t="shared" si="11"/>
        <v>-3300</v>
      </c>
      <c r="I223" s="24">
        <v>3.8</v>
      </c>
      <c r="K223" s="17" t="s">
        <v>103</v>
      </c>
      <c r="L223">
        <v>5</v>
      </c>
      <c r="M223" s="2">
        <v>475</v>
      </c>
    </row>
    <row r="224" spans="2:13" ht="12.75">
      <c r="B224" s="234">
        <v>1600</v>
      </c>
      <c r="C224" s="1" t="s">
        <v>41</v>
      </c>
      <c r="D224" s="14" t="s">
        <v>12</v>
      </c>
      <c r="E224" s="1" t="s">
        <v>29</v>
      </c>
      <c r="F224" s="72" t="s">
        <v>133</v>
      </c>
      <c r="G224" s="29" t="s">
        <v>79</v>
      </c>
      <c r="H224" s="6">
        <f t="shared" si="11"/>
        <v>-4900</v>
      </c>
      <c r="I224" s="24">
        <v>3.2</v>
      </c>
      <c r="K224" s="17" t="s">
        <v>103</v>
      </c>
      <c r="L224">
        <v>5</v>
      </c>
      <c r="M224" s="2">
        <v>475</v>
      </c>
    </row>
    <row r="225" spans="2:13" ht="12.75">
      <c r="B225" s="234">
        <v>1000</v>
      </c>
      <c r="C225" s="1" t="s">
        <v>41</v>
      </c>
      <c r="D225" s="14" t="s">
        <v>12</v>
      </c>
      <c r="E225" s="1" t="s">
        <v>29</v>
      </c>
      <c r="F225" s="72" t="s">
        <v>133</v>
      </c>
      <c r="G225" s="29" t="s">
        <v>79</v>
      </c>
      <c r="H225" s="6">
        <f t="shared" si="11"/>
        <v>-5900</v>
      </c>
      <c r="I225" s="24">
        <v>2</v>
      </c>
      <c r="K225" s="17" t="s">
        <v>103</v>
      </c>
      <c r="L225">
        <v>5</v>
      </c>
      <c r="M225" s="2">
        <v>475</v>
      </c>
    </row>
    <row r="226" spans="2:13" ht="12.75">
      <c r="B226" s="234">
        <v>1800</v>
      </c>
      <c r="C226" s="1" t="s">
        <v>41</v>
      </c>
      <c r="D226" s="14" t="s">
        <v>12</v>
      </c>
      <c r="E226" s="1" t="s">
        <v>29</v>
      </c>
      <c r="F226" s="72" t="s">
        <v>133</v>
      </c>
      <c r="G226" s="29" t="s">
        <v>110</v>
      </c>
      <c r="H226" s="6">
        <f t="shared" si="11"/>
        <v>-7700</v>
      </c>
      <c r="I226" s="24">
        <v>3.6</v>
      </c>
      <c r="K226" s="17" t="s">
        <v>103</v>
      </c>
      <c r="L226">
        <v>5</v>
      </c>
      <c r="M226" s="2">
        <v>475</v>
      </c>
    </row>
    <row r="227" spans="2:13" ht="12.75">
      <c r="B227" s="234">
        <v>1800</v>
      </c>
      <c r="C227" s="1" t="s">
        <v>41</v>
      </c>
      <c r="D227" s="14" t="s">
        <v>12</v>
      </c>
      <c r="E227" s="1" t="s">
        <v>29</v>
      </c>
      <c r="F227" s="72" t="s">
        <v>133</v>
      </c>
      <c r="G227" s="29" t="s">
        <v>114</v>
      </c>
      <c r="H227" s="6">
        <f t="shared" si="11"/>
        <v>-9500</v>
      </c>
      <c r="I227" s="24">
        <v>3.6</v>
      </c>
      <c r="K227" s="17" t="s">
        <v>103</v>
      </c>
      <c r="L227">
        <v>5</v>
      </c>
      <c r="M227" s="2">
        <v>475</v>
      </c>
    </row>
    <row r="228" spans="2:13" ht="12.75">
      <c r="B228" s="234">
        <v>1100</v>
      </c>
      <c r="C228" s="1" t="s">
        <v>41</v>
      </c>
      <c r="D228" s="14" t="s">
        <v>12</v>
      </c>
      <c r="E228" s="1" t="s">
        <v>29</v>
      </c>
      <c r="F228" s="72" t="s">
        <v>133</v>
      </c>
      <c r="G228" s="29" t="s">
        <v>117</v>
      </c>
      <c r="H228" s="6">
        <f t="shared" si="11"/>
        <v>-10600</v>
      </c>
      <c r="I228" s="24">
        <v>2.2</v>
      </c>
      <c r="K228" t="s">
        <v>103</v>
      </c>
      <c r="L228">
        <v>5</v>
      </c>
      <c r="M228" s="2">
        <v>475</v>
      </c>
    </row>
    <row r="229" spans="2:13" ht="12.75">
      <c r="B229" s="234">
        <v>2000</v>
      </c>
      <c r="C229" s="1" t="s">
        <v>41</v>
      </c>
      <c r="D229" s="14" t="s">
        <v>12</v>
      </c>
      <c r="E229" s="1" t="s">
        <v>29</v>
      </c>
      <c r="F229" s="72" t="s">
        <v>133</v>
      </c>
      <c r="G229" s="29" t="s">
        <v>117</v>
      </c>
      <c r="H229" s="6">
        <f t="shared" si="11"/>
        <v>-12600</v>
      </c>
      <c r="I229" s="24">
        <v>4</v>
      </c>
      <c r="K229" t="s">
        <v>103</v>
      </c>
      <c r="L229">
        <v>5</v>
      </c>
      <c r="M229" s="2">
        <v>475</v>
      </c>
    </row>
    <row r="230" spans="2:13" ht="12.75">
      <c r="B230" s="234">
        <v>1500</v>
      </c>
      <c r="C230" s="1" t="s">
        <v>41</v>
      </c>
      <c r="D230" s="14" t="s">
        <v>12</v>
      </c>
      <c r="E230" s="1" t="s">
        <v>29</v>
      </c>
      <c r="F230" s="72" t="s">
        <v>133</v>
      </c>
      <c r="G230" s="29" t="s">
        <v>148</v>
      </c>
      <c r="H230" s="6">
        <f t="shared" si="11"/>
        <v>-14100</v>
      </c>
      <c r="I230" s="24">
        <v>3</v>
      </c>
      <c r="K230" t="s">
        <v>103</v>
      </c>
      <c r="L230">
        <v>5</v>
      </c>
      <c r="M230" s="2">
        <v>475</v>
      </c>
    </row>
    <row r="231" spans="2:13" ht="12.75">
      <c r="B231" s="234">
        <v>1600</v>
      </c>
      <c r="C231" s="1" t="s">
        <v>41</v>
      </c>
      <c r="D231" s="14" t="s">
        <v>12</v>
      </c>
      <c r="E231" s="1" t="s">
        <v>29</v>
      </c>
      <c r="F231" s="72" t="s">
        <v>133</v>
      </c>
      <c r="G231" s="29" t="s">
        <v>121</v>
      </c>
      <c r="H231" s="6">
        <f aca="true" t="shared" si="16" ref="H231:H265">H230-B231</f>
        <v>-15700</v>
      </c>
      <c r="I231" s="24">
        <v>3.2</v>
      </c>
      <c r="K231" t="s">
        <v>103</v>
      </c>
      <c r="L231">
        <v>5</v>
      </c>
      <c r="M231" s="2">
        <v>475</v>
      </c>
    </row>
    <row r="232" spans="1:13" s="60" customFormat="1" ht="12.75">
      <c r="A232" s="1"/>
      <c r="B232" s="234">
        <v>1400</v>
      </c>
      <c r="C232" s="1" t="s">
        <v>41</v>
      </c>
      <c r="D232" s="14" t="s">
        <v>12</v>
      </c>
      <c r="E232" s="1" t="s">
        <v>29</v>
      </c>
      <c r="F232" s="72" t="s">
        <v>133</v>
      </c>
      <c r="G232" s="29" t="s">
        <v>123</v>
      </c>
      <c r="H232" s="6">
        <f t="shared" si="16"/>
        <v>-17100</v>
      </c>
      <c r="I232" s="24">
        <v>2.8</v>
      </c>
      <c r="J232"/>
      <c r="K232" t="s">
        <v>103</v>
      </c>
      <c r="L232">
        <v>5</v>
      </c>
      <c r="M232" s="2">
        <v>475</v>
      </c>
    </row>
    <row r="233" spans="2:13" ht="12.75">
      <c r="B233" s="234">
        <v>1700</v>
      </c>
      <c r="C233" s="1" t="s">
        <v>41</v>
      </c>
      <c r="D233" s="14" t="s">
        <v>12</v>
      </c>
      <c r="E233" s="1" t="s">
        <v>29</v>
      </c>
      <c r="F233" s="72" t="s">
        <v>133</v>
      </c>
      <c r="G233" s="29" t="s">
        <v>125</v>
      </c>
      <c r="H233" s="6">
        <f t="shared" si="16"/>
        <v>-18800</v>
      </c>
      <c r="I233" s="24">
        <v>3.4</v>
      </c>
      <c r="K233" t="s">
        <v>103</v>
      </c>
      <c r="L233">
        <v>5</v>
      </c>
      <c r="M233" s="2">
        <v>475</v>
      </c>
    </row>
    <row r="234" spans="2:13" ht="12.75">
      <c r="B234" s="234">
        <v>1000</v>
      </c>
      <c r="C234" s="1" t="s">
        <v>41</v>
      </c>
      <c r="D234" s="14" t="s">
        <v>12</v>
      </c>
      <c r="E234" s="1" t="s">
        <v>29</v>
      </c>
      <c r="F234" s="72" t="s">
        <v>133</v>
      </c>
      <c r="G234" s="29" t="s">
        <v>127</v>
      </c>
      <c r="H234" s="6">
        <f t="shared" si="16"/>
        <v>-19800</v>
      </c>
      <c r="I234" s="24">
        <v>2</v>
      </c>
      <c r="K234" t="s">
        <v>103</v>
      </c>
      <c r="L234">
        <v>5</v>
      </c>
      <c r="M234" s="2">
        <v>475</v>
      </c>
    </row>
    <row r="235" spans="2:13" ht="12.75">
      <c r="B235" s="234">
        <v>2000</v>
      </c>
      <c r="C235" s="1" t="s">
        <v>41</v>
      </c>
      <c r="D235" s="14" t="s">
        <v>12</v>
      </c>
      <c r="E235" s="1" t="s">
        <v>29</v>
      </c>
      <c r="F235" s="72" t="s">
        <v>133</v>
      </c>
      <c r="G235" s="29" t="s">
        <v>129</v>
      </c>
      <c r="H235" s="6">
        <f t="shared" si="16"/>
        <v>-21800</v>
      </c>
      <c r="I235" s="24">
        <v>4</v>
      </c>
      <c r="K235" t="s">
        <v>103</v>
      </c>
      <c r="L235">
        <v>5</v>
      </c>
      <c r="M235" s="2">
        <v>475</v>
      </c>
    </row>
    <row r="236" spans="1:13" ht="12.75">
      <c r="A236" s="13"/>
      <c r="B236" s="241">
        <f>SUM(B222:B235)</f>
        <v>21800</v>
      </c>
      <c r="C236" s="13"/>
      <c r="D236" s="13"/>
      <c r="E236" s="13"/>
      <c r="F236" s="76"/>
      <c r="G236" s="20"/>
      <c r="H236" s="58">
        <v>0</v>
      </c>
      <c r="I236" s="59">
        <f>+B236/M236</f>
        <v>45.89473684210526</v>
      </c>
      <c r="J236" s="60"/>
      <c r="K236" s="60"/>
      <c r="L236" s="60"/>
      <c r="M236" s="2">
        <v>475</v>
      </c>
    </row>
    <row r="237" spans="2:13" ht="12.75">
      <c r="B237" s="234"/>
      <c r="F237" s="72"/>
      <c r="H237" s="6">
        <f t="shared" si="16"/>
        <v>0</v>
      </c>
      <c r="I237" s="24">
        <f>+B237/M237</f>
        <v>0</v>
      </c>
      <c r="M237" s="2">
        <v>475</v>
      </c>
    </row>
    <row r="238" spans="2:13" ht="12.75">
      <c r="B238" s="234"/>
      <c r="F238" s="72"/>
      <c r="H238" s="6">
        <f t="shared" si="16"/>
        <v>0</v>
      </c>
      <c r="I238" s="24">
        <f>+B238/M238</f>
        <v>0</v>
      </c>
      <c r="M238" s="2">
        <v>475</v>
      </c>
    </row>
    <row r="239" spans="2:13" ht="12.75">
      <c r="B239" s="239">
        <v>5000</v>
      </c>
      <c r="C239" s="14" t="s">
        <v>163</v>
      </c>
      <c r="D239" s="14" t="s">
        <v>12</v>
      </c>
      <c r="E239" s="37" t="s">
        <v>24</v>
      </c>
      <c r="F239" s="72" t="s">
        <v>164</v>
      </c>
      <c r="G239" s="38" t="s">
        <v>75</v>
      </c>
      <c r="H239" s="6">
        <f t="shared" si="16"/>
        <v>-5000</v>
      </c>
      <c r="I239" s="24">
        <v>10</v>
      </c>
      <c r="K239" t="s">
        <v>103</v>
      </c>
      <c r="L239">
        <v>5</v>
      </c>
      <c r="M239" s="2">
        <v>475</v>
      </c>
    </row>
    <row r="240" spans="2:13" ht="12.75">
      <c r="B240" s="234">
        <v>5000</v>
      </c>
      <c r="C240" s="1" t="s">
        <v>163</v>
      </c>
      <c r="D240" s="14" t="s">
        <v>12</v>
      </c>
      <c r="E240" s="1" t="s">
        <v>24</v>
      </c>
      <c r="F240" s="72" t="s">
        <v>143</v>
      </c>
      <c r="G240" s="29" t="s">
        <v>77</v>
      </c>
      <c r="H240" s="6">
        <f t="shared" si="16"/>
        <v>-10000</v>
      </c>
      <c r="I240" s="24">
        <v>10</v>
      </c>
      <c r="K240" s="17" t="s">
        <v>103</v>
      </c>
      <c r="L240">
        <v>5</v>
      </c>
      <c r="M240" s="2">
        <v>475</v>
      </c>
    </row>
    <row r="241" spans="2:13" ht="12.75">
      <c r="B241" s="234">
        <v>5000</v>
      </c>
      <c r="C241" s="1" t="s">
        <v>163</v>
      </c>
      <c r="D241" s="14" t="s">
        <v>12</v>
      </c>
      <c r="E241" s="1" t="s">
        <v>24</v>
      </c>
      <c r="F241" s="72" t="s">
        <v>143</v>
      </c>
      <c r="G241" s="29" t="s">
        <v>79</v>
      </c>
      <c r="H241" s="6">
        <f t="shared" si="16"/>
        <v>-15000</v>
      </c>
      <c r="I241" s="24">
        <v>10</v>
      </c>
      <c r="K241" s="17" t="s">
        <v>103</v>
      </c>
      <c r="L241">
        <v>5</v>
      </c>
      <c r="M241" s="2">
        <v>475</v>
      </c>
    </row>
    <row r="242" spans="2:13" ht="12.75">
      <c r="B242" s="234">
        <v>5000</v>
      </c>
      <c r="C242" s="1" t="s">
        <v>163</v>
      </c>
      <c r="D242" s="14" t="s">
        <v>12</v>
      </c>
      <c r="E242" s="1" t="s">
        <v>24</v>
      </c>
      <c r="F242" s="72" t="s">
        <v>143</v>
      </c>
      <c r="G242" s="29" t="s">
        <v>110</v>
      </c>
      <c r="H242" s="6">
        <f t="shared" si="16"/>
        <v>-20000</v>
      </c>
      <c r="I242" s="24">
        <v>10</v>
      </c>
      <c r="K242" s="17" t="s">
        <v>103</v>
      </c>
      <c r="L242">
        <v>5</v>
      </c>
      <c r="M242" s="2">
        <v>475</v>
      </c>
    </row>
    <row r="243" spans="2:13" ht="12.75">
      <c r="B243" s="234">
        <v>5000</v>
      </c>
      <c r="C243" s="1" t="s">
        <v>163</v>
      </c>
      <c r="D243" s="14" t="s">
        <v>12</v>
      </c>
      <c r="E243" s="1" t="s">
        <v>24</v>
      </c>
      <c r="F243" s="72" t="s">
        <v>143</v>
      </c>
      <c r="G243" s="29" t="s">
        <v>114</v>
      </c>
      <c r="H243" s="6">
        <f t="shared" si="16"/>
        <v>-25000</v>
      </c>
      <c r="I243" s="24">
        <v>10</v>
      </c>
      <c r="K243" s="17" t="s">
        <v>103</v>
      </c>
      <c r="L243">
        <v>5</v>
      </c>
      <c r="M243" s="2">
        <v>475</v>
      </c>
    </row>
    <row r="244" spans="2:13" ht="12.75">
      <c r="B244" s="234">
        <v>5000</v>
      </c>
      <c r="C244" s="1" t="s">
        <v>163</v>
      </c>
      <c r="D244" s="14" t="s">
        <v>12</v>
      </c>
      <c r="E244" s="1" t="s">
        <v>24</v>
      </c>
      <c r="F244" s="72" t="s">
        <v>143</v>
      </c>
      <c r="G244" s="29" t="s">
        <v>117</v>
      </c>
      <c r="H244" s="6">
        <f t="shared" si="16"/>
        <v>-30000</v>
      </c>
      <c r="I244" s="24">
        <v>10</v>
      </c>
      <c r="K244" t="s">
        <v>103</v>
      </c>
      <c r="L244">
        <v>5</v>
      </c>
      <c r="M244" s="2">
        <v>475</v>
      </c>
    </row>
    <row r="245" spans="2:13" ht="12.75">
      <c r="B245" s="234">
        <v>5000</v>
      </c>
      <c r="C245" s="1" t="s">
        <v>163</v>
      </c>
      <c r="D245" s="14" t="s">
        <v>12</v>
      </c>
      <c r="E245" s="1" t="s">
        <v>24</v>
      </c>
      <c r="F245" s="72" t="s">
        <v>165</v>
      </c>
      <c r="G245" s="29" t="s">
        <v>148</v>
      </c>
      <c r="H245" s="6">
        <f t="shared" si="16"/>
        <v>-35000</v>
      </c>
      <c r="I245" s="24">
        <v>10</v>
      </c>
      <c r="K245" t="s">
        <v>103</v>
      </c>
      <c r="L245">
        <v>5</v>
      </c>
      <c r="M245" s="2">
        <v>475</v>
      </c>
    </row>
    <row r="246" spans="1:13" s="60" customFormat="1" ht="12.75">
      <c r="A246" s="1"/>
      <c r="B246" s="234">
        <v>5000</v>
      </c>
      <c r="C246" s="1" t="s">
        <v>163</v>
      </c>
      <c r="D246" s="14" t="s">
        <v>12</v>
      </c>
      <c r="E246" s="1" t="s">
        <v>24</v>
      </c>
      <c r="F246" s="72" t="s">
        <v>166</v>
      </c>
      <c r="G246" s="29" t="s">
        <v>121</v>
      </c>
      <c r="H246" s="6">
        <f t="shared" si="16"/>
        <v>-40000</v>
      </c>
      <c r="I246" s="24">
        <v>10</v>
      </c>
      <c r="J246"/>
      <c r="K246" t="s">
        <v>103</v>
      </c>
      <c r="L246">
        <v>5</v>
      </c>
      <c r="M246" s="2">
        <v>475</v>
      </c>
    </row>
    <row r="247" spans="2:13" ht="12.75">
      <c r="B247" s="234">
        <v>5000</v>
      </c>
      <c r="C247" s="1" t="s">
        <v>163</v>
      </c>
      <c r="D247" s="14" t="s">
        <v>12</v>
      </c>
      <c r="E247" s="1" t="s">
        <v>24</v>
      </c>
      <c r="F247" s="72" t="s">
        <v>166</v>
      </c>
      <c r="G247" s="29" t="s">
        <v>123</v>
      </c>
      <c r="H247" s="6">
        <f t="shared" si="16"/>
        <v>-45000</v>
      </c>
      <c r="I247" s="24">
        <v>10</v>
      </c>
      <c r="K247" t="s">
        <v>103</v>
      </c>
      <c r="L247">
        <v>5</v>
      </c>
      <c r="M247" s="2">
        <v>475</v>
      </c>
    </row>
    <row r="248" spans="2:13" ht="12.75">
      <c r="B248" s="234">
        <v>5000</v>
      </c>
      <c r="C248" s="1" t="s">
        <v>163</v>
      </c>
      <c r="D248" s="14" t="s">
        <v>12</v>
      </c>
      <c r="E248" s="1" t="s">
        <v>24</v>
      </c>
      <c r="F248" s="72" t="s">
        <v>166</v>
      </c>
      <c r="G248" s="29" t="s">
        <v>125</v>
      </c>
      <c r="H248" s="6">
        <f t="shared" si="16"/>
        <v>-50000</v>
      </c>
      <c r="I248" s="24">
        <v>10</v>
      </c>
      <c r="K248" t="s">
        <v>103</v>
      </c>
      <c r="L248">
        <v>5</v>
      </c>
      <c r="M248" s="2">
        <v>475</v>
      </c>
    </row>
    <row r="249" spans="2:13" ht="12.75">
      <c r="B249" s="234">
        <v>5000</v>
      </c>
      <c r="C249" s="1" t="s">
        <v>163</v>
      </c>
      <c r="D249" s="14" t="s">
        <v>12</v>
      </c>
      <c r="E249" s="1" t="s">
        <v>24</v>
      </c>
      <c r="F249" s="72" t="s">
        <v>167</v>
      </c>
      <c r="G249" s="29" t="s">
        <v>127</v>
      </c>
      <c r="H249" s="6">
        <f t="shared" si="16"/>
        <v>-55000</v>
      </c>
      <c r="I249" s="24">
        <v>10</v>
      </c>
      <c r="K249" t="s">
        <v>103</v>
      </c>
      <c r="L249">
        <v>5</v>
      </c>
      <c r="M249" s="2">
        <v>475</v>
      </c>
    </row>
    <row r="250" spans="1:13" ht="12.75">
      <c r="A250" s="13"/>
      <c r="B250" s="241">
        <f>SUM(B239:B249)</f>
        <v>55000</v>
      </c>
      <c r="C250" s="13"/>
      <c r="D250" s="13"/>
      <c r="E250" s="13"/>
      <c r="F250" s="76"/>
      <c r="G250" s="20"/>
      <c r="H250" s="58">
        <v>0</v>
      </c>
      <c r="I250" s="59">
        <f>+B250/M250</f>
        <v>115.78947368421052</v>
      </c>
      <c r="J250" s="60"/>
      <c r="K250" s="60"/>
      <c r="L250" s="60"/>
      <c r="M250" s="2">
        <v>475</v>
      </c>
    </row>
    <row r="251" spans="2:13" ht="12.75">
      <c r="B251" s="234"/>
      <c r="F251" s="72"/>
      <c r="H251" s="6">
        <f t="shared" si="16"/>
        <v>0</v>
      </c>
      <c r="I251" s="24">
        <f>+B251/M251</f>
        <v>0</v>
      </c>
      <c r="M251" s="2">
        <v>475</v>
      </c>
    </row>
    <row r="252" spans="2:13" ht="12.75">
      <c r="B252" s="234"/>
      <c r="F252" s="72"/>
      <c r="H252" s="6">
        <f t="shared" si="16"/>
        <v>0</v>
      </c>
      <c r="I252" s="24">
        <f>+B252/M252</f>
        <v>0</v>
      </c>
      <c r="M252" s="2">
        <v>475</v>
      </c>
    </row>
    <row r="253" spans="1:13" ht="12.75">
      <c r="A253" s="14"/>
      <c r="B253" s="239">
        <v>2000</v>
      </c>
      <c r="C253" s="14" t="s">
        <v>30</v>
      </c>
      <c r="D253" s="14" t="s">
        <v>12</v>
      </c>
      <c r="E253" s="14" t="s">
        <v>24</v>
      </c>
      <c r="F253" s="72" t="s">
        <v>133</v>
      </c>
      <c r="G253" s="32" t="s">
        <v>75</v>
      </c>
      <c r="H253" s="6">
        <f t="shared" si="16"/>
        <v>-2000</v>
      </c>
      <c r="I253" s="42">
        <v>4</v>
      </c>
      <c r="J253" s="17"/>
      <c r="K253" s="17" t="s">
        <v>103</v>
      </c>
      <c r="L253" s="17">
        <v>5</v>
      </c>
      <c r="M253" s="2">
        <v>475</v>
      </c>
    </row>
    <row r="254" spans="2:13" ht="12.75">
      <c r="B254" s="239">
        <v>2000</v>
      </c>
      <c r="C254" s="40" t="s">
        <v>30</v>
      </c>
      <c r="D254" s="14" t="s">
        <v>12</v>
      </c>
      <c r="E254" s="40" t="s">
        <v>24</v>
      </c>
      <c r="F254" s="72" t="s">
        <v>133</v>
      </c>
      <c r="G254" s="29" t="s">
        <v>77</v>
      </c>
      <c r="H254" s="6">
        <f t="shared" si="16"/>
        <v>-4000</v>
      </c>
      <c r="I254" s="24">
        <v>4</v>
      </c>
      <c r="J254" s="39"/>
      <c r="K254" s="39" t="s">
        <v>103</v>
      </c>
      <c r="L254" s="39">
        <v>5</v>
      </c>
      <c r="M254" s="2">
        <v>475</v>
      </c>
    </row>
    <row r="255" spans="2:13" ht="12.75">
      <c r="B255" s="234">
        <v>2000</v>
      </c>
      <c r="C255" s="1" t="s">
        <v>30</v>
      </c>
      <c r="D255" s="14" t="s">
        <v>12</v>
      </c>
      <c r="E255" s="1" t="s">
        <v>24</v>
      </c>
      <c r="F255" s="72" t="s">
        <v>133</v>
      </c>
      <c r="G255" s="29" t="s">
        <v>79</v>
      </c>
      <c r="H255" s="6">
        <f t="shared" si="16"/>
        <v>-6000</v>
      </c>
      <c r="I255" s="24">
        <v>4</v>
      </c>
      <c r="K255" s="17" t="s">
        <v>103</v>
      </c>
      <c r="L255">
        <v>5</v>
      </c>
      <c r="M255" s="2">
        <v>475</v>
      </c>
    </row>
    <row r="256" spans="2:13" ht="12.75">
      <c r="B256" s="234">
        <v>2000</v>
      </c>
      <c r="C256" s="1" t="s">
        <v>30</v>
      </c>
      <c r="D256" s="14" t="s">
        <v>12</v>
      </c>
      <c r="E256" s="1" t="s">
        <v>24</v>
      </c>
      <c r="F256" s="72" t="s">
        <v>133</v>
      </c>
      <c r="G256" s="29" t="s">
        <v>110</v>
      </c>
      <c r="H256" s="6">
        <f t="shared" si="16"/>
        <v>-8000</v>
      </c>
      <c r="I256" s="24">
        <v>4</v>
      </c>
      <c r="K256" s="17" t="s">
        <v>103</v>
      </c>
      <c r="L256">
        <v>5</v>
      </c>
      <c r="M256" s="2">
        <v>475</v>
      </c>
    </row>
    <row r="257" spans="2:13" ht="12.75">
      <c r="B257" s="234">
        <v>2000</v>
      </c>
      <c r="C257" s="1" t="s">
        <v>30</v>
      </c>
      <c r="D257" s="14" t="s">
        <v>12</v>
      </c>
      <c r="E257" s="1" t="s">
        <v>24</v>
      </c>
      <c r="F257" s="72" t="s">
        <v>133</v>
      </c>
      <c r="G257" s="29" t="s">
        <v>114</v>
      </c>
      <c r="H257" s="6">
        <f t="shared" si="16"/>
        <v>-10000</v>
      </c>
      <c r="I257" s="24">
        <v>4</v>
      </c>
      <c r="K257" s="17" t="s">
        <v>103</v>
      </c>
      <c r="L257">
        <v>5</v>
      </c>
      <c r="M257" s="2">
        <v>475</v>
      </c>
    </row>
    <row r="258" spans="2:13" ht="12.75">
      <c r="B258" s="234">
        <v>2000</v>
      </c>
      <c r="C258" s="1" t="s">
        <v>30</v>
      </c>
      <c r="D258" s="14" t="s">
        <v>12</v>
      </c>
      <c r="E258" s="1" t="s">
        <v>24</v>
      </c>
      <c r="F258" s="72" t="s">
        <v>133</v>
      </c>
      <c r="G258" s="29" t="s">
        <v>117</v>
      </c>
      <c r="H258" s="6">
        <f t="shared" si="16"/>
        <v>-12000</v>
      </c>
      <c r="I258" s="24">
        <v>4</v>
      </c>
      <c r="K258" t="s">
        <v>103</v>
      </c>
      <c r="L258">
        <v>5</v>
      </c>
      <c r="M258" s="2">
        <v>475</v>
      </c>
    </row>
    <row r="259" spans="2:13" ht="12.75">
      <c r="B259" s="234">
        <v>2000</v>
      </c>
      <c r="C259" s="1" t="s">
        <v>30</v>
      </c>
      <c r="D259" s="14" t="s">
        <v>12</v>
      </c>
      <c r="E259" s="1" t="s">
        <v>24</v>
      </c>
      <c r="F259" s="72" t="s">
        <v>133</v>
      </c>
      <c r="G259" s="29" t="s">
        <v>148</v>
      </c>
      <c r="H259" s="6">
        <f t="shared" si="16"/>
        <v>-14000</v>
      </c>
      <c r="I259" s="24">
        <v>4</v>
      </c>
      <c r="K259" t="s">
        <v>103</v>
      </c>
      <c r="L259">
        <v>5</v>
      </c>
      <c r="M259" s="2">
        <v>475</v>
      </c>
    </row>
    <row r="260" spans="2:13" ht="12.75">
      <c r="B260" s="234">
        <v>2000</v>
      </c>
      <c r="C260" s="1" t="s">
        <v>30</v>
      </c>
      <c r="D260" s="14" t="s">
        <v>12</v>
      </c>
      <c r="E260" s="1" t="s">
        <v>24</v>
      </c>
      <c r="F260" s="72" t="s">
        <v>133</v>
      </c>
      <c r="G260" s="29" t="s">
        <v>121</v>
      </c>
      <c r="H260" s="6">
        <f t="shared" si="16"/>
        <v>-16000</v>
      </c>
      <c r="I260" s="24">
        <v>4</v>
      </c>
      <c r="K260" t="s">
        <v>103</v>
      </c>
      <c r="L260">
        <v>5</v>
      </c>
      <c r="M260" s="2">
        <v>475</v>
      </c>
    </row>
    <row r="261" spans="2:13" ht="12.75">
      <c r="B261" s="234">
        <v>2000</v>
      </c>
      <c r="C261" s="1" t="s">
        <v>30</v>
      </c>
      <c r="D261" s="14" t="s">
        <v>12</v>
      </c>
      <c r="E261" s="1" t="s">
        <v>24</v>
      </c>
      <c r="F261" s="72" t="s">
        <v>133</v>
      </c>
      <c r="G261" s="29" t="s">
        <v>123</v>
      </c>
      <c r="H261" s="6">
        <f t="shared" si="16"/>
        <v>-18000</v>
      </c>
      <c r="I261" s="24">
        <v>4</v>
      </c>
      <c r="K261" t="s">
        <v>103</v>
      </c>
      <c r="L261">
        <v>5</v>
      </c>
      <c r="M261" s="2">
        <v>475</v>
      </c>
    </row>
    <row r="262" spans="1:13" s="60" customFormat="1" ht="12.75">
      <c r="A262" s="1"/>
      <c r="B262" s="234">
        <v>1000</v>
      </c>
      <c r="C262" s="1" t="s">
        <v>30</v>
      </c>
      <c r="D262" s="14" t="s">
        <v>12</v>
      </c>
      <c r="E262" s="1" t="s">
        <v>24</v>
      </c>
      <c r="F262" s="72" t="s">
        <v>168</v>
      </c>
      <c r="G262" s="29" t="s">
        <v>123</v>
      </c>
      <c r="H262" s="6">
        <f t="shared" si="16"/>
        <v>-19000</v>
      </c>
      <c r="I262" s="24">
        <v>2</v>
      </c>
      <c r="J262"/>
      <c r="K262" t="s">
        <v>103</v>
      </c>
      <c r="L262">
        <v>5</v>
      </c>
      <c r="M262" s="2">
        <v>475</v>
      </c>
    </row>
    <row r="263" spans="2:13" ht="12.75">
      <c r="B263" s="234">
        <v>2000</v>
      </c>
      <c r="C263" s="1" t="s">
        <v>30</v>
      </c>
      <c r="D263" s="14" t="s">
        <v>12</v>
      </c>
      <c r="E263" s="1" t="s">
        <v>24</v>
      </c>
      <c r="F263" s="72" t="s">
        <v>133</v>
      </c>
      <c r="G263" s="29" t="s">
        <v>125</v>
      </c>
      <c r="H263" s="6">
        <f t="shared" si="16"/>
        <v>-21000</v>
      </c>
      <c r="I263" s="24">
        <v>4</v>
      </c>
      <c r="K263" t="s">
        <v>103</v>
      </c>
      <c r="L263">
        <v>5</v>
      </c>
      <c r="M263" s="2">
        <v>475</v>
      </c>
    </row>
    <row r="264" spans="2:13" ht="12.75">
      <c r="B264" s="234">
        <v>2000</v>
      </c>
      <c r="C264" s="1" t="s">
        <v>30</v>
      </c>
      <c r="D264" s="14" t="s">
        <v>12</v>
      </c>
      <c r="E264" s="1" t="s">
        <v>24</v>
      </c>
      <c r="F264" s="72" t="s">
        <v>133</v>
      </c>
      <c r="G264" s="29" t="s">
        <v>129</v>
      </c>
      <c r="H264" s="6">
        <f t="shared" si="16"/>
        <v>-23000</v>
      </c>
      <c r="I264" s="24">
        <v>4</v>
      </c>
      <c r="K264" t="s">
        <v>103</v>
      </c>
      <c r="L264">
        <v>5</v>
      </c>
      <c r="M264" s="2">
        <v>475</v>
      </c>
    </row>
    <row r="265" spans="2:13" ht="12.75">
      <c r="B265" s="234">
        <v>2000</v>
      </c>
      <c r="C265" s="1" t="s">
        <v>30</v>
      </c>
      <c r="D265" s="14" t="s">
        <v>12</v>
      </c>
      <c r="E265" s="1" t="s">
        <v>24</v>
      </c>
      <c r="F265" s="72" t="s">
        <v>133</v>
      </c>
      <c r="G265" s="29" t="s">
        <v>129</v>
      </c>
      <c r="H265" s="6">
        <f t="shared" si="16"/>
        <v>-25000</v>
      </c>
      <c r="I265" s="24">
        <v>4</v>
      </c>
      <c r="K265" t="s">
        <v>103</v>
      </c>
      <c r="L265">
        <v>5</v>
      </c>
      <c r="M265" s="2">
        <v>475</v>
      </c>
    </row>
    <row r="266" spans="1:13" ht="12.75">
      <c r="A266" s="13"/>
      <c r="B266" s="241">
        <f>SUM(B253:B265)</f>
        <v>25000</v>
      </c>
      <c r="C266" s="13" t="s">
        <v>30</v>
      </c>
      <c r="D266" s="13"/>
      <c r="E266" s="13"/>
      <c r="F266" s="76"/>
      <c r="G266" s="20"/>
      <c r="H266" s="58">
        <v>0</v>
      </c>
      <c r="I266" s="59">
        <f>+B266/M266</f>
        <v>52.63157894736842</v>
      </c>
      <c r="J266" s="60"/>
      <c r="K266" s="60"/>
      <c r="L266" s="60"/>
      <c r="M266" s="2">
        <v>475</v>
      </c>
    </row>
    <row r="267" spans="2:13" ht="12.75">
      <c r="B267" s="234"/>
      <c r="F267" s="72"/>
      <c r="H267" s="6">
        <f>H266-B267</f>
        <v>0</v>
      </c>
      <c r="I267" s="24">
        <f>+B267/M267</f>
        <v>0</v>
      </c>
      <c r="M267" s="2">
        <v>475</v>
      </c>
    </row>
    <row r="268" spans="1:13" s="60" customFormat="1" ht="12.75">
      <c r="A268" s="1"/>
      <c r="B268" s="234"/>
      <c r="C268" s="1"/>
      <c r="D268" s="1"/>
      <c r="E268" s="1"/>
      <c r="F268" s="72"/>
      <c r="G268" s="29"/>
      <c r="H268" s="6">
        <f>H267-B268</f>
        <v>0</v>
      </c>
      <c r="I268" s="24">
        <f>+B268/M268</f>
        <v>0</v>
      </c>
      <c r="J268"/>
      <c r="K268"/>
      <c r="L268"/>
      <c r="M268" s="2">
        <v>475</v>
      </c>
    </row>
    <row r="269" spans="2:13" ht="12.75">
      <c r="B269" s="234">
        <v>2000</v>
      </c>
      <c r="C269" s="1" t="s">
        <v>169</v>
      </c>
      <c r="D269" s="14" t="s">
        <v>12</v>
      </c>
      <c r="E269" s="1" t="s">
        <v>32</v>
      </c>
      <c r="F269" s="72" t="s">
        <v>133</v>
      </c>
      <c r="G269" s="29" t="s">
        <v>79</v>
      </c>
      <c r="H269" s="6">
        <f>H268-B269</f>
        <v>-2000</v>
      </c>
      <c r="I269" s="24">
        <v>4</v>
      </c>
      <c r="K269" s="17" t="s">
        <v>103</v>
      </c>
      <c r="L269">
        <v>5</v>
      </c>
      <c r="M269" s="2">
        <v>475</v>
      </c>
    </row>
    <row r="270" spans="2:13" ht="12.75">
      <c r="B270" s="234">
        <v>2000</v>
      </c>
      <c r="C270" s="1" t="s">
        <v>169</v>
      </c>
      <c r="D270" s="14" t="s">
        <v>12</v>
      </c>
      <c r="E270" s="1" t="s">
        <v>32</v>
      </c>
      <c r="F270" s="72" t="s">
        <v>133</v>
      </c>
      <c r="G270" s="29" t="s">
        <v>117</v>
      </c>
      <c r="H270" s="6">
        <f>H269-B270</f>
        <v>-4000</v>
      </c>
      <c r="I270" s="24">
        <v>4</v>
      </c>
      <c r="K270" t="s">
        <v>103</v>
      </c>
      <c r="L270">
        <v>5</v>
      </c>
      <c r="M270" s="2">
        <v>475</v>
      </c>
    </row>
    <row r="271" spans="2:13" ht="12.75">
      <c r="B271" s="234">
        <v>1500</v>
      </c>
      <c r="C271" s="1" t="s">
        <v>169</v>
      </c>
      <c r="D271" s="14" t="s">
        <v>12</v>
      </c>
      <c r="E271" s="1" t="s">
        <v>32</v>
      </c>
      <c r="F271" s="72" t="s">
        <v>133</v>
      </c>
      <c r="G271" s="29" t="s">
        <v>148</v>
      </c>
      <c r="H271" s="6">
        <f>H270-B271</f>
        <v>-5500</v>
      </c>
      <c r="I271" s="24">
        <v>3</v>
      </c>
      <c r="K271" t="s">
        <v>103</v>
      </c>
      <c r="L271">
        <v>5</v>
      </c>
      <c r="M271" s="2">
        <v>475</v>
      </c>
    </row>
    <row r="272" spans="1:13" ht="12.75">
      <c r="A272" s="13"/>
      <c r="B272" s="241">
        <f>SUM(B269:B271)</f>
        <v>5500</v>
      </c>
      <c r="C272" s="13"/>
      <c r="D272" s="13"/>
      <c r="E272" s="13" t="s">
        <v>32</v>
      </c>
      <c r="F272" s="76"/>
      <c r="G272" s="20"/>
      <c r="H272" s="58">
        <v>0</v>
      </c>
      <c r="I272" s="59">
        <f>+B272/M272</f>
        <v>11.578947368421053</v>
      </c>
      <c r="J272" s="60"/>
      <c r="K272" s="60"/>
      <c r="L272" s="60"/>
      <c r="M272" s="2">
        <v>475</v>
      </c>
    </row>
    <row r="273" spans="2:13" ht="12.75">
      <c r="B273" s="234"/>
      <c r="F273" s="72"/>
      <c r="H273" s="6">
        <f>H272-B273</f>
        <v>0</v>
      </c>
      <c r="I273" s="24">
        <f>+B273/M273</f>
        <v>0</v>
      </c>
      <c r="M273" s="2">
        <v>475</v>
      </c>
    </row>
    <row r="274" spans="2:13" ht="12.75">
      <c r="B274" s="234"/>
      <c r="F274" s="72"/>
      <c r="H274" s="6">
        <f aca="true" t="shared" si="17" ref="H274:H348">H273-B274</f>
        <v>0</v>
      </c>
      <c r="I274" s="24">
        <f>+B274/M274</f>
        <v>0</v>
      </c>
      <c r="M274" s="2">
        <v>475</v>
      </c>
    </row>
    <row r="275" spans="2:13" ht="12.75">
      <c r="B275" s="234">
        <v>1000</v>
      </c>
      <c r="C275" s="1" t="s">
        <v>170</v>
      </c>
      <c r="D275" s="14" t="s">
        <v>12</v>
      </c>
      <c r="E275" s="1" t="s">
        <v>67</v>
      </c>
      <c r="F275" s="72" t="s">
        <v>133</v>
      </c>
      <c r="G275" s="29" t="s">
        <v>77</v>
      </c>
      <c r="H275" s="6">
        <f t="shared" si="17"/>
        <v>-1000</v>
      </c>
      <c r="I275" s="24">
        <v>2</v>
      </c>
      <c r="K275" s="17" t="s">
        <v>103</v>
      </c>
      <c r="L275">
        <v>5</v>
      </c>
      <c r="M275" s="2">
        <v>475</v>
      </c>
    </row>
    <row r="276" spans="2:13" ht="12.75">
      <c r="B276" s="234">
        <v>1000</v>
      </c>
      <c r="C276" s="1" t="s">
        <v>170</v>
      </c>
      <c r="D276" s="14" t="s">
        <v>12</v>
      </c>
      <c r="E276" s="1" t="s">
        <v>67</v>
      </c>
      <c r="F276" s="72" t="s">
        <v>133</v>
      </c>
      <c r="G276" s="29" t="s">
        <v>79</v>
      </c>
      <c r="H276" s="6">
        <f t="shared" si="17"/>
        <v>-2000</v>
      </c>
      <c r="I276" s="24">
        <v>2</v>
      </c>
      <c r="K276" s="17" t="s">
        <v>103</v>
      </c>
      <c r="L276">
        <v>5</v>
      </c>
      <c r="M276" s="2">
        <v>475</v>
      </c>
    </row>
    <row r="277" spans="2:13" ht="12.75">
      <c r="B277" s="234">
        <v>500</v>
      </c>
      <c r="C277" s="1" t="s">
        <v>170</v>
      </c>
      <c r="D277" s="14" t="s">
        <v>12</v>
      </c>
      <c r="E277" s="1" t="s">
        <v>67</v>
      </c>
      <c r="F277" s="72" t="s">
        <v>133</v>
      </c>
      <c r="G277" s="29" t="s">
        <v>114</v>
      </c>
      <c r="H277" s="6">
        <f t="shared" si="17"/>
        <v>-2500</v>
      </c>
      <c r="I277" s="24">
        <v>1</v>
      </c>
      <c r="K277" s="17" t="s">
        <v>103</v>
      </c>
      <c r="L277">
        <v>5</v>
      </c>
      <c r="M277" s="2">
        <v>475</v>
      </c>
    </row>
    <row r="278" spans="1:13" s="60" customFormat="1" ht="12.75">
      <c r="A278" s="1"/>
      <c r="B278" s="234">
        <v>1000</v>
      </c>
      <c r="C278" s="1" t="s">
        <v>170</v>
      </c>
      <c r="D278" s="14" t="s">
        <v>12</v>
      </c>
      <c r="E278" s="1" t="s">
        <v>67</v>
      </c>
      <c r="F278" s="72" t="s">
        <v>133</v>
      </c>
      <c r="G278" s="29" t="s">
        <v>114</v>
      </c>
      <c r="H278" s="6">
        <f t="shared" si="17"/>
        <v>-3500</v>
      </c>
      <c r="I278" s="24">
        <v>2</v>
      </c>
      <c r="J278"/>
      <c r="K278" s="17" t="s">
        <v>103</v>
      </c>
      <c r="L278">
        <v>5</v>
      </c>
      <c r="M278" s="2">
        <v>475</v>
      </c>
    </row>
    <row r="279" spans="2:13" ht="12.75">
      <c r="B279" s="234">
        <v>1000</v>
      </c>
      <c r="C279" s="1" t="s">
        <v>170</v>
      </c>
      <c r="D279" s="14" t="s">
        <v>12</v>
      </c>
      <c r="E279" s="1" t="s">
        <v>67</v>
      </c>
      <c r="F279" s="72" t="s">
        <v>133</v>
      </c>
      <c r="G279" s="29" t="s">
        <v>117</v>
      </c>
      <c r="H279" s="6">
        <f t="shared" si="17"/>
        <v>-4500</v>
      </c>
      <c r="I279" s="24">
        <v>2</v>
      </c>
      <c r="K279" t="s">
        <v>103</v>
      </c>
      <c r="L279">
        <v>5</v>
      </c>
      <c r="M279" s="2">
        <v>475</v>
      </c>
    </row>
    <row r="280" spans="2:13" ht="12.75">
      <c r="B280" s="234">
        <v>1000</v>
      </c>
      <c r="C280" s="1" t="s">
        <v>170</v>
      </c>
      <c r="D280" s="14" t="s">
        <v>12</v>
      </c>
      <c r="E280" s="1" t="s">
        <v>67</v>
      </c>
      <c r="F280" s="72" t="s">
        <v>133</v>
      </c>
      <c r="G280" s="29" t="s">
        <v>148</v>
      </c>
      <c r="H280" s="6">
        <f t="shared" si="17"/>
        <v>-5500</v>
      </c>
      <c r="I280" s="24">
        <v>2</v>
      </c>
      <c r="K280" t="s">
        <v>103</v>
      </c>
      <c r="L280">
        <v>5</v>
      </c>
      <c r="M280" s="2">
        <v>475</v>
      </c>
    </row>
    <row r="281" spans="2:13" ht="12.75">
      <c r="B281" s="234">
        <v>1500</v>
      </c>
      <c r="C281" s="1" t="s">
        <v>170</v>
      </c>
      <c r="D281" s="14" t="s">
        <v>12</v>
      </c>
      <c r="E281" s="1" t="s">
        <v>67</v>
      </c>
      <c r="F281" s="72" t="s">
        <v>133</v>
      </c>
      <c r="G281" s="29" t="s">
        <v>123</v>
      </c>
      <c r="H281" s="6">
        <f t="shared" si="17"/>
        <v>-7000</v>
      </c>
      <c r="I281" s="24">
        <v>3</v>
      </c>
      <c r="K281" t="s">
        <v>103</v>
      </c>
      <c r="L281">
        <v>5</v>
      </c>
      <c r="M281" s="2">
        <v>475</v>
      </c>
    </row>
    <row r="282" spans="1:13" ht="12.75">
      <c r="A282" s="13"/>
      <c r="B282" s="241">
        <f>SUM(B275:B281)</f>
        <v>7000</v>
      </c>
      <c r="C282" s="13"/>
      <c r="D282" s="13"/>
      <c r="E282" s="13" t="s">
        <v>67</v>
      </c>
      <c r="F282" s="76"/>
      <c r="G282" s="20"/>
      <c r="H282" s="58">
        <v>0</v>
      </c>
      <c r="I282" s="59">
        <f aca="true" t="shared" si="18" ref="I282:I288">+B282/M282</f>
        <v>14.736842105263158</v>
      </c>
      <c r="J282" s="60"/>
      <c r="K282" s="60"/>
      <c r="L282" s="60"/>
      <c r="M282" s="2">
        <v>475</v>
      </c>
    </row>
    <row r="283" spans="6:13" ht="12.75">
      <c r="F283" s="72"/>
      <c r="H283" s="6">
        <f t="shared" si="17"/>
        <v>0</v>
      </c>
      <c r="I283" s="24">
        <f t="shared" si="18"/>
        <v>0</v>
      </c>
      <c r="M283" s="2">
        <v>475</v>
      </c>
    </row>
    <row r="284" spans="6:13" ht="12.75">
      <c r="F284" s="72"/>
      <c r="H284" s="6">
        <f t="shared" si="17"/>
        <v>0</v>
      </c>
      <c r="I284" s="24">
        <f t="shared" si="18"/>
        <v>0</v>
      </c>
      <c r="M284" s="2">
        <v>475</v>
      </c>
    </row>
    <row r="285" spans="6:13" ht="12.75">
      <c r="F285" s="72"/>
      <c r="H285" s="6">
        <f t="shared" si="17"/>
        <v>0</v>
      </c>
      <c r="I285" s="24">
        <f t="shared" si="18"/>
        <v>0</v>
      </c>
      <c r="M285" s="2">
        <v>475</v>
      </c>
    </row>
    <row r="286" spans="1:13" s="60" customFormat="1" ht="12.75">
      <c r="A286" s="1"/>
      <c r="B286" s="6"/>
      <c r="C286" s="1"/>
      <c r="D286" s="1"/>
      <c r="E286" s="1"/>
      <c r="F286" s="72"/>
      <c r="G286" s="29"/>
      <c r="H286" s="6">
        <f t="shared" si="17"/>
        <v>0</v>
      </c>
      <c r="I286" s="24">
        <f t="shared" si="18"/>
        <v>0</v>
      </c>
      <c r="J286"/>
      <c r="K286"/>
      <c r="L286"/>
      <c r="M286" s="2">
        <v>475</v>
      </c>
    </row>
    <row r="287" spans="1:13" ht="12.75">
      <c r="A287" s="13"/>
      <c r="B287" s="65">
        <f>+B299+B313+B325+B337+B350+B359</f>
        <v>133000</v>
      </c>
      <c r="C287" s="54" t="s">
        <v>171</v>
      </c>
      <c r="D287" s="55" t="s">
        <v>172</v>
      </c>
      <c r="E287" s="54" t="s">
        <v>100</v>
      </c>
      <c r="F287" s="56" t="s">
        <v>101</v>
      </c>
      <c r="G287" s="57" t="s">
        <v>102</v>
      </c>
      <c r="H287" s="58"/>
      <c r="I287" s="59">
        <f t="shared" si="18"/>
        <v>280</v>
      </c>
      <c r="J287" s="59"/>
      <c r="K287" s="59"/>
      <c r="L287" s="60"/>
      <c r="M287" s="2">
        <v>475</v>
      </c>
    </row>
    <row r="288" spans="2:13" ht="12.75">
      <c r="B288" s="8"/>
      <c r="F288" s="72"/>
      <c r="H288" s="6">
        <f t="shared" si="17"/>
        <v>0</v>
      </c>
      <c r="I288" s="24">
        <f t="shared" si="18"/>
        <v>0</v>
      </c>
      <c r="M288" s="2">
        <v>475</v>
      </c>
    </row>
    <row r="289" spans="2:13" ht="12.75">
      <c r="B289" s="8">
        <v>2000</v>
      </c>
      <c r="C289" s="1" t="s">
        <v>0</v>
      </c>
      <c r="D289" s="1" t="s">
        <v>12</v>
      </c>
      <c r="E289" s="1" t="s">
        <v>48</v>
      </c>
      <c r="F289" s="305" t="s">
        <v>173</v>
      </c>
      <c r="G289" s="29" t="s">
        <v>75</v>
      </c>
      <c r="H289" s="6">
        <f t="shared" si="17"/>
        <v>-2000</v>
      </c>
      <c r="I289" s="24">
        <v>4</v>
      </c>
      <c r="K289" t="s">
        <v>0</v>
      </c>
      <c r="L289">
        <v>6</v>
      </c>
      <c r="M289" s="2">
        <v>475</v>
      </c>
    </row>
    <row r="290" spans="2:13" ht="12.75">
      <c r="B290" s="8">
        <v>2000</v>
      </c>
      <c r="C290" s="1" t="s">
        <v>0</v>
      </c>
      <c r="D290" s="1" t="s">
        <v>12</v>
      </c>
      <c r="E290" s="1" t="s">
        <v>48</v>
      </c>
      <c r="F290" s="305" t="s">
        <v>174</v>
      </c>
      <c r="G290" s="29" t="s">
        <v>77</v>
      </c>
      <c r="H290" s="6">
        <f t="shared" si="17"/>
        <v>-4000</v>
      </c>
      <c r="I290" s="24">
        <v>4</v>
      </c>
      <c r="K290" t="s">
        <v>0</v>
      </c>
      <c r="L290">
        <v>6</v>
      </c>
      <c r="M290" s="2">
        <v>475</v>
      </c>
    </row>
    <row r="291" spans="2:13" ht="12.75">
      <c r="B291" s="8">
        <v>2000</v>
      </c>
      <c r="C291" s="1" t="s">
        <v>0</v>
      </c>
      <c r="D291" s="1" t="s">
        <v>12</v>
      </c>
      <c r="E291" s="1" t="s">
        <v>48</v>
      </c>
      <c r="F291" s="305" t="s">
        <v>175</v>
      </c>
      <c r="G291" s="29" t="s">
        <v>79</v>
      </c>
      <c r="H291" s="6">
        <f t="shared" si="17"/>
        <v>-6000</v>
      </c>
      <c r="I291" s="24">
        <v>4</v>
      </c>
      <c r="K291" t="s">
        <v>0</v>
      </c>
      <c r="L291">
        <v>6</v>
      </c>
      <c r="M291" s="2">
        <v>475</v>
      </c>
    </row>
    <row r="292" spans="2:13" ht="12.75">
      <c r="B292" s="8">
        <v>2000</v>
      </c>
      <c r="C292" s="1" t="s">
        <v>0</v>
      </c>
      <c r="D292" s="1" t="s">
        <v>12</v>
      </c>
      <c r="E292" s="1" t="s">
        <v>48</v>
      </c>
      <c r="F292" s="305" t="s">
        <v>176</v>
      </c>
      <c r="G292" s="29" t="s">
        <v>110</v>
      </c>
      <c r="H292" s="6">
        <f t="shared" si="17"/>
        <v>-8000</v>
      </c>
      <c r="I292" s="24">
        <v>4</v>
      </c>
      <c r="K292" t="s">
        <v>0</v>
      </c>
      <c r="L292">
        <v>6</v>
      </c>
      <c r="M292" s="2">
        <v>475</v>
      </c>
    </row>
    <row r="293" spans="2:13" ht="12.75">
      <c r="B293" s="8">
        <v>2000</v>
      </c>
      <c r="C293" s="1" t="s">
        <v>0</v>
      </c>
      <c r="D293" s="1" t="s">
        <v>12</v>
      </c>
      <c r="E293" s="1" t="s">
        <v>48</v>
      </c>
      <c r="F293" s="305" t="s">
        <v>177</v>
      </c>
      <c r="G293" s="29" t="s">
        <v>114</v>
      </c>
      <c r="H293" s="6">
        <f t="shared" si="17"/>
        <v>-10000</v>
      </c>
      <c r="I293" s="24">
        <v>4</v>
      </c>
      <c r="K293" t="s">
        <v>0</v>
      </c>
      <c r="L293">
        <v>6</v>
      </c>
      <c r="M293" s="2">
        <v>475</v>
      </c>
    </row>
    <row r="294" spans="2:13" ht="12.75">
      <c r="B294" s="8">
        <v>2000</v>
      </c>
      <c r="C294" s="1" t="s">
        <v>0</v>
      </c>
      <c r="D294" s="1" t="s">
        <v>12</v>
      </c>
      <c r="E294" s="1" t="s">
        <v>48</v>
      </c>
      <c r="F294" s="305" t="s">
        <v>178</v>
      </c>
      <c r="G294" s="29" t="s">
        <v>117</v>
      </c>
      <c r="H294" s="6">
        <f t="shared" si="17"/>
        <v>-12000</v>
      </c>
      <c r="I294" s="24">
        <v>4</v>
      </c>
      <c r="K294" t="s">
        <v>0</v>
      </c>
      <c r="L294">
        <v>6</v>
      </c>
      <c r="M294" s="2">
        <v>475</v>
      </c>
    </row>
    <row r="295" spans="2:13" ht="12.75">
      <c r="B295" s="8">
        <v>2000</v>
      </c>
      <c r="C295" s="1" t="s">
        <v>0</v>
      </c>
      <c r="D295" s="1" t="s">
        <v>12</v>
      </c>
      <c r="E295" s="1" t="s">
        <v>48</v>
      </c>
      <c r="F295" s="305" t="s">
        <v>179</v>
      </c>
      <c r="G295" s="29" t="s">
        <v>119</v>
      </c>
      <c r="H295" s="6">
        <f t="shared" si="17"/>
        <v>-14000</v>
      </c>
      <c r="I295" s="24">
        <v>4</v>
      </c>
      <c r="K295" t="s">
        <v>0</v>
      </c>
      <c r="L295">
        <v>6</v>
      </c>
      <c r="M295" s="2">
        <v>475</v>
      </c>
    </row>
    <row r="296" spans="2:13" ht="12.75">
      <c r="B296" s="8">
        <v>2000</v>
      </c>
      <c r="C296" s="1" t="s">
        <v>0</v>
      </c>
      <c r="D296" s="1" t="s">
        <v>12</v>
      </c>
      <c r="E296" s="1" t="s">
        <v>48</v>
      </c>
      <c r="F296" s="305" t="s">
        <v>180</v>
      </c>
      <c r="G296" s="29" t="s">
        <v>121</v>
      </c>
      <c r="H296" s="6">
        <f t="shared" si="17"/>
        <v>-16000</v>
      </c>
      <c r="I296" s="24">
        <v>4</v>
      </c>
      <c r="K296" t="s">
        <v>0</v>
      </c>
      <c r="L296">
        <v>6</v>
      </c>
      <c r="M296" s="2">
        <v>475</v>
      </c>
    </row>
    <row r="297" spans="2:13" ht="12.75">
      <c r="B297" s="8">
        <v>7500</v>
      </c>
      <c r="C297" s="1" t="s">
        <v>0</v>
      </c>
      <c r="D297" s="1" t="s">
        <v>12</v>
      </c>
      <c r="E297" s="1" t="s">
        <v>103</v>
      </c>
      <c r="F297" s="305" t="s">
        <v>181</v>
      </c>
      <c r="G297" s="29" t="s">
        <v>182</v>
      </c>
      <c r="H297" s="6">
        <f t="shared" si="17"/>
        <v>-23500</v>
      </c>
      <c r="I297" s="24">
        <v>15</v>
      </c>
      <c r="K297" t="s">
        <v>0</v>
      </c>
      <c r="L297">
        <v>6</v>
      </c>
      <c r="M297" s="2">
        <v>475</v>
      </c>
    </row>
    <row r="298" spans="1:13" s="60" customFormat="1" ht="12.75">
      <c r="A298" s="1"/>
      <c r="B298" s="8">
        <v>4000</v>
      </c>
      <c r="C298" s="1" t="s">
        <v>0</v>
      </c>
      <c r="D298" s="1" t="s">
        <v>12</v>
      </c>
      <c r="E298" s="1" t="s">
        <v>48</v>
      </c>
      <c r="F298" s="305" t="s">
        <v>183</v>
      </c>
      <c r="G298" s="29" t="s">
        <v>182</v>
      </c>
      <c r="H298" s="6">
        <f t="shared" si="17"/>
        <v>-27500</v>
      </c>
      <c r="I298" s="24">
        <v>8</v>
      </c>
      <c r="J298"/>
      <c r="K298" t="s">
        <v>0</v>
      </c>
      <c r="L298">
        <v>6</v>
      </c>
      <c r="M298" s="2">
        <v>475</v>
      </c>
    </row>
    <row r="299" spans="1:13" ht="12.75">
      <c r="A299" s="13"/>
      <c r="B299" s="65">
        <f>SUM(B289:B298)</f>
        <v>27500</v>
      </c>
      <c r="C299" s="13" t="s">
        <v>0</v>
      </c>
      <c r="D299" s="13"/>
      <c r="E299" s="13"/>
      <c r="F299" s="76"/>
      <c r="G299" s="20"/>
      <c r="H299" s="58">
        <v>0</v>
      </c>
      <c r="I299" s="59">
        <f aca="true" t="shared" si="19" ref="I299:I315">+B299/M299</f>
        <v>57.89473684210526</v>
      </c>
      <c r="J299" s="60"/>
      <c r="K299" s="60"/>
      <c r="L299" s="60"/>
      <c r="M299" s="2">
        <v>475</v>
      </c>
    </row>
    <row r="300" spans="2:13" ht="12.75">
      <c r="B300" s="8"/>
      <c r="F300" s="72"/>
      <c r="H300" s="6">
        <f t="shared" si="17"/>
        <v>0</v>
      </c>
      <c r="I300" s="24">
        <f t="shared" si="19"/>
        <v>0</v>
      </c>
      <c r="M300" s="2">
        <v>475</v>
      </c>
    </row>
    <row r="301" spans="2:13" ht="12.75">
      <c r="B301" s="8"/>
      <c r="F301" s="72"/>
      <c r="H301" s="6">
        <f t="shared" si="17"/>
        <v>0</v>
      </c>
      <c r="I301" s="24">
        <f t="shared" si="19"/>
        <v>0</v>
      </c>
      <c r="M301" s="2">
        <v>475</v>
      </c>
    </row>
    <row r="302" spans="1:13" s="17" customFormat="1" ht="12.75">
      <c r="A302" s="14"/>
      <c r="B302" s="126">
        <v>3500</v>
      </c>
      <c r="C302" s="14" t="s">
        <v>1178</v>
      </c>
      <c r="D302" s="14" t="s">
        <v>12</v>
      </c>
      <c r="E302" s="14" t="s">
        <v>24</v>
      </c>
      <c r="F302" s="33" t="s">
        <v>185</v>
      </c>
      <c r="G302" s="32" t="s">
        <v>75</v>
      </c>
      <c r="H302" s="31">
        <f t="shared" si="17"/>
        <v>-3500</v>
      </c>
      <c r="I302" s="42">
        <f>+B302/M302</f>
        <v>7.368421052631579</v>
      </c>
      <c r="K302" s="17" t="s">
        <v>48</v>
      </c>
      <c r="L302" s="17">
        <v>6</v>
      </c>
      <c r="M302" s="2">
        <v>475</v>
      </c>
    </row>
    <row r="303" spans="1:13" s="17" customFormat="1" ht="12.75">
      <c r="A303" s="14"/>
      <c r="B303" s="126">
        <v>3500</v>
      </c>
      <c r="C303" s="14" t="s">
        <v>1179</v>
      </c>
      <c r="D303" s="14" t="s">
        <v>12</v>
      </c>
      <c r="E303" s="14" t="s">
        <v>24</v>
      </c>
      <c r="F303" s="33" t="s">
        <v>185</v>
      </c>
      <c r="G303" s="32" t="s">
        <v>75</v>
      </c>
      <c r="H303" s="31">
        <f t="shared" si="17"/>
        <v>-7000</v>
      </c>
      <c r="I303" s="42">
        <f>+B303/M303</f>
        <v>7.368421052631579</v>
      </c>
      <c r="K303" s="17" t="s">
        <v>48</v>
      </c>
      <c r="L303" s="17">
        <v>6</v>
      </c>
      <c r="M303" s="2">
        <v>475</v>
      </c>
    </row>
    <row r="304" spans="2:13" ht="12.75">
      <c r="B304" s="8">
        <v>1200</v>
      </c>
      <c r="C304" s="1" t="s">
        <v>184</v>
      </c>
      <c r="D304" s="14" t="s">
        <v>12</v>
      </c>
      <c r="E304" s="1" t="s">
        <v>24</v>
      </c>
      <c r="F304" s="72" t="s">
        <v>185</v>
      </c>
      <c r="G304" s="29" t="s">
        <v>77</v>
      </c>
      <c r="H304" s="31">
        <f t="shared" si="17"/>
        <v>-8200</v>
      </c>
      <c r="I304" s="24">
        <f t="shared" si="19"/>
        <v>2.526315789473684</v>
      </c>
      <c r="K304" s="17" t="s">
        <v>48</v>
      </c>
      <c r="L304">
        <v>6</v>
      </c>
      <c r="M304" s="2">
        <v>475</v>
      </c>
    </row>
    <row r="305" spans="2:13" ht="12.75">
      <c r="B305" s="8">
        <v>1200</v>
      </c>
      <c r="C305" s="1" t="s">
        <v>186</v>
      </c>
      <c r="D305" s="14" t="s">
        <v>12</v>
      </c>
      <c r="E305" s="1" t="s">
        <v>24</v>
      </c>
      <c r="F305" s="72" t="s">
        <v>185</v>
      </c>
      <c r="G305" s="29" t="s">
        <v>77</v>
      </c>
      <c r="H305" s="31">
        <f t="shared" si="17"/>
        <v>-9400</v>
      </c>
      <c r="I305" s="24">
        <f t="shared" si="19"/>
        <v>2.526315789473684</v>
      </c>
      <c r="K305" s="17" t="s">
        <v>48</v>
      </c>
      <c r="L305">
        <v>6</v>
      </c>
      <c r="M305" s="2">
        <v>475</v>
      </c>
    </row>
    <row r="306" spans="2:13" ht="12.75">
      <c r="B306" s="8">
        <v>7000</v>
      </c>
      <c r="C306" s="1" t="s">
        <v>187</v>
      </c>
      <c r="D306" s="14" t="s">
        <v>12</v>
      </c>
      <c r="E306" s="1" t="s">
        <v>24</v>
      </c>
      <c r="F306" s="72" t="s">
        <v>185</v>
      </c>
      <c r="G306" s="29" t="s">
        <v>114</v>
      </c>
      <c r="H306" s="31">
        <f t="shared" si="17"/>
        <v>-16400</v>
      </c>
      <c r="I306" s="24">
        <f t="shared" si="19"/>
        <v>14.736842105263158</v>
      </c>
      <c r="K306" s="17" t="s">
        <v>48</v>
      </c>
      <c r="L306">
        <v>6</v>
      </c>
      <c r="M306" s="2">
        <v>475</v>
      </c>
    </row>
    <row r="307" spans="2:13" ht="12.75">
      <c r="B307" s="8">
        <v>7000</v>
      </c>
      <c r="C307" s="1" t="s">
        <v>187</v>
      </c>
      <c r="D307" s="14" t="s">
        <v>12</v>
      </c>
      <c r="E307" s="1" t="s">
        <v>24</v>
      </c>
      <c r="F307" s="72" t="s">
        <v>185</v>
      </c>
      <c r="G307" s="29" t="s">
        <v>114</v>
      </c>
      <c r="H307" s="31">
        <f t="shared" si="17"/>
        <v>-23400</v>
      </c>
      <c r="I307" s="24">
        <f t="shared" si="19"/>
        <v>14.736842105263158</v>
      </c>
      <c r="K307" s="17" t="s">
        <v>48</v>
      </c>
      <c r="L307">
        <v>6</v>
      </c>
      <c r="M307" s="2">
        <v>475</v>
      </c>
    </row>
    <row r="308" spans="2:13" ht="12.75">
      <c r="B308" s="8">
        <v>2000</v>
      </c>
      <c r="C308" s="1" t="s">
        <v>188</v>
      </c>
      <c r="D308" s="14" t="s">
        <v>12</v>
      </c>
      <c r="E308" s="1" t="s">
        <v>24</v>
      </c>
      <c r="F308" s="72" t="s">
        <v>185</v>
      </c>
      <c r="G308" s="29" t="s">
        <v>114</v>
      </c>
      <c r="H308" s="6">
        <f t="shared" si="17"/>
        <v>-25400</v>
      </c>
      <c r="I308" s="24">
        <f t="shared" si="19"/>
        <v>4.2105263157894735</v>
      </c>
      <c r="K308" s="17" t="s">
        <v>48</v>
      </c>
      <c r="L308">
        <v>6</v>
      </c>
      <c r="M308" s="2">
        <v>475</v>
      </c>
    </row>
    <row r="309" spans="2:13" ht="12.75">
      <c r="B309" s="8">
        <v>8000</v>
      </c>
      <c r="C309" s="1" t="s">
        <v>189</v>
      </c>
      <c r="D309" s="14" t="s">
        <v>12</v>
      </c>
      <c r="E309" s="1" t="s">
        <v>24</v>
      </c>
      <c r="F309" s="72" t="s">
        <v>185</v>
      </c>
      <c r="G309" s="29" t="s">
        <v>121</v>
      </c>
      <c r="H309" s="6">
        <f t="shared" si="17"/>
        <v>-33400</v>
      </c>
      <c r="I309" s="24">
        <f t="shared" si="19"/>
        <v>16.842105263157894</v>
      </c>
      <c r="K309" s="17" t="s">
        <v>48</v>
      </c>
      <c r="L309">
        <v>6</v>
      </c>
      <c r="M309" s="2">
        <v>475</v>
      </c>
    </row>
    <row r="310" spans="1:13" s="17" customFormat="1" ht="12.75">
      <c r="A310" s="14"/>
      <c r="B310" s="126">
        <v>4000</v>
      </c>
      <c r="C310" s="14" t="s">
        <v>1180</v>
      </c>
      <c r="D310" s="14" t="s">
        <v>12</v>
      </c>
      <c r="E310" s="14" t="s">
        <v>24</v>
      </c>
      <c r="F310" s="33" t="s">
        <v>185</v>
      </c>
      <c r="G310" s="32" t="s">
        <v>121</v>
      </c>
      <c r="H310" s="31">
        <f t="shared" si="17"/>
        <v>-37400</v>
      </c>
      <c r="I310" s="42">
        <f t="shared" si="19"/>
        <v>8.421052631578947</v>
      </c>
      <c r="K310" s="17" t="s">
        <v>48</v>
      </c>
      <c r="L310" s="17">
        <v>6</v>
      </c>
      <c r="M310" s="2">
        <v>475</v>
      </c>
    </row>
    <row r="311" spans="1:13" s="60" customFormat="1" ht="12.75">
      <c r="A311" s="1"/>
      <c r="B311" s="8">
        <v>3000</v>
      </c>
      <c r="C311" s="1" t="s">
        <v>188</v>
      </c>
      <c r="D311" s="14" t="s">
        <v>12</v>
      </c>
      <c r="E311" s="1" t="s">
        <v>24</v>
      </c>
      <c r="F311" s="33" t="s">
        <v>185</v>
      </c>
      <c r="G311" s="29" t="s">
        <v>182</v>
      </c>
      <c r="H311" s="31">
        <f t="shared" si="17"/>
        <v>-40400</v>
      </c>
      <c r="I311" s="24">
        <f t="shared" si="19"/>
        <v>6.315789473684211</v>
      </c>
      <c r="J311"/>
      <c r="K311" s="17" t="s">
        <v>48</v>
      </c>
      <c r="L311">
        <v>6</v>
      </c>
      <c r="M311" s="2">
        <v>475</v>
      </c>
    </row>
    <row r="312" spans="2:13" ht="12.75">
      <c r="B312" s="8">
        <v>3000</v>
      </c>
      <c r="C312" s="1" t="s">
        <v>188</v>
      </c>
      <c r="D312" s="14" t="s">
        <v>12</v>
      </c>
      <c r="E312" s="1" t="s">
        <v>24</v>
      </c>
      <c r="F312" s="33" t="s">
        <v>185</v>
      </c>
      <c r="G312" s="29" t="s">
        <v>182</v>
      </c>
      <c r="H312" s="6">
        <f>H311-B312</f>
        <v>-43400</v>
      </c>
      <c r="I312" s="24">
        <f>+B312/M312</f>
        <v>6.315789473684211</v>
      </c>
      <c r="K312" s="17" t="s">
        <v>48</v>
      </c>
      <c r="L312">
        <v>6</v>
      </c>
      <c r="M312" s="2">
        <v>475</v>
      </c>
    </row>
    <row r="313" spans="1:13" ht="12.75">
      <c r="A313" s="13"/>
      <c r="B313" s="65">
        <f>SUM(B302:B312)</f>
        <v>43400</v>
      </c>
      <c r="C313" s="13" t="s">
        <v>27</v>
      </c>
      <c r="D313" s="13"/>
      <c r="E313" s="13"/>
      <c r="F313" s="76"/>
      <c r="G313" s="20"/>
      <c r="H313" s="58">
        <v>0</v>
      </c>
      <c r="I313" s="59">
        <f t="shared" si="19"/>
        <v>91.36842105263158</v>
      </c>
      <c r="J313" s="60"/>
      <c r="K313" s="60"/>
      <c r="L313" s="60"/>
      <c r="M313" s="2">
        <v>475</v>
      </c>
    </row>
    <row r="314" spans="2:13" ht="12.75">
      <c r="B314" s="8"/>
      <c r="F314" s="72"/>
      <c r="H314" s="6">
        <f t="shared" si="17"/>
        <v>0</v>
      </c>
      <c r="I314" s="24">
        <f t="shared" si="19"/>
        <v>0</v>
      </c>
      <c r="M314" s="2">
        <v>475</v>
      </c>
    </row>
    <row r="315" spans="2:13" ht="12.75">
      <c r="B315" s="8"/>
      <c r="F315" s="72"/>
      <c r="H315" s="6">
        <f t="shared" si="17"/>
        <v>0</v>
      </c>
      <c r="I315" s="24">
        <f t="shared" si="19"/>
        <v>0</v>
      </c>
      <c r="M315" s="2">
        <v>475</v>
      </c>
    </row>
    <row r="316" spans="2:13" ht="12.75">
      <c r="B316" s="8">
        <v>1000</v>
      </c>
      <c r="C316" s="1" t="s">
        <v>41</v>
      </c>
      <c r="D316" s="14" t="s">
        <v>12</v>
      </c>
      <c r="E316" s="1" t="s">
        <v>29</v>
      </c>
      <c r="F316" s="72" t="s">
        <v>185</v>
      </c>
      <c r="G316" s="29" t="s">
        <v>75</v>
      </c>
      <c r="H316" s="6">
        <f t="shared" si="17"/>
        <v>-1000</v>
      </c>
      <c r="I316" s="24">
        <v>2</v>
      </c>
      <c r="K316" s="17" t="s">
        <v>48</v>
      </c>
      <c r="L316">
        <v>6</v>
      </c>
      <c r="M316" s="2">
        <v>475</v>
      </c>
    </row>
    <row r="317" spans="2:13" ht="12.75">
      <c r="B317" s="8">
        <v>1000</v>
      </c>
      <c r="C317" s="1" t="s">
        <v>41</v>
      </c>
      <c r="D317" s="14" t="s">
        <v>12</v>
      </c>
      <c r="E317" s="1" t="s">
        <v>29</v>
      </c>
      <c r="F317" s="72" t="s">
        <v>185</v>
      </c>
      <c r="G317" s="29" t="s">
        <v>77</v>
      </c>
      <c r="H317" s="6">
        <f t="shared" si="17"/>
        <v>-2000</v>
      </c>
      <c r="I317" s="24">
        <v>2</v>
      </c>
      <c r="K317" s="17" t="s">
        <v>48</v>
      </c>
      <c r="L317">
        <v>6</v>
      </c>
      <c r="M317" s="2">
        <v>475</v>
      </c>
    </row>
    <row r="318" spans="2:13" ht="12.75">
      <c r="B318" s="8">
        <v>1200</v>
      </c>
      <c r="C318" s="1" t="s">
        <v>41</v>
      </c>
      <c r="D318" s="14" t="s">
        <v>12</v>
      </c>
      <c r="E318" s="1" t="s">
        <v>29</v>
      </c>
      <c r="F318" s="72" t="s">
        <v>185</v>
      </c>
      <c r="G318" s="29" t="s">
        <v>79</v>
      </c>
      <c r="H318" s="6">
        <f t="shared" si="17"/>
        <v>-3200</v>
      </c>
      <c r="I318" s="24">
        <v>2.4</v>
      </c>
      <c r="K318" s="17" t="s">
        <v>48</v>
      </c>
      <c r="L318">
        <v>6</v>
      </c>
      <c r="M318" s="2">
        <v>475</v>
      </c>
    </row>
    <row r="319" spans="2:13" ht="12.75">
      <c r="B319" s="8">
        <v>1000</v>
      </c>
      <c r="C319" s="1" t="s">
        <v>41</v>
      </c>
      <c r="D319" s="14" t="s">
        <v>12</v>
      </c>
      <c r="E319" s="1" t="s">
        <v>29</v>
      </c>
      <c r="F319" s="72" t="s">
        <v>185</v>
      </c>
      <c r="G319" s="29" t="s">
        <v>110</v>
      </c>
      <c r="H319" s="6">
        <f t="shared" si="17"/>
        <v>-4200</v>
      </c>
      <c r="I319" s="24">
        <v>2</v>
      </c>
      <c r="K319" s="17" t="s">
        <v>48</v>
      </c>
      <c r="L319">
        <v>6</v>
      </c>
      <c r="M319" s="2">
        <v>475</v>
      </c>
    </row>
    <row r="320" spans="2:13" ht="12.75">
      <c r="B320" s="8">
        <v>1000</v>
      </c>
      <c r="C320" s="1" t="s">
        <v>41</v>
      </c>
      <c r="D320" s="14" t="s">
        <v>12</v>
      </c>
      <c r="E320" s="1" t="s">
        <v>29</v>
      </c>
      <c r="F320" s="72" t="s">
        <v>185</v>
      </c>
      <c r="G320" s="29" t="s">
        <v>114</v>
      </c>
      <c r="H320" s="6">
        <f t="shared" si="17"/>
        <v>-5200</v>
      </c>
      <c r="I320" s="24">
        <v>2</v>
      </c>
      <c r="K320" s="17" t="s">
        <v>48</v>
      </c>
      <c r="L320">
        <v>6</v>
      </c>
      <c r="M320" s="2">
        <v>475</v>
      </c>
    </row>
    <row r="321" spans="2:13" ht="12.75">
      <c r="B321" s="8">
        <v>1000</v>
      </c>
      <c r="C321" s="1" t="s">
        <v>41</v>
      </c>
      <c r="D321" s="14" t="s">
        <v>12</v>
      </c>
      <c r="E321" s="1" t="s">
        <v>29</v>
      </c>
      <c r="F321" s="72" t="s">
        <v>185</v>
      </c>
      <c r="G321" s="29" t="s">
        <v>117</v>
      </c>
      <c r="H321" s="6">
        <f t="shared" si="17"/>
        <v>-6200</v>
      </c>
      <c r="I321" s="24">
        <v>2</v>
      </c>
      <c r="K321" s="17" t="s">
        <v>48</v>
      </c>
      <c r="L321">
        <v>6</v>
      </c>
      <c r="M321" s="2">
        <v>475</v>
      </c>
    </row>
    <row r="322" spans="2:13" ht="12.75">
      <c r="B322" s="8">
        <v>1000</v>
      </c>
      <c r="C322" s="1" t="s">
        <v>41</v>
      </c>
      <c r="D322" s="14" t="s">
        <v>12</v>
      </c>
      <c r="E322" s="1" t="s">
        <v>29</v>
      </c>
      <c r="F322" s="72" t="s">
        <v>185</v>
      </c>
      <c r="G322" s="29" t="s">
        <v>148</v>
      </c>
      <c r="H322" s="6">
        <f t="shared" si="17"/>
        <v>-7200</v>
      </c>
      <c r="I322" s="24">
        <v>2</v>
      </c>
      <c r="K322" s="17" t="s">
        <v>48</v>
      </c>
      <c r="L322">
        <v>6</v>
      </c>
      <c r="M322" s="2">
        <v>475</v>
      </c>
    </row>
    <row r="323" spans="2:13" ht="12.75">
      <c r="B323" s="8">
        <v>700</v>
      </c>
      <c r="C323" s="1" t="s">
        <v>41</v>
      </c>
      <c r="D323" s="14" t="s">
        <v>12</v>
      </c>
      <c r="E323" s="1" t="s">
        <v>29</v>
      </c>
      <c r="F323" s="72" t="s">
        <v>190</v>
      </c>
      <c r="G323" s="29" t="s">
        <v>182</v>
      </c>
      <c r="H323" s="6">
        <f t="shared" si="17"/>
        <v>-7900</v>
      </c>
      <c r="I323" s="24">
        <f>+B323/M323</f>
        <v>1.4736842105263157</v>
      </c>
      <c r="K323" t="s">
        <v>103</v>
      </c>
      <c r="L323">
        <v>6</v>
      </c>
      <c r="M323" s="2">
        <v>475</v>
      </c>
    </row>
    <row r="324" spans="1:13" s="60" customFormat="1" ht="12.75">
      <c r="A324" s="1"/>
      <c r="B324" s="8">
        <v>6000</v>
      </c>
      <c r="C324" s="1" t="s">
        <v>28</v>
      </c>
      <c r="D324" s="14" t="s">
        <v>12</v>
      </c>
      <c r="E324" s="1" t="s">
        <v>29</v>
      </c>
      <c r="F324" s="72" t="s">
        <v>190</v>
      </c>
      <c r="G324" s="29" t="s">
        <v>182</v>
      </c>
      <c r="H324" s="6">
        <f>H323-B324</f>
        <v>-13900</v>
      </c>
      <c r="I324" s="24">
        <f>+B324/M324</f>
        <v>12.631578947368421</v>
      </c>
      <c r="J324"/>
      <c r="K324" t="s">
        <v>103</v>
      </c>
      <c r="L324">
        <v>6</v>
      </c>
      <c r="M324" s="2">
        <v>475</v>
      </c>
    </row>
    <row r="325" spans="1:13" ht="12.75">
      <c r="A325" s="13"/>
      <c r="B325" s="65">
        <f>SUM(B316:B324)</f>
        <v>13900</v>
      </c>
      <c r="C325" s="13"/>
      <c r="D325" s="13"/>
      <c r="E325" s="13" t="s">
        <v>29</v>
      </c>
      <c r="F325" s="76"/>
      <c r="G325" s="20"/>
      <c r="H325" s="58">
        <v>0</v>
      </c>
      <c r="I325" s="59">
        <f>+B325/M325</f>
        <v>29.263157894736842</v>
      </c>
      <c r="J325" s="60"/>
      <c r="K325" s="60"/>
      <c r="L325" s="60"/>
      <c r="M325" s="2">
        <v>475</v>
      </c>
    </row>
    <row r="326" spans="2:13" ht="12.75">
      <c r="B326" s="8"/>
      <c r="F326" s="72"/>
      <c r="H326" s="6">
        <f t="shared" si="17"/>
        <v>0</v>
      </c>
      <c r="I326" s="24">
        <f>+B326/M326</f>
        <v>0</v>
      </c>
      <c r="M326" s="2">
        <v>475</v>
      </c>
    </row>
    <row r="327" spans="2:13" ht="12.75">
      <c r="B327" s="8"/>
      <c r="F327" s="72"/>
      <c r="H327" s="6">
        <f t="shared" si="17"/>
        <v>0</v>
      </c>
      <c r="I327" s="24">
        <f>+B327/M327</f>
        <v>0</v>
      </c>
      <c r="M327" s="2">
        <v>475</v>
      </c>
    </row>
    <row r="328" spans="2:13" ht="12.75">
      <c r="B328" s="8">
        <v>3000</v>
      </c>
      <c r="C328" s="1" t="s">
        <v>163</v>
      </c>
      <c r="D328" s="14" t="s">
        <v>12</v>
      </c>
      <c r="E328" s="1" t="s">
        <v>24</v>
      </c>
      <c r="F328" s="72" t="s">
        <v>191</v>
      </c>
      <c r="G328" s="29" t="s">
        <v>75</v>
      </c>
      <c r="H328" s="6">
        <f t="shared" si="17"/>
        <v>-3000</v>
      </c>
      <c r="I328" s="24">
        <v>6</v>
      </c>
      <c r="K328" s="17" t="s">
        <v>48</v>
      </c>
      <c r="L328">
        <v>6</v>
      </c>
      <c r="M328" s="2">
        <v>475</v>
      </c>
    </row>
    <row r="329" spans="2:13" ht="12.75">
      <c r="B329" s="8">
        <v>3000</v>
      </c>
      <c r="C329" s="1" t="s">
        <v>163</v>
      </c>
      <c r="D329" s="14" t="s">
        <v>12</v>
      </c>
      <c r="E329" s="1" t="s">
        <v>24</v>
      </c>
      <c r="F329" s="72" t="s">
        <v>191</v>
      </c>
      <c r="G329" s="29" t="s">
        <v>77</v>
      </c>
      <c r="H329" s="6">
        <f t="shared" si="17"/>
        <v>-6000</v>
      </c>
      <c r="I329" s="24">
        <v>6</v>
      </c>
      <c r="K329" s="17" t="s">
        <v>48</v>
      </c>
      <c r="L329">
        <v>6</v>
      </c>
      <c r="M329" s="2">
        <v>475</v>
      </c>
    </row>
    <row r="330" spans="2:13" ht="12.75">
      <c r="B330" s="8">
        <v>3000</v>
      </c>
      <c r="C330" s="1" t="s">
        <v>163</v>
      </c>
      <c r="D330" s="14" t="s">
        <v>12</v>
      </c>
      <c r="E330" s="1" t="s">
        <v>24</v>
      </c>
      <c r="F330" s="72" t="s">
        <v>191</v>
      </c>
      <c r="G330" s="29" t="s">
        <v>79</v>
      </c>
      <c r="H330" s="6">
        <f t="shared" si="17"/>
        <v>-9000</v>
      </c>
      <c r="I330" s="24">
        <v>6</v>
      </c>
      <c r="K330" s="17" t="s">
        <v>48</v>
      </c>
      <c r="L330">
        <v>6</v>
      </c>
      <c r="M330" s="2">
        <v>475</v>
      </c>
    </row>
    <row r="331" spans="1:13" s="68" customFormat="1" ht="12.75">
      <c r="A331" s="1"/>
      <c r="B331" s="8">
        <v>3000</v>
      </c>
      <c r="C331" s="1" t="s">
        <v>163</v>
      </c>
      <c r="D331" s="14" t="s">
        <v>12</v>
      </c>
      <c r="E331" s="1" t="s">
        <v>24</v>
      </c>
      <c r="F331" s="72" t="s">
        <v>191</v>
      </c>
      <c r="G331" s="29" t="s">
        <v>110</v>
      </c>
      <c r="H331" s="6">
        <f t="shared" si="17"/>
        <v>-12000</v>
      </c>
      <c r="I331" s="24">
        <v>6</v>
      </c>
      <c r="J331"/>
      <c r="K331" s="17" t="s">
        <v>48</v>
      </c>
      <c r="L331">
        <v>6</v>
      </c>
      <c r="M331" s="2">
        <v>475</v>
      </c>
    </row>
    <row r="332" spans="1:13" s="17" customFormat="1" ht="12.75">
      <c r="A332" s="37"/>
      <c r="B332" s="126">
        <v>3000</v>
      </c>
      <c r="C332" s="37" t="s">
        <v>163</v>
      </c>
      <c r="D332" s="37" t="s">
        <v>12</v>
      </c>
      <c r="E332" s="37" t="s">
        <v>24</v>
      </c>
      <c r="F332" s="33" t="s">
        <v>185</v>
      </c>
      <c r="G332" s="38" t="s">
        <v>114</v>
      </c>
      <c r="H332" s="36">
        <f t="shared" si="17"/>
        <v>-15000</v>
      </c>
      <c r="I332" s="128">
        <v>6</v>
      </c>
      <c r="J332" s="129"/>
      <c r="K332" s="129" t="s">
        <v>48</v>
      </c>
      <c r="L332" s="129">
        <v>6</v>
      </c>
      <c r="M332" s="43">
        <v>475</v>
      </c>
    </row>
    <row r="333" spans="1:13" s="17" customFormat="1" ht="12.75">
      <c r="A333" s="14"/>
      <c r="B333" s="126">
        <v>3000</v>
      </c>
      <c r="C333" s="14" t="s">
        <v>163</v>
      </c>
      <c r="D333" s="14" t="s">
        <v>12</v>
      </c>
      <c r="E333" s="14" t="s">
        <v>24</v>
      </c>
      <c r="F333" s="33" t="s">
        <v>192</v>
      </c>
      <c r="G333" s="32" t="s">
        <v>117</v>
      </c>
      <c r="H333" s="31">
        <f t="shared" si="17"/>
        <v>-18000</v>
      </c>
      <c r="I333" s="42">
        <v>6</v>
      </c>
      <c r="K333" s="17" t="s">
        <v>48</v>
      </c>
      <c r="L333" s="17">
        <v>6</v>
      </c>
      <c r="M333" s="43">
        <v>475</v>
      </c>
    </row>
    <row r="334" spans="1:13" s="129" customFormat="1" ht="12.75">
      <c r="A334" s="14"/>
      <c r="B334" s="126">
        <v>3000</v>
      </c>
      <c r="C334" s="14" t="s">
        <v>163</v>
      </c>
      <c r="D334" s="14" t="s">
        <v>12</v>
      </c>
      <c r="E334" s="14" t="s">
        <v>24</v>
      </c>
      <c r="F334" s="33" t="s">
        <v>192</v>
      </c>
      <c r="G334" s="32" t="s">
        <v>148</v>
      </c>
      <c r="H334" s="31">
        <f t="shared" si="17"/>
        <v>-21000</v>
      </c>
      <c r="I334" s="42">
        <v>6</v>
      </c>
      <c r="J334" s="17"/>
      <c r="K334" s="17" t="s">
        <v>48</v>
      </c>
      <c r="L334" s="17">
        <v>6</v>
      </c>
      <c r="M334" s="43">
        <v>475</v>
      </c>
    </row>
    <row r="335" spans="1:13" s="17" customFormat="1" ht="12.75">
      <c r="A335" s="37"/>
      <c r="B335" s="126">
        <v>3000</v>
      </c>
      <c r="C335" s="37" t="s">
        <v>163</v>
      </c>
      <c r="D335" s="37" t="s">
        <v>12</v>
      </c>
      <c r="E335" s="37" t="s">
        <v>24</v>
      </c>
      <c r="F335" s="33" t="s">
        <v>185</v>
      </c>
      <c r="G335" s="38" t="s">
        <v>121</v>
      </c>
      <c r="H335" s="36">
        <f t="shared" si="17"/>
        <v>-24000</v>
      </c>
      <c r="I335" s="128">
        <v>6</v>
      </c>
      <c r="J335" s="129"/>
      <c r="K335" s="129" t="s">
        <v>48</v>
      </c>
      <c r="L335" s="129">
        <v>6</v>
      </c>
      <c r="M335" s="43">
        <v>475</v>
      </c>
    </row>
    <row r="336" spans="1:13" s="60" customFormat="1" ht="12.75">
      <c r="A336" s="1"/>
      <c r="B336" s="8">
        <v>5000</v>
      </c>
      <c r="C336" s="1" t="s">
        <v>163</v>
      </c>
      <c r="D336" s="14" t="s">
        <v>12</v>
      </c>
      <c r="E336" s="1" t="s">
        <v>24</v>
      </c>
      <c r="F336" s="72" t="s">
        <v>193</v>
      </c>
      <c r="G336" s="29" t="s">
        <v>182</v>
      </c>
      <c r="H336" s="6">
        <f t="shared" si="17"/>
        <v>-29000</v>
      </c>
      <c r="I336" s="24">
        <f>+B336/M336</f>
        <v>10.526315789473685</v>
      </c>
      <c r="J336"/>
      <c r="K336" t="s">
        <v>103</v>
      </c>
      <c r="L336">
        <v>6</v>
      </c>
      <c r="M336" s="2">
        <v>475</v>
      </c>
    </row>
    <row r="337" spans="1:13" ht="12.75">
      <c r="A337" s="13"/>
      <c r="B337" s="65">
        <f>SUM(B328:B336)</f>
        <v>29000</v>
      </c>
      <c r="C337" s="13" t="s">
        <v>163</v>
      </c>
      <c r="D337" s="13"/>
      <c r="E337" s="13"/>
      <c r="F337" s="76"/>
      <c r="G337" s="20"/>
      <c r="H337" s="58">
        <v>0</v>
      </c>
      <c r="I337" s="59">
        <f>+B337/M337</f>
        <v>61.05263157894737</v>
      </c>
      <c r="J337" s="60"/>
      <c r="K337" s="60"/>
      <c r="L337" s="60"/>
      <c r="M337" s="2">
        <v>475</v>
      </c>
    </row>
    <row r="338" spans="2:13" ht="12.75">
      <c r="B338" s="8"/>
      <c r="F338" s="72"/>
      <c r="H338" s="6">
        <f t="shared" si="17"/>
        <v>0</v>
      </c>
      <c r="I338" s="24">
        <f>+B338/M338</f>
        <v>0</v>
      </c>
      <c r="M338" s="2">
        <v>475</v>
      </c>
    </row>
    <row r="339" spans="2:13" ht="12.75">
      <c r="B339" s="8"/>
      <c r="F339" s="72"/>
      <c r="H339" s="6">
        <f t="shared" si="17"/>
        <v>0</v>
      </c>
      <c r="I339" s="24">
        <f>+B339/M339</f>
        <v>0</v>
      </c>
      <c r="M339" s="2">
        <v>475</v>
      </c>
    </row>
    <row r="340" spans="2:13" ht="12.75">
      <c r="B340" s="8">
        <v>1000</v>
      </c>
      <c r="C340" s="1" t="s">
        <v>30</v>
      </c>
      <c r="D340" s="14" t="s">
        <v>12</v>
      </c>
      <c r="E340" s="1" t="s">
        <v>24</v>
      </c>
      <c r="F340" s="72" t="s">
        <v>185</v>
      </c>
      <c r="G340" s="29" t="s">
        <v>75</v>
      </c>
      <c r="H340" s="6">
        <f t="shared" si="17"/>
        <v>-1000</v>
      </c>
      <c r="I340" s="24">
        <v>2</v>
      </c>
      <c r="K340" s="17" t="s">
        <v>48</v>
      </c>
      <c r="L340">
        <v>6</v>
      </c>
      <c r="M340" s="2">
        <v>475</v>
      </c>
    </row>
    <row r="341" spans="2:13" ht="12.75">
      <c r="B341" s="8">
        <v>1000</v>
      </c>
      <c r="C341" s="1" t="s">
        <v>30</v>
      </c>
      <c r="D341" s="14" t="s">
        <v>12</v>
      </c>
      <c r="E341" s="1" t="s">
        <v>24</v>
      </c>
      <c r="F341" s="72" t="s">
        <v>185</v>
      </c>
      <c r="G341" s="29" t="s">
        <v>77</v>
      </c>
      <c r="H341" s="6">
        <f t="shared" si="17"/>
        <v>-2000</v>
      </c>
      <c r="I341" s="24">
        <v>2</v>
      </c>
      <c r="K341" s="17" t="s">
        <v>48</v>
      </c>
      <c r="L341">
        <v>6</v>
      </c>
      <c r="M341" s="2">
        <v>475</v>
      </c>
    </row>
    <row r="342" spans="2:13" ht="12.75">
      <c r="B342" s="8">
        <v>1000</v>
      </c>
      <c r="C342" s="1" t="s">
        <v>30</v>
      </c>
      <c r="D342" s="14" t="s">
        <v>12</v>
      </c>
      <c r="E342" s="1" t="s">
        <v>24</v>
      </c>
      <c r="F342" s="72" t="s">
        <v>185</v>
      </c>
      <c r="G342" s="29" t="s">
        <v>79</v>
      </c>
      <c r="H342" s="6">
        <f t="shared" si="17"/>
        <v>-3000</v>
      </c>
      <c r="I342" s="24">
        <v>2</v>
      </c>
      <c r="K342" s="17" t="s">
        <v>48</v>
      </c>
      <c r="L342">
        <v>6</v>
      </c>
      <c r="M342" s="2">
        <v>475</v>
      </c>
    </row>
    <row r="343" spans="2:13" ht="12.75">
      <c r="B343" s="8">
        <v>1000</v>
      </c>
      <c r="C343" s="1" t="s">
        <v>30</v>
      </c>
      <c r="D343" s="14" t="s">
        <v>12</v>
      </c>
      <c r="E343" s="1" t="s">
        <v>24</v>
      </c>
      <c r="F343" s="72" t="s">
        <v>185</v>
      </c>
      <c r="G343" s="29" t="s">
        <v>110</v>
      </c>
      <c r="H343" s="6">
        <f t="shared" si="17"/>
        <v>-4000</v>
      </c>
      <c r="I343" s="24">
        <v>2</v>
      </c>
      <c r="K343" s="17" t="s">
        <v>48</v>
      </c>
      <c r="L343">
        <v>6</v>
      </c>
      <c r="M343" s="2">
        <v>475</v>
      </c>
    </row>
    <row r="344" spans="2:13" ht="12.75">
      <c r="B344" s="8">
        <v>1000</v>
      </c>
      <c r="C344" s="1" t="s">
        <v>30</v>
      </c>
      <c r="D344" s="14" t="s">
        <v>12</v>
      </c>
      <c r="E344" s="1" t="s">
        <v>24</v>
      </c>
      <c r="F344" s="72" t="s">
        <v>185</v>
      </c>
      <c r="G344" s="29" t="s">
        <v>114</v>
      </c>
      <c r="H344" s="6">
        <f t="shared" si="17"/>
        <v>-5000</v>
      </c>
      <c r="I344" s="24">
        <v>2</v>
      </c>
      <c r="K344" s="17" t="s">
        <v>48</v>
      </c>
      <c r="L344">
        <v>6</v>
      </c>
      <c r="M344" s="2">
        <v>475</v>
      </c>
    </row>
    <row r="345" spans="2:13" ht="12.75">
      <c r="B345" s="8">
        <v>1000</v>
      </c>
      <c r="C345" s="1" t="s">
        <v>30</v>
      </c>
      <c r="D345" s="14" t="s">
        <v>12</v>
      </c>
      <c r="E345" s="1" t="s">
        <v>24</v>
      </c>
      <c r="F345" s="72" t="s">
        <v>185</v>
      </c>
      <c r="G345" s="29" t="s">
        <v>117</v>
      </c>
      <c r="H345" s="6">
        <f t="shared" si="17"/>
        <v>-6000</v>
      </c>
      <c r="I345" s="24">
        <v>2</v>
      </c>
      <c r="K345" s="17" t="s">
        <v>48</v>
      </c>
      <c r="L345">
        <v>6</v>
      </c>
      <c r="M345" s="2">
        <v>475</v>
      </c>
    </row>
    <row r="346" spans="2:13" ht="12.75">
      <c r="B346" s="8">
        <v>1000</v>
      </c>
      <c r="C346" s="1" t="s">
        <v>30</v>
      </c>
      <c r="D346" s="14" t="s">
        <v>12</v>
      </c>
      <c r="E346" s="1" t="s">
        <v>24</v>
      </c>
      <c r="F346" s="72" t="s">
        <v>185</v>
      </c>
      <c r="G346" s="29" t="s">
        <v>148</v>
      </c>
      <c r="H346" s="6">
        <f t="shared" si="17"/>
        <v>-7000</v>
      </c>
      <c r="I346" s="24">
        <v>2</v>
      </c>
      <c r="K346" s="17" t="s">
        <v>48</v>
      </c>
      <c r="L346">
        <v>6</v>
      </c>
      <c r="M346" s="2">
        <v>475</v>
      </c>
    </row>
    <row r="347" spans="2:13" ht="12.75">
      <c r="B347" s="8">
        <v>1000</v>
      </c>
      <c r="C347" s="1" t="s">
        <v>30</v>
      </c>
      <c r="D347" s="14" t="s">
        <v>12</v>
      </c>
      <c r="E347" s="1" t="s">
        <v>24</v>
      </c>
      <c r="F347" s="33" t="s">
        <v>185</v>
      </c>
      <c r="G347" s="29" t="s">
        <v>121</v>
      </c>
      <c r="H347" s="6">
        <f t="shared" si="17"/>
        <v>-8000</v>
      </c>
      <c r="I347" s="24">
        <v>2</v>
      </c>
      <c r="K347" s="17" t="s">
        <v>48</v>
      </c>
      <c r="L347">
        <v>6</v>
      </c>
      <c r="M347" s="2">
        <v>475</v>
      </c>
    </row>
    <row r="348" spans="2:13" ht="12.75">
      <c r="B348" s="8">
        <v>1000</v>
      </c>
      <c r="C348" s="1" t="s">
        <v>30</v>
      </c>
      <c r="D348" s="14" t="s">
        <v>12</v>
      </c>
      <c r="E348" s="1" t="s">
        <v>24</v>
      </c>
      <c r="F348" s="33" t="s">
        <v>185</v>
      </c>
      <c r="G348" s="29" t="s">
        <v>182</v>
      </c>
      <c r="H348" s="6">
        <f t="shared" si="17"/>
        <v>-9000</v>
      </c>
      <c r="I348" s="24">
        <v>2</v>
      </c>
      <c r="J348" s="17"/>
      <c r="K348" s="17" t="s">
        <v>48</v>
      </c>
      <c r="L348">
        <v>6</v>
      </c>
      <c r="M348" s="2">
        <v>475</v>
      </c>
    </row>
    <row r="349" spans="1:13" s="60" customFormat="1" ht="12.75">
      <c r="A349" s="1"/>
      <c r="B349" s="8">
        <v>2000</v>
      </c>
      <c r="C349" s="1" t="s">
        <v>30</v>
      </c>
      <c r="D349" s="14" t="s">
        <v>12</v>
      </c>
      <c r="E349" s="1" t="s">
        <v>24</v>
      </c>
      <c r="F349" s="72" t="s">
        <v>190</v>
      </c>
      <c r="G349" s="29" t="s">
        <v>182</v>
      </c>
      <c r="H349" s="6">
        <f>H348-B349</f>
        <v>-11000</v>
      </c>
      <c r="I349" s="24">
        <f>+B349/M349</f>
        <v>4.2105263157894735</v>
      </c>
      <c r="J349"/>
      <c r="K349" t="s">
        <v>103</v>
      </c>
      <c r="L349">
        <v>6</v>
      </c>
      <c r="M349" s="2">
        <v>475</v>
      </c>
    </row>
    <row r="350" spans="1:13" ht="12.75">
      <c r="A350" s="13"/>
      <c r="B350" s="65">
        <f>SUM(B340:B349)</f>
        <v>11000</v>
      </c>
      <c r="C350" s="13" t="s">
        <v>30</v>
      </c>
      <c r="D350" s="13"/>
      <c r="E350" s="13"/>
      <c r="F350" s="76"/>
      <c r="G350" s="20"/>
      <c r="H350" s="58">
        <v>0</v>
      </c>
      <c r="I350" s="59">
        <f>+B350/M350</f>
        <v>23.157894736842106</v>
      </c>
      <c r="J350" s="60"/>
      <c r="K350" s="60"/>
      <c r="L350" s="60"/>
      <c r="M350" s="2">
        <v>475</v>
      </c>
    </row>
    <row r="351" spans="2:13" ht="12.75">
      <c r="B351" s="8"/>
      <c r="F351" s="72"/>
      <c r="H351" s="6">
        <f aca="true" t="shared" si="20" ref="H351:H408">H350-B351</f>
        <v>0</v>
      </c>
      <c r="I351" s="24">
        <f>+B351/M351</f>
        <v>0</v>
      </c>
      <c r="M351" s="2">
        <v>475</v>
      </c>
    </row>
    <row r="352" spans="2:13" ht="12.75">
      <c r="B352" s="8"/>
      <c r="F352" s="72"/>
      <c r="H352" s="6">
        <f t="shared" si="20"/>
        <v>0</v>
      </c>
      <c r="I352" s="24">
        <f>+B352/M352</f>
        <v>0</v>
      </c>
      <c r="M352" s="2">
        <v>475</v>
      </c>
    </row>
    <row r="353" spans="2:13" ht="12.75">
      <c r="B353" s="8">
        <v>500</v>
      </c>
      <c r="C353" s="1" t="s">
        <v>66</v>
      </c>
      <c r="D353" s="14" t="s">
        <v>12</v>
      </c>
      <c r="E353" s="1" t="s">
        <v>67</v>
      </c>
      <c r="F353" s="72" t="s">
        <v>185</v>
      </c>
      <c r="G353" s="29" t="s">
        <v>77</v>
      </c>
      <c r="H353" s="6">
        <f t="shared" si="20"/>
        <v>-500</v>
      </c>
      <c r="I353" s="24">
        <v>1</v>
      </c>
      <c r="K353" s="17" t="s">
        <v>48</v>
      </c>
      <c r="L353">
        <v>6</v>
      </c>
      <c r="M353" s="2">
        <v>475</v>
      </c>
    </row>
    <row r="354" spans="2:13" ht="12.75">
      <c r="B354" s="8">
        <v>1500</v>
      </c>
      <c r="C354" s="1" t="s">
        <v>66</v>
      </c>
      <c r="D354" s="14" t="s">
        <v>12</v>
      </c>
      <c r="E354" s="1" t="s">
        <v>67</v>
      </c>
      <c r="F354" s="72" t="s">
        <v>185</v>
      </c>
      <c r="G354" s="29" t="s">
        <v>79</v>
      </c>
      <c r="H354" s="6">
        <f t="shared" si="20"/>
        <v>-2000</v>
      </c>
      <c r="I354" s="24">
        <v>3</v>
      </c>
      <c r="K354" s="17" t="s">
        <v>48</v>
      </c>
      <c r="L354">
        <v>6</v>
      </c>
      <c r="M354" s="2">
        <v>475</v>
      </c>
    </row>
    <row r="355" spans="2:13" ht="12.75">
      <c r="B355" s="8">
        <v>1500</v>
      </c>
      <c r="C355" s="1" t="s">
        <v>66</v>
      </c>
      <c r="D355" s="14" t="s">
        <v>12</v>
      </c>
      <c r="E355" s="1" t="s">
        <v>67</v>
      </c>
      <c r="F355" s="72" t="s">
        <v>185</v>
      </c>
      <c r="G355" s="29" t="s">
        <v>110</v>
      </c>
      <c r="H355" s="6">
        <f t="shared" si="20"/>
        <v>-3500</v>
      </c>
      <c r="I355" s="24">
        <v>3</v>
      </c>
      <c r="K355" s="17" t="s">
        <v>48</v>
      </c>
      <c r="L355">
        <v>6</v>
      </c>
      <c r="M355" s="2">
        <v>475</v>
      </c>
    </row>
    <row r="356" spans="1:13" s="17" customFormat="1" ht="12.75">
      <c r="A356" s="14"/>
      <c r="B356" s="126">
        <v>1500</v>
      </c>
      <c r="C356" s="14" t="s">
        <v>66</v>
      </c>
      <c r="D356" s="14" t="s">
        <v>12</v>
      </c>
      <c r="E356" s="14" t="s">
        <v>67</v>
      </c>
      <c r="F356" s="33" t="s">
        <v>185</v>
      </c>
      <c r="G356" s="32" t="s">
        <v>117</v>
      </c>
      <c r="H356" s="6">
        <f t="shared" si="20"/>
        <v>-5000</v>
      </c>
      <c r="I356" s="42">
        <v>3</v>
      </c>
      <c r="K356" s="17" t="s">
        <v>48</v>
      </c>
      <c r="L356" s="17">
        <v>6</v>
      </c>
      <c r="M356" s="43">
        <v>475</v>
      </c>
    </row>
    <row r="357" spans="1:13" s="17" customFormat="1" ht="12.75">
      <c r="A357" s="14"/>
      <c r="B357" s="126">
        <v>1200</v>
      </c>
      <c r="C357" s="14" t="s">
        <v>66</v>
      </c>
      <c r="D357" s="14" t="s">
        <v>12</v>
      </c>
      <c r="E357" s="14" t="s">
        <v>67</v>
      </c>
      <c r="F357" s="33" t="s">
        <v>185</v>
      </c>
      <c r="G357" s="32" t="s">
        <v>148</v>
      </c>
      <c r="H357" s="31">
        <f t="shared" si="20"/>
        <v>-6200</v>
      </c>
      <c r="I357" s="42">
        <v>2.4</v>
      </c>
      <c r="K357" s="17" t="s">
        <v>48</v>
      </c>
      <c r="L357" s="17">
        <v>6</v>
      </c>
      <c r="M357" s="43">
        <v>475</v>
      </c>
    </row>
    <row r="358" spans="1:13" s="60" customFormat="1" ht="12.75">
      <c r="A358" s="1"/>
      <c r="B358" s="8">
        <v>2000</v>
      </c>
      <c r="C358" s="1" t="s">
        <v>66</v>
      </c>
      <c r="D358" s="14" t="s">
        <v>12</v>
      </c>
      <c r="E358" s="1" t="s">
        <v>67</v>
      </c>
      <c r="F358" s="33" t="s">
        <v>185</v>
      </c>
      <c r="G358" s="29" t="s">
        <v>182</v>
      </c>
      <c r="H358" s="31">
        <f t="shared" si="20"/>
        <v>-8200</v>
      </c>
      <c r="I358" s="24">
        <v>4</v>
      </c>
      <c r="J358" s="17"/>
      <c r="K358" s="17" t="s">
        <v>48</v>
      </c>
      <c r="L358">
        <v>6</v>
      </c>
      <c r="M358" s="2">
        <v>475</v>
      </c>
    </row>
    <row r="359" spans="1:13" ht="12.75">
      <c r="A359" s="13"/>
      <c r="B359" s="65">
        <f>SUM(B353:B358)</f>
        <v>8200</v>
      </c>
      <c r="C359" s="13"/>
      <c r="D359" s="13"/>
      <c r="E359" s="13" t="s">
        <v>67</v>
      </c>
      <c r="F359" s="76"/>
      <c r="G359" s="20"/>
      <c r="H359" s="58">
        <v>0</v>
      </c>
      <c r="I359" s="59">
        <f aca="true" t="shared" si="21" ref="I359:I365">+B359/M359</f>
        <v>17.263157894736842</v>
      </c>
      <c r="J359" s="60"/>
      <c r="K359" s="60"/>
      <c r="L359" s="60"/>
      <c r="M359" s="2">
        <v>475</v>
      </c>
    </row>
    <row r="360" spans="6:13" ht="12.75">
      <c r="F360" s="72"/>
      <c r="H360" s="6">
        <f t="shared" si="20"/>
        <v>0</v>
      </c>
      <c r="I360" s="24">
        <f t="shared" si="21"/>
        <v>0</v>
      </c>
      <c r="M360" s="2">
        <v>475</v>
      </c>
    </row>
    <row r="361" spans="6:13" ht="12.75">
      <c r="F361" s="72"/>
      <c r="H361" s="6">
        <f t="shared" si="20"/>
        <v>0</v>
      </c>
      <c r="I361" s="24">
        <f t="shared" si="21"/>
        <v>0</v>
      </c>
      <c r="M361" s="2">
        <v>475</v>
      </c>
    </row>
    <row r="362" spans="6:13" ht="12.75">
      <c r="F362" s="72"/>
      <c r="H362" s="6">
        <f t="shared" si="20"/>
        <v>0</v>
      </c>
      <c r="I362" s="24">
        <f t="shared" si="21"/>
        <v>0</v>
      </c>
      <c r="M362" s="2">
        <v>475</v>
      </c>
    </row>
    <row r="363" spans="1:13" s="60" customFormat="1" ht="12.75">
      <c r="A363" s="1"/>
      <c r="B363" s="6"/>
      <c r="C363" s="1"/>
      <c r="D363" s="1"/>
      <c r="E363" s="1"/>
      <c r="F363" s="72"/>
      <c r="G363" s="29"/>
      <c r="H363" s="6">
        <f t="shared" si="20"/>
        <v>0</v>
      </c>
      <c r="I363" s="24">
        <f t="shared" si="21"/>
        <v>0</v>
      </c>
      <c r="J363"/>
      <c r="K363"/>
      <c r="L363"/>
      <c r="M363" s="2">
        <v>475</v>
      </c>
    </row>
    <row r="364" spans="1:13" ht="12.75">
      <c r="A364" s="13"/>
      <c r="B364" s="65">
        <f>+B369+B375+B381+B387+B392</f>
        <v>21700</v>
      </c>
      <c r="C364" s="54" t="s">
        <v>194</v>
      </c>
      <c r="D364" s="55" t="s">
        <v>195</v>
      </c>
      <c r="E364" s="54" t="s">
        <v>100</v>
      </c>
      <c r="F364" s="56" t="s">
        <v>101</v>
      </c>
      <c r="G364" s="57" t="s">
        <v>350</v>
      </c>
      <c r="H364" s="58"/>
      <c r="I364" s="59">
        <f t="shared" si="21"/>
        <v>45.68421052631579</v>
      </c>
      <c r="J364" s="59"/>
      <c r="K364" s="59"/>
      <c r="L364" s="60"/>
      <c r="M364" s="2">
        <v>475</v>
      </c>
    </row>
    <row r="365" spans="2:13" ht="12.75">
      <c r="B365" s="8"/>
      <c r="F365" s="72"/>
      <c r="H365" s="6">
        <f t="shared" si="20"/>
        <v>0</v>
      </c>
      <c r="I365" s="24">
        <f t="shared" si="21"/>
        <v>0</v>
      </c>
      <c r="M365" s="2">
        <v>475</v>
      </c>
    </row>
    <row r="366" spans="2:13" ht="12.75">
      <c r="B366" s="8">
        <v>2000</v>
      </c>
      <c r="C366" s="1" t="s">
        <v>0</v>
      </c>
      <c r="D366" s="1" t="s">
        <v>12</v>
      </c>
      <c r="E366" s="1" t="s">
        <v>48</v>
      </c>
      <c r="F366" s="305" t="s">
        <v>196</v>
      </c>
      <c r="G366" s="29" t="s">
        <v>123</v>
      </c>
      <c r="H366" s="6">
        <f t="shared" si="20"/>
        <v>-2000</v>
      </c>
      <c r="I366" s="24">
        <v>4</v>
      </c>
      <c r="K366" t="s">
        <v>0</v>
      </c>
      <c r="L366">
        <v>7</v>
      </c>
      <c r="M366" s="2">
        <v>475</v>
      </c>
    </row>
    <row r="367" spans="2:13" ht="12.75">
      <c r="B367" s="8">
        <v>4000</v>
      </c>
      <c r="C367" s="1" t="s">
        <v>0</v>
      </c>
      <c r="D367" s="1" t="s">
        <v>12</v>
      </c>
      <c r="E367" s="1" t="s">
        <v>48</v>
      </c>
      <c r="F367" s="305" t="s">
        <v>197</v>
      </c>
      <c r="G367" s="29" t="s">
        <v>125</v>
      </c>
      <c r="H367" s="6">
        <f t="shared" si="20"/>
        <v>-6000</v>
      </c>
      <c r="I367" s="24">
        <v>8</v>
      </c>
      <c r="K367" t="s">
        <v>0</v>
      </c>
      <c r="L367">
        <v>7</v>
      </c>
      <c r="M367" s="2">
        <v>475</v>
      </c>
    </row>
    <row r="368" spans="1:13" s="60" customFormat="1" ht="12.75">
      <c r="A368" s="1"/>
      <c r="B368" s="8">
        <v>2000</v>
      </c>
      <c r="C368" s="1" t="s">
        <v>0</v>
      </c>
      <c r="D368" s="1" t="s">
        <v>12</v>
      </c>
      <c r="E368" s="1" t="s">
        <v>48</v>
      </c>
      <c r="F368" s="305" t="s">
        <v>198</v>
      </c>
      <c r="G368" s="29" t="s">
        <v>127</v>
      </c>
      <c r="H368" s="6">
        <f t="shared" si="20"/>
        <v>-8000</v>
      </c>
      <c r="I368" s="24">
        <v>4</v>
      </c>
      <c r="J368"/>
      <c r="K368" t="s">
        <v>0</v>
      </c>
      <c r="L368">
        <v>7</v>
      </c>
      <c r="M368" s="2">
        <v>475</v>
      </c>
    </row>
    <row r="369" spans="1:13" ht="12.75">
      <c r="A369" s="13"/>
      <c r="B369" s="65">
        <f>SUM(B366:B368)</f>
        <v>8000</v>
      </c>
      <c r="C369" s="13" t="s">
        <v>0</v>
      </c>
      <c r="D369" s="13"/>
      <c r="E369" s="13"/>
      <c r="F369" s="76"/>
      <c r="G369" s="20"/>
      <c r="H369" s="58">
        <v>0</v>
      </c>
      <c r="I369" s="59">
        <f aca="true" t="shared" si="22" ref="I369:I377">+B369/M369</f>
        <v>16.842105263157894</v>
      </c>
      <c r="J369" s="60"/>
      <c r="K369" s="60"/>
      <c r="L369" s="60"/>
      <c r="M369" s="2">
        <v>475</v>
      </c>
    </row>
    <row r="370" spans="2:13" ht="12.75">
      <c r="B370" s="8"/>
      <c r="F370" s="72"/>
      <c r="H370" s="6">
        <f t="shared" si="20"/>
        <v>0</v>
      </c>
      <c r="I370" s="24">
        <f t="shared" si="22"/>
        <v>0</v>
      </c>
      <c r="M370" s="2">
        <v>475</v>
      </c>
    </row>
    <row r="371" spans="2:13" ht="12.75">
      <c r="B371" s="8"/>
      <c r="F371" s="72"/>
      <c r="H371" s="6">
        <f t="shared" si="20"/>
        <v>0</v>
      </c>
      <c r="I371" s="24">
        <f t="shared" si="22"/>
        <v>0</v>
      </c>
      <c r="M371" s="2">
        <v>475</v>
      </c>
    </row>
    <row r="372" spans="1:13" s="17" customFormat="1" ht="12.75">
      <c r="A372" s="14"/>
      <c r="B372" s="126">
        <v>3000</v>
      </c>
      <c r="C372" s="14" t="s">
        <v>1181</v>
      </c>
      <c r="D372" s="14" t="s">
        <v>12</v>
      </c>
      <c r="E372" s="14" t="s">
        <v>24</v>
      </c>
      <c r="F372" s="33" t="s">
        <v>1182</v>
      </c>
      <c r="G372" s="32" t="s">
        <v>127</v>
      </c>
      <c r="H372" s="31">
        <f t="shared" si="20"/>
        <v>-3000</v>
      </c>
      <c r="I372" s="42">
        <f t="shared" si="22"/>
        <v>6.315789473684211</v>
      </c>
      <c r="K372" s="17" t="s">
        <v>48</v>
      </c>
      <c r="L372" s="17">
        <v>7</v>
      </c>
      <c r="M372" s="2">
        <v>475</v>
      </c>
    </row>
    <row r="373" spans="1:13" s="17" customFormat="1" ht="12.75">
      <c r="A373" s="14"/>
      <c r="B373" s="126">
        <v>3000</v>
      </c>
      <c r="C373" s="14" t="s">
        <v>1183</v>
      </c>
      <c r="D373" s="14" t="s">
        <v>12</v>
      </c>
      <c r="E373" s="14" t="s">
        <v>24</v>
      </c>
      <c r="F373" s="33" t="s">
        <v>1184</v>
      </c>
      <c r="G373" s="32" t="s">
        <v>127</v>
      </c>
      <c r="H373" s="31">
        <f t="shared" si="20"/>
        <v>-6000</v>
      </c>
      <c r="I373" s="42">
        <f t="shared" si="22"/>
        <v>6.315789473684211</v>
      </c>
      <c r="K373" s="17" t="s">
        <v>48</v>
      </c>
      <c r="L373" s="17">
        <v>7</v>
      </c>
      <c r="M373" s="2">
        <v>475</v>
      </c>
    </row>
    <row r="374" spans="1:13" s="17" customFormat="1" ht="12.75">
      <c r="A374" s="14"/>
      <c r="B374" s="126">
        <v>700</v>
      </c>
      <c r="C374" s="14" t="s">
        <v>1185</v>
      </c>
      <c r="D374" s="14" t="s">
        <v>12</v>
      </c>
      <c r="E374" s="14" t="s">
        <v>24</v>
      </c>
      <c r="F374" s="33" t="s">
        <v>199</v>
      </c>
      <c r="G374" s="32" t="s">
        <v>127</v>
      </c>
      <c r="H374" s="31">
        <f>H373-B374</f>
        <v>-6700</v>
      </c>
      <c r="I374" s="42">
        <f t="shared" si="22"/>
        <v>1.4736842105263157</v>
      </c>
      <c r="K374" s="17" t="s">
        <v>48</v>
      </c>
      <c r="L374" s="17">
        <v>7</v>
      </c>
      <c r="M374" s="2">
        <v>475</v>
      </c>
    </row>
    <row r="375" spans="1:13" ht="12.75">
      <c r="A375" s="13"/>
      <c r="B375" s="65">
        <f>SUM(B372:B374)</f>
        <v>6700</v>
      </c>
      <c r="C375" s="13" t="s">
        <v>27</v>
      </c>
      <c r="D375" s="13"/>
      <c r="E375" s="13"/>
      <c r="F375" s="76"/>
      <c r="G375" s="20"/>
      <c r="H375" s="58">
        <v>0</v>
      </c>
      <c r="I375" s="59">
        <f t="shared" si="22"/>
        <v>14.105263157894736</v>
      </c>
      <c r="J375" s="60"/>
      <c r="K375" s="60"/>
      <c r="L375" s="60"/>
      <c r="M375" s="2">
        <v>475</v>
      </c>
    </row>
    <row r="376" spans="2:13" ht="12.75">
      <c r="B376" s="8"/>
      <c r="F376" s="72"/>
      <c r="H376" s="6">
        <f t="shared" si="20"/>
        <v>0</v>
      </c>
      <c r="I376" s="24">
        <f t="shared" si="22"/>
        <v>0</v>
      </c>
      <c r="M376" s="2">
        <v>475</v>
      </c>
    </row>
    <row r="377" spans="2:13" ht="12.75">
      <c r="B377" s="8"/>
      <c r="F377" s="72"/>
      <c r="H377" s="6">
        <f t="shared" si="20"/>
        <v>0</v>
      </c>
      <c r="I377" s="24">
        <f t="shared" si="22"/>
        <v>0</v>
      </c>
      <c r="M377" s="2">
        <v>475</v>
      </c>
    </row>
    <row r="378" spans="2:13" ht="12.75">
      <c r="B378" s="8">
        <v>1000</v>
      </c>
      <c r="C378" s="1" t="s">
        <v>41</v>
      </c>
      <c r="D378" s="14" t="s">
        <v>12</v>
      </c>
      <c r="E378" s="1" t="s">
        <v>29</v>
      </c>
      <c r="F378" s="72" t="s">
        <v>199</v>
      </c>
      <c r="G378" s="29" t="s">
        <v>123</v>
      </c>
      <c r="H378" s="6">
        <f t="shared" si="20"/>
        <v>-1000</v>
      </c>
      <c r="I378" s="24">
        <v>2</v>
      </c>
      <c r="K378" s="17" t="s">
        <v>48</v>
      </c>
      <c r="L378">
        <v>7</v>
      </c>
      <c r="M378" s="2">
        <v>475</v>
      </c>
    </row>
    <row r="379" spans="1:13" s="60" customFormat="1" ht="12.75">
      <c r="A379" s="1"/>
      <c r="B379" s="8">
        <v>500</v>
      </c>
      <c r="C379" s="1" t="s">
        <v>41</v>
      </c>
      <c r="D379" s="14" t="s">
        <v>12</v>
      </c>
      <c r="E379" s="1" t="s">
        <v>29</v>
      </c>
      <c r="F379" s="72" t="s">
        <v>199</v>
      </c>
      <c r="G379" s="29" t="s">
        <v>125</v>
      </c>
      <c r="H379" s="6">
        <f t="shared" si="20"/>
        <v>-1500</v>
      </c>
      <c r="I379" s="24">
        <v>1</v>
      </c>
      <c r="J379"/>
      <c r="K379" s="17" t="s">
        <v>48</v>
      </c>
      <c r="L379">
        <v>7</v>
      </c>
      <c r="M379" s="2">
        <v>475</v>
      </c>
    </row>
    <row r="380" spans="1:13" s="17" customFormat="1" ht="12.75">
      <c r="A380" s="14"/>
      <c r="B380" s="126">
        <v>1000</v>
      </c>
      <c r="C380" s="14" t="s">
        <v>41</v>
      </c>
      <c r="D380" s="14" t="s">
        <v>12</v>
      </c>
      <c r="E380" s="14" t="s">
        <v>29</v>
      </c>
      <c r="F380" s="33" t="s">
        <v>199</v>
      </c>
      <c r="G380" s="32" t="s">
        <v>127</v>
      </c>
      <c r="H380" s="31">
        <f>H379-B380</f>
        <v>-2500</v>
      </c>
      <c r="I380" s="42">
        <f>+B380/M380</f>
        <v>2.1052631578947367</v>
      </c>
      <c r="K380" s="17" t="s">
        <v>48</v>
      </c>
      <c r="L380" s="17">
        <v>7</v>
      </c>
      <c r="M380" s="2">
        <v>475</v>
      </c>
    </row>
    <row r="381" spans="1:13" ht="12.75">
      <c r="A381" s="13"/>
      <c r="B381" s="65">
        <f>SUM(B378:B380)</f>
        <v>2500</v>
      </c>
      <c r="C381" s="13"/>
      <c r="D381" s="13"/>
      <c r="E381" s="13" t="s">
        <v>29</v>
      </c>
      <c r="F381" s="76"/>
      <c r="G381" s="20"/>
      <c r="H381" s="58">
        <v>0</v>
      </c>
      <c r="I381" s="59">
        <f aca="true" t="shared" si="23" ref="I381:I431">+B381/M381</f>
        <v>5.2631578947368425</v>
      </c>
      <c r="J381" s="60"/>
      <c r="K381" s="60"/>
      <c r="L381" s="60"/>
      <c r="M381" s="2">
        <v>475</v>
      </c>
    </row>
    <row r="382" spans="2:13" ht="12.75">
      <c r="B382" s="8"/>
      <c r="F382" s="72"/>
      <c r="H382" s="6">
        <f t="shared" si="20"/>
        <v>0</v>
      </c>
      <c r="I382" s="24">
        <f t="shared" si="23"/>
        <v>0</v>
      </c>
      <c r="M382" s="2">
        <v>475</v>
      </c>
    </row>
    <row r="383" spans="2:13" ht="12.75">
      <c r="B383" s="8"/>
      <c r="F383" s="72"/>
      <c r="H383" s="6">
        <f t="shared" si="20"/>
        <v>0</v>
      </c>
      <c r="I383" s="24">
        <f t="shared" si="23"/>
        <v>0</v>
      </c>
      <c r="M383" s="2">
        <v>475</v>
      </c>
    </row>
    <row r="384" spans="2:13" ht="12.75">
      <c r="B384" s="8">
        <v>1000</v>
      </c>
      <c r="C384" s="1" t="s">
        <v>30</v>
      </c>
      <c r="D384" s="14" t="s">
        <v>12</v>
      </c>
      <c r="E384" s="1" t="s">
        <v>24</v>
      </c>
      <c r="F384" s="72" t="s">
        <v>199</v>
      </c>
      <c r="G384" s="29" t="s">
        <v>123</v>
      </c>
      <c r="H384" s="6">
        <f t="shared" si="20"/>
        <v>-1000</v>
      </c>
      <c r="I384" s="24">
        <f t="shared" si="23"/>
        <v>2.1052631578947367</v>
      </c>
      <c r="K384" s="17" t="s">
        <v>48</v>
      </c>
      <c r="L384">
        <v>7</v>
      </c>
      <c r="M384" s="2">
        <v>475</v>
      </c>
    </row>
    <row r="385" spans="2:13" ht="12.75">
      <c r="B385" s="8">
        <v>1000</v>
      </c>
      <c r="C385" s="1" t="s">
        <v>30</v>
      </c>
      <c r="D385" s="14" t="s">
        <v>12</v>
      </c>
      <c r="E385" s="1" t="s">
        <v>24</v>
      </c>
      <c r="F385" s="72" t="s">
        <v>199</v>
      </c>
      <c r="G385" s="29" t="s">
        <v>125</v>
      </c>
      <c r="H385" s="6">
        <f t="shared" si="20"/>
        <v>-2000</v>
      </c>
      <c r="I385" s="24">
        <f t="shared" si="23"/>
        <v>2.1052631578947367</v>
      </c>
      <c r="K385" s="17" t="s">
        <v>48</v>
      </c>
      <c r="L385">
        <v>7</v>
      </c>
      <c r="M385" s="2">
        <v>475</v>
      </c>
    </row>
    <row r="386" spans="1:13" s="60" customFormat="1" ht="12.75">
      <c r="A386" s="1"/>
      <c r="B386" s="8">
        <v>1000</v>
      </c>
      <c r="C386" s="1" t="s">
        <v>30</v>
      </c>
      <c r="D386" s="14" t="s">
        <v>12</v>
      </c>
      <c r="E386" s="1" t="s">
        <v>24</v>
      </c>
      <c r="F386" s="72" t="s">
        <v>199</v>
      </c>
      <c r="G386" s="29" t="s">
        <v>127</v>
      </c>
      <c r="H386" s="6">
        <f t="shared" si="20"/>
        <v>-3000</v>
      </c>
      <c r="I386" s="24">
        <f t="shared" si="23"/>
        <v>2.1052631578947367</v>
      </c>
      <c r="J386"/>
      <c r="K386" s="17" t="s">
        <v>48</v>
      </c>
      <c r="L386">
        <v>7</v>
      </c>
      <c r="M386" s="2">
        <v>475</v>
      </c>
    </row>
    <row r="387" spans="1:13" ht="12.75">
      <c r="A387" s="13"/>
      <c r="B387" s="65">
        <f>SUM(B384:B386)</f>
        <v>3000</v>
      </c>
      <c r="C387" s="13" t="s">
        <v>30</v>
      </c>
      <c r="D387" s="13"/>
      <c r="E387" s="13"/>
      <c r="F387" s="76"/>
      <c r="G387" s="20"/>
      <c r="H387" s="58">
        <v>0</v>
      </c>
      <c r="I387" s="59">
        <f t="shared" si="23"/>
        <v>6.315789473684211</v>
      </c>
      <c r="J387" s="60"/>
      <c r="K387" s="60"/>
      <c r="L387" s="60"/>
      <c r="M387" s="2">
        <v>475</v>
      </c>
    </row>
    <row r="388" spans="2:13" ht="12.75">
      <c r="B388" s="8"/>
      <c r="F388" s="72"/>
      <c r="H388" s="6">
        <f t="shared" si="20"/>
        <v>0</v>
      </c>
      <c r="I388" s="24">
        <f t="shared" si="23"/>
        <v>0</v>
      </c>
      <c r="M388" s="2">
        <v>475</v>
      </c>
    </row>
    <row r="389" spans="2:13" ht="12.75">
      <c r="B389" s="8"/>
      <c r="F389" s="72"/>
      <c r="H389" s="6">
        <f t="shared" si="20"/>
        <v>0</v>
      </c>
      <c r="I389" s="24">
        <f t="shared" si="23"/>
        <v>0</v>
      </c>
      <c r="M389" s="2">
        <v>475</v>
      </c>
    </row>
    <row r="390" spans="2:13" ht="12.75">
      <c r="B390" s="8">
        <v>500</v>
      </c>
      <c r="C390" s="1" t="s">
        <v>66</v>
      </c>
      <c r="D390" s="14" t="s">
        <v>12</v>
      </c>
      <c r="E390" s="1" t="s">
        <v>67</v>
      </c>
      <c r="F390" s="72" t="s">
        <v>199</v>
      </c>
      <c r="G390" s="29" t="s">
        <v>123</v>
      </c>
      <c r="H390" s="6">
        <f t="shared" si="20"/>
        <v>-500</v>
      </c>
      <c r="I390" s="24">
        <v>1</v>
      </c>
      <c r="K390" s="17" t="s">
        <v>48</v>
      </c>
      <c r="L390">
        <v>7</v>
      </c>
      <c r="M390" s="2">
        <v>475</v>
      </c>
    </row>
    <row r="391" spans="1:13" s="60" customFormat="1" ht="12.75">
      <c r="A391" s="1"/>
      <c r="B391" s="8">
        <v>1000</v>
      </c>
      <c r="C391" s="1" t="s">
        <v>66</v>
      </c>
      <c r="D391" s="14" t="s">
        <v>12</v>
      </c>
      <c r="E391" s="1" t="s">
        <v>67</v>
      </c>
      <c r="F391" s="72" t="s">
        <v>199</v>
      </c>
      <c r="G391" s="29" t="s">
        <v>125</v>
      </c>
      <c r="H391" s="6">
        <f t="shared" si="20"/>
        <v>-1500</v>
      </c>
      <c r="I391" s="24">
        <v>2</v>
      </c>
      <c r="J391"/>
      <c r="K391" s="17" t="s">
        <v>48</v>
      </c>
      <c r="L391">
        <v>7</v>
      </c>
      <c r="M391" s="2">
        <v>475</v>
      </c>
    </row>
    <row r="392" spans="1:13" ht="12.75">
      <c r="A392" s="13"/>
      <c r="B392" s="65">
        <f>SUM(B390:B391)</f>
        <v>1500</v>
      </c>
      <c r="C392" s="13"/>
      <c r="D392" s="13"/>
      <c r="E392" s="13" t="s">
        <v>67</v>
      </c>
      <c r="F392" s="76"/>
      <c r="G392" s="20"/>
      <c r="H392" s="58">
        <v>0</v>
      </c>
      <c r="I392" s="59">
        <f t="shared" si="23"/>
        <v>3.1578947368421053</v>
      </c>
      <c r="J392" s="60"/>
      <c r="K392" s="60"/>
      <c r="L392" s="60"/>
      <c r="M392" s="2">
        <v>475</v>
      </c>
    </row>
    <row r="393" spans="6:13" ht="12.75">
      <c r="F393" s="72"/>
      <c r="H393" s="6">
        <f t="shared" si="20"/>
        <v>0</v>
      </c>
      <c r="I393" s="24">
        <f t="shared" si="23"/>
        <v>0</v>
      </c>
      <c r="M393" s="2">
        <v>475</v>
      </c>
    </row>
    <row r="394" spans="6:13" ht="12.75">
      <c r="F394" s="72"/>
      <c r="H394" s="6">
        <f t="shared" si="20"/>
        <v>0</v>
      </c>
      <c r="I394" s="24">
        <f t="shared" si="23"/>
        <v>0</v>
      </c>
      <c r="M394" s="2">
        <v>475</v>
      </c>
    </row>
    <row r="395" spans="6:13" ht="12.75">
      <c r="F395" s="72"/>
      <c r="H395" s="6">
        <f t="shared" si="20"/>
        <v>0</v>
      </c>
      <c r="I395" s="24">
        <f t="shared" si="23"/>
        <v>0</v>
      </c>
      <c r="M395" s="2">
        <v>475</v>
      </c>
    </row>
    <row r="396" spans="1:13" s="60" customFormat="1" ht="12.75">
      <c r="A396" s="1"/>
      <c r="B396" s="6"/>
      <c r="C396" s="1"/>
      <c r="D396" s="1"/>
      <c r="E396" s="1"/>
      <c r="F396" s="72"/>
      <c r="G396" s="29"/>
      <c r="H396" s="6">
        <f t="shared" si="20"/>
        <v>0</v>
      </c>
      <c r="I396" s="24">
        <f t="shared" si="23"/>
        <v>0</v>
      </c>
      <c r="J396"/>
      <c r="K396"/>
      <c r="L396"/>
      <c r="M396" s="2">
        <v>475</v>
      </c>
    </row>
    <row r="397" spans="1:13" ht="12.75">
      <c r="A397" s="13"/>
      <c r="B397" s="80">
        <f>+B402+B409+B415+B421+B427</f>
        <v>46800</v>
      </c>
      <c r="C397" s="54" t="s">
        <v>200</v>
      </c>
      <c r="D397" s="55" t="s">
        <v>1170</v>
      </c>
      <c r="E397" s="54" t="s">
        <v>15</v>
      </c>
      <c r="F397" s="56" t="s">
        <v>16</v>
      </c>
      <c r="G397" s="57" t="s">
        <v>70</v>
      </c>
      <c r="H397" s="58"/>
      <c r="I397" s="59">
        <f t="shared" si="23"/>
        <v>98.52631578947368</v>
      </c>
      <c r="J397" s="59"/>
      <c r="K397" s="59"/>
      <c r="L397" s="60"/>
      <c r="M397" s="2">
        <v>475</v>
      </c>
    </row>
    <row r="398" spans="2:13" ht="12.75">
      <c r="B398" s="79"/>
      <c r="F398" s="72"/>
      <c r="H398" s="6">
        <f t="shared" si="20"/>
        <v>0</v>
      </c>
      <c r="I398" s="24">
        <f t="shared" si="23"/>
        <v>0</v>
      </c>
      <c r="M398" s="2">
        <v>475</v>
      </c>
    </row>
    <row r="399" spans="2:13" ht="12.75">
      <c r="B399" s="79">
        <v>5000</v>
      </c>
      <c r="C399" s="1" t="s">
        <v>0</v>
      </c>
      <c r="D399" s="1" t="s">
        <v>12</v>
      </c>
      <c r="E399" s="1" t="s">
        <v>18</v>
      </c>
      <c r="F399" s="305" t="s">
        <v>1163</v>
      </c>
      <c r="G399" s="29" t="s">
        <v>54</v>
      </c>
      <c r="H399" s="6">
        <f t="shared" si="20"/>
        <v>-5000</v>
      </c>
      <c r="I399" s="24">
        <v>10</v>
      </c>
      <c r="K399" t="s">
        <v>0</v>
      </c>
      <c r="L399">
        <v>8</v>
      </c>
      <c r="M399" s="2">
        <v>475</v>
      </c>
    </row>
    <row r="400" spans="2:13" ht="12.75">
      <c r="B400" s="79">
        <v>2000</v>
      </c>
      <c r="C400" s="1" t="s">
        <v>0</v>
      </c>
      <c r="D400" s="1" t="s">
        <v>12</v>
      </c>
      <c r="E400" s="1" t="s">
        <v>18</v>
      </c>
      <c r="F400" s="305" t="s">
        <v>1164</v>
      </c>
      <c r="G400" s="29" t="s">
        <v>77</v>
      </c>
      <c r="H400" s="6">
        <f t="shared" si="20"/>
        <v>-7000</v>
      </c>
      <c r="I400" s="24">
        <v>4</v>
      </c>
      <c r="K400" t="s">
        <v>0</v>
      </c>
      <c r="L400">
        <v>8</v>
      </c>
      <c r="M400" s="2">
        <v>475</v>
      </c>
    </row>
    <row r="401" spans="1:13" s="60" customFormat="1" ht="12.75">
      <c r="A401" s="1"/>
      <c r="B401" s="79">
        <v>2000</v>
      </c>
      <c r="C401" s="1" t="s">
        <v>0</v>
      </c>
      <c r="D401" s="1" t="s">
        <v>12</v>
      </c>
      <c r="E401" s="1" t="s">
        <v>18</v>
      </c>
      <c r="F401" s="305" t="s">
        <v>1165</v>
      </c>
      <c r="G401" s="29" t="s">
        <v>110</v>
      </c>
      <c r="H401" s="6">
        <f t="shared" si="20"/>
        <v>-9000</v>
      </c>
      <c r="I401" s="24">
        <v>4</v>
      </c>
      <c r="J401"/>
      <c r="K401" t="s">
        <v>0</v>
      </c>
      <c r="L401">
        <v>8</v>
      </c>
      <c r="M401" s="2">
        <v>475</v>
      </c>
    </row>
    <row r="402" spans="1:13" ht="12.75">
      <c r="A402" s="13"/>
      <c r="B402" s="80">
        <f>SUM(B399:B401)</f>
        <v>9000</v>
      </c>
      <c r="C402" s="13" t="s">
        <v>0</v>
      </c>
      <c r="D402" s="13"/>
      <c r="E402" s="13"/>
      <c r="F402" s="76"/>
      <c r="G402" s="20"/>
      <c r="H402" s="58">
        <v>0</v>
      </c>
      <c r="I402" s="59">
        <f t="shared" si="23"/>
        <v>18.94736842105263</v>
      </c>
      <c r="J402" s="60"/>
      <c r="K402" s="60"/>
      <c r="L402" s="60"/>
      <c r="M402" s="2">
        <v>475</v>
      </c>
    </row>
    <row r="403" spans="2:13" ht="12.75">
      <c r="B403" s="79"/>
      <c r="F403" s="72"/>
      <c r="H403" s="6">
        <f t="shared" si="20"/>
        <v>0</v>
      </c>
      <c r="I403" s="24">
        <f t="shared" si="23"/>
        <v>0</v>
      </c>
      <c r="M403" s="2">
        <v>475</v>
      </c>
    </row>
    <row r="404" spans="2:13" ht="12.75">
      <c r="B404" s="79"/>
      <c r="F404" s="72"/>
      <c r="H404" s="6">
        <f t="shared" si="20"/>
        <v>0</v>
      </c>
      <c r="I404" s="24">
        <f t="shared" si="23"/>
        <v>0</v>
      </c>
      <c r="M404" s="2">
        <v>475</v>
      </c>
    </row>
    <row r="405" spans="2:13" ht="12.75">
      <c r="B405" s="79">
        <v>1200</v>
      </c>
      <c r="C405" s="1" t="s">
        <v>23</v>
      </c>
      <c r="D405" s="14" t="s">
        <v>12</v>
      </c>
      <c r="E405" s="14" t="s">
        <v>24</v>
      </c>
      <c r="F405" s="33" t="s">
        <v>1166</v>
      </c>
      <c r="G405" s="29" t="s">
        <v>75</v>
      </c>
      <c r="H405" s="6">
        <f t="shared" si="20"/>
        <v>-1200</v>
      </c>
      <c r="I405" s="24">
        <f t="shared" si="23"/>
        <v>2.526315789473684</v>
      </c>
      <c r="K405" t="s">
        <v>18</v>
      </c>
      <c r="L405">
        <v>8</v>
      </c>
      <c r="M405" s="2">
        <v>475</v>
      </c>
    </row>
    <row r="406" spans="2:13" ht="12.75">
      <c r="B406" s="79">
        <v>1200</v>
      </c>
      <c r="C406" s="1" t="s">
        <v>26</v>
      </c>
      <c r="D406" s="14" t="s">
        <v>12</v>
      </c>
      <c r="E406" s="14" t="s">
        <v>24</v>
      </c>
      <c r="F406" s="33" t="s">
        <v>1166</v>
      </c>
      <c r="G406" s="29" t="s">
        <v>75</v>
      </c>
      <c r="H406" s="6">
        <f t="shared" si="20"/>
        <v>-2400</v>
      </c>
      <c r="I406" s="24">
        <f t="shared" si="23"/>
        <v>2.526315789473684</v>
      </c>
      <c r="K406" t="s">
        <v>18</v>
      </c>
      <c r="L406">
        <v>8</v>
      </c>
      <c r="M406" s="2">
        <v>475</v>
      </c>
    </row>
    <row r="407" spans="2:13" ht="12.75">
      <c r="B407" s="79">
        <v>1200</v>
      </c>
      <c r="C407" s="1" t="s">
        <v>23</v>
      </c>
      <c r="D407" s="14" t="s">
        <v>12</v>
      </c>
      <c r="E407" s="14" t="s">
        <v>24</v>
      </c>
      <c r="F407" s="33" t="s">
        <v>1166</v>
      </c>
      <c r="G407" s="29" t="s">
        <v>77</v>
      </c>
      <c r="H407" s="6">
        <f t="shared" si="20"/>
        <v>-3600</v>
      </c>
      <c r="I407" s="24">
        <f t="shared" si="23"/>
        <v>2.526315789473684</v>
      </c>
      <c r="K407" t="s">
        <v>18</v>
      </c>
      <c r="L407">
        <v>8</v>
      </c>
      <c r="M407" s="2">
        <v>475</v>
      </c>
    </row>
    <row r="408" spans="1:13" s="60" customFormat="1" ht="12.75">
      <c r="A408" s="1"/>
      <c r="B408" s="79">
        <v>1200</v>
      </c>
      <c r="C408" s="1" t="s">
        <v>26</v>
      </c>
      <c r="D408" s="14" t="s">
        <v>12</v>
      </c>
      <c r="E408" s="14" t="s">
        <v>24</v>
      </c>
      <c r="F408" s="33" t="s">
        <v>1166</v>
      </c>
      <c r="G408" s="29" t="s">
        <v>79</v>
      </c>
      <c r="H408" s="6">
        <f t="shared" si="20"/>
        <v>-4800</v>
      </c>
      <c r="I408" s="24">
        <f t="shared" si="23"/>
        <v>2.526315789473684</v>
      </c>
      <c r="J408"/>
      <c r="K408" t="s">
        <v>18</v>
      </c>
      <c r="L408">
        <v>8</v>
      </c>
      <c r="M408" s="2">
        <v>475</v>
      </c>
    </row>
    <row r="409" spans="1:13" ht="12.75">
      <c r="A409" s="13"/>
      <c r="B409" s="80">
        <f>SUM(B405:B408)</f>
        <v>4800</v>
      </c>
      <c r="C409" s="13" t="s">
        <v>27</v>
      </c>
      <c r="D409" s="13"/>
      <c r="E409" s="13"/>
      <c r="F409" s="76"/>
      <c r="G409" s="20"/>
      <c r="H409" s="58">
        <v>0</v>
      </c>
      <c r="I409" s="59">
        <f t="shared" si="23"/>
        <v>10.105263157894736</v>
      </c>
      <c r="J409" s="60"/>
      <c r="K409" s="60"/>
      <c r="L409" s="60"/>
      <c r="M409" s="2">
        <v>475</v>
      </c>
    </row>
    <row r="410" spans="2:13" ht="12.75">
      <c r="B410" s="79"/>
      <c r="F410" s="72"/>
      <c r="H410" s="6">
        <f aca="true" t="shared" si="24" ref="H410:H442">H409-B410</f>
        <v>0</v>
      </c>
      <c r="I410" s="24">
        <f t="shared" si="23"/>
        <v>0</v>
      </c>
      <c r="M410" s="2">
        <v>475</v>
      </c>
    </row>
    <row r="411" spans="1:13" s="17" customFormat="1" ht="12.75">
      <c r="A411" s="1"/>
      <c r="B411" s="79"/>
      <c r="C411" s="1"/>
      <c r="D411" s="1"/>
      <c r="E411" s="1"/>
      <c r="F411" s="72"/>
      <c r="G411" s="29"/>
      <c r="H411" s="6">
        <f t="shared" si="24"/>
        <v>0</v>
      </c>
      <c r="I411" s="24">
        <f t="shared" si="23"/>
        <v>0</v>
      </c>
      <c r="J411"/>
      <c r="K411"/>
      <c r="L411"/>
      <c r="M411" s="2">
        <v>475</v>
      </c>
    </row>
    <row r="412" spans="1:13" s="17" customFormat="1" ht="12.75">
      <c r="A412" s="14"/>
      <c r="B412" s="78">
        <v>2000</v>
      </c>
      <c r="C412" s="14" t="s">
        <v>41</v>
      </c>
      <c r="D412" s="14" t="s">
        <v>12</v>
      </c>
      <c r="E412" s="14" t="s">
        <v>29</v>
      </c>
      <c r="F412" s="33" t="s">
        <v>1166</v>
      </c>
      <c r="G412" s="32" t="s">
        <v>75</v>
      </c>
      <c r="H412" s="31">
        <f t="shared" si="24"/>
        <v>-2000</v>
      </c>
      <c r="I412" s="42">
        <f t="shared" si="23"/>
        <v>4.2105263157894735</v>
      </c>
      <c r="K412" s="17" t="s">
        <v>18</v>
      </c>
      <c r="L412" s="17">
        <v>8</v>
      </c>
      <c r="M412" s="2">
        <v>475</v>
      </c>
    </row>
    <row r="413" spans="1:13" s="17" customFormat="1" ht="12.75">
      <c r="A413" s="14"/>
      <c r="B413" s="78">
        <v>5000</v>
      </c>
      <c r="C413" s="14" t="s">
        <v>41</v>
      </c>
      <c r="D413" s="14" t="s">
        <v>12</v>
      </c>
      <c r="E413" s="14" t="s">
        <v>29</v>
      </c>
      <c r="F413" s="33" t="s">
        <v>1166</v>
      </c>
      <c r="G413" s="32" t="s">
        <v>77</v>
      </c>
      <c r="H413" s="31">
        <f t="shared" si="24"/>
        <v>-7000</v>
      </c>
      <c r="I413" s="42">
        <f t="shared" si="23"/>
        <v>10.526315789473685</v>
      </c>
      <c r="K413" s="17" t="s">
        <v>18</v>
      </c>
      <c r="L413" s="17">
        <v>8</v>
      </c>
      <c r="M413" s="2">
        <v>475</v>
      </c>
    </row>
    <row r="414" spans="1:13" s="60" customFormat="1" ht="12.75">
      <c r="A414" s="14"/>
      <c r="B414" s="78">
        <v>5000</v>
      </c>
      <c r="C414" s="14" t="s">
        <v>41</v>
      </c>
      <c r="D414" s="14" t="s">
        <v>12</v>
      </c>
      <c r="E414" s="14" t="s">
        <v>29</v>
      </c>
      <c r="F414" s="33" t="s">
        <v>1166</v>
      </c>
      <c r="G414" s="32" t="s">
        <v>79</v>
      </c>
      <c r="H414" s="31">
        <f t="shared" si="24"/>
        <v>-12000</v>
      </c>
      <c r="I414" s="42">
        <f t="shared" si="23"/>
        <v>10.526315789473685</v>
      </c>
      <c r="J414" s="17"/>
      <c r="K414" s="17" t="s">
        <v>18</v>
      </c>
      <c r="L414" s="17">
        <v>8</v>
      </c>
      <c r="M414" s="2">
        <v>475</v>
      </c>
    </row>
    <row r="415" spans="1:13" ht="12.75">
      <c r="A415" s="13"/>
      <c r="B415" s="80">
        <f>SUM(B412:B414)</f>
        <v>12000</v>
      </c>
      <c r="C415" s="13"/>
      <c r="D415" s="13"/>
      <c r="E415" s="13" t="s">
        <v>29</v>
      </c>
      <c r="F415" s="76"/>
      <c r="G415" s="20"/>
      <c r="H415" s="58">
        <v>0</v>
      </c>
      <c r="I415" s="59">
        <f t="shared" si="23"/>
        <v>25.263157894736842</v>
      </c>
      <c r="J415" s="60"/>
      <c r="K415" s="60"/>
      <c r="L415" s="60"/>
      <c r="M415" s="2">
        <v>475</v>
      </c>
    </row>
    <row r="416" spans="2:13" ht="12.75">
      <c r="B416" s="79"/>
      <c r="F416" s="72"/>
      <c r="H416" s="6">
        <f t="shared" si="24"/>
        <v>0</v>
      </c>
      <c r="I416" s="24">
        <f t="shared" si="23"/>
        <v>0</v>
      </c>
      <c r="M416" s="2">
        <v>475</v>
      </c>
    </row>
    <row r="417" spans="1:13" s="17" customFormat="1" ht="12.75">
      <c r="A417" s="1"/>
      <c r="B417" s="79"/>
      <c r="C417" s="1"/>
      <c r="D417" s="1"/>
      <c r="E417" s="1"/>
      <c r="F417" s="72"/>
      <c r="G417" s="29"/>
      <c r="H417" s="6">
        <f t="shared" si="24"/>
        <v>0</v>
      </c>
      <c r="I417" s="24">
        <f t="shared" si="23"/>
        <v>0</v>
      </c>
      <c r="J417"/>
      <c r="K417"/>
      <c r="L417"/>
      <c r="M417" s="2">
        <v>475</v>
      </c>
    </row>
    <row r="418" spans="1:13" s="17" customFormat="1" ht="12.75">
      <c r="A418" s="14"/>
      <c r="B418" s="78">
        <v>2000</v>
      </c>
      <c r="C418" s="14" t="s">
        <v>30</v>
      </c>
      <c r="D418" s="14" t="s">
        <v>12</v>
      </c>
      <c r="E418" s="14" t="s">
        <v>24</v>
      </c>
      <c r="F418" s="33" t="s">
        <v>1166</v>
      </c>
      <c r="G418" s="32" t="s">
        <v>75</v>
      </c>
      <c r="H418" s="6">
        <f t="shared" si="24"/>
        <v>-2000</v>
      </c>
      <c r="I418" s="24">
        <f t="shared" si="23"/>
        <v>4.2105263157894735</v>
      </c>
      <c r="K418" t="s">
        <v>18</v>
      </c>
      <c r="L418" s="17">
        <v>8</v>
      </c>
      <c r="M418" s="2">
        <v>475</v>
      </c>
    </row>
    <row r="419" spans="1:13" s="17" customFormat="1" ht="12" customHeight="1">
      <c r="A419" s="14"/>
      <c r="B419" s="78">
        <v>2000</v>
      </c>
      <c r="C419" s="14" t="s">
        <v>30</v>
      </c>
      <c r="D419" s="14" t="s">
        <v>12</v>
      </c>
      <c r="E419" s="14" t="s">
        <v>24</v>
      </c>
      <c r="F419" s="33" t="s">
        <v>1166</v>
      </c>
      <c r="G419" s="32" t="s">
        <v>77</v>
      </c>
      <c r="H419" s="6">
        <f t="shared" si="24"/>
        <v>-4000</v>
      </c>
      <c r="I419" s="24">
        <f t="shared" si="23"/>
        <v>4.2105263157894735</v>
      </c>
      <c r="K419" t="s">
        <v>18</v>
      </c>
      <c r="L419" s="17">
        <v>8</v>
      </c>
      <c r="M419" s="2">
        <v>475</v>
      </c>
    </row>
    <row r="420" spans="1:13" s="60" customFormat="1" ht="12.75">
      <c r="A420" s="14"/>
      <c r="B420" s="78">
        <v>2000</v>
      </c>
      <c r="C420" s="14" t="s">
        <v>30</v>
      </c>
      <c r="D420" s="14" t="s">
        <v>12</v>
      </c>
      <c r="E420" s="14" t="s">
        <v>24</v>
      </c>
      <c r="F420" s="33" t="s">
        <v>1166</v>
      </c>
      <c r="G420" s="32" t="s">
        <v>79</v>
      </c>
      <c r="H420" s="6">
        <f t="shared" si="24"/>
        <v>-6000</v>
      </c>
      <c r="I420" s="24">
        <f t="shared" si="23"/>
        <v>4.2105263157894735</v>
      </c>
      <c r="J420" s="17"/>
      <c r="K420" t="s">
        <v>18</v>
      </c>
      <c r="L420" s="17">
        <v>8</v>
      </c>
      <c r="M420" s="2">
        <v>475</v>
      </c>
    </row>
    <row r="421" spans="1:13" ht="12.75">
      <c r="A421" s="13"/>
      <c r="B421" s="80">
        <f>SUM(B418:B420)</f>
        <v>6000</v>
      </c>
      <c r="C421" s="13" t="s">
        <v>30</v>
      </c>
      <c r="D421" s="13"/>
      <c r="E421" s="13"/>
      <c r="F421" s="76"/>
      <c r="G421" s="20"/>
      <c r="H421" s="58">
        <v>0</v>
      </c>
      <c r="I421" s="59">
        <f t="shared" si="23"/>
        <v>12.631578947368421</v>
      </c>
      <c r="J421" s="60"/>
      <c r="K421" s="60"/>
      <c r="L421" s="60"/>
      <c r="M421" s="2">
        <v>475</v>
      </c>
    </row>
    <row r="422" spans="2:13" ht="12.75">
      <c r="B422" s="79"/>
      <c r="F422" s="72"/>
      <c r="H422" s="6">
        <f t="shared" si="24"/>
        <v>0</v>
      </c>
      <c r="I422" s="24">
        <f t="shared" si="23"/>
        <v>0</v>
      </c>
      <c r="M422" s="2">
        <v>475</v>
      </c>
    </row>
    <row r="423" spans="1:13" s="17" customFormat="1" ht="12.75">
      <c r="A423" s="1"/>
      <c r="B423" s="79"/>
      <c r="C423" s="1"/>
      <c r="D423" s="1"/>
      <c r="E423" s="1"/>
      <c r="F423" s="72"/>
      <c r="G423" s="29"/>
      <c r="H423" s="6">
        <f t="shared" si="24"/>
        <v>0</v>
      </c>
      <c r="I423" s="24">
        <f t="shared" si="23"/>
        <v>0</v>
      </c>
      <c r="J423"/>
      <c r="K423"/>
      <c r="L423"/>
      <c r="M423" s="2">
        <v>475</v>
      </c>
    </row>
    <row r="424" spans="1:13" s="17" customFormat="1" ht="12.75">
      <c r="A424" s="14"/>
      <c r="B424" s="78">
        <v>5000</v>
      </c>
      <c r="C424" s="14" t="s">
        <v>31</v>
      </c>
      <c r="D424" s="14" t="s">
        <v>12</v>
      </c>
      <c r="E424" s="14" t="s">
        <v>32</v>
      </c>
      <c r="F424" s="33" t="s">
        <v>1167</v>
      </c>
      <c r="G424" s="32" t="s">
        <v>75</v>
      </c>
      <c r="H424" s="6">
        <f t="shared" si="24"/>
        <v>-5000</v>
      </c>
      <c r="I424" s="24">
        <f t="shared" si="23"/>
        <v>10.526315789473685</v>
      </c>
      <c r="K424" t="s">
        <v>18</v>
      </c>
      <c r="L424" s="17">
        <v>8</v>
      </c>
      <c r="M424" s="2">
        <v>475</v>
      </c>
    </row>
    <row r="425" spans="1:13" s="17" customFormat="1" ht="12.75">
      <c r="A425" s="14"/>
      <c r="B425" s="78">
        <v>5000</v>
      </c>
      <c r="C425" s="14" t="s">
        <v>31</v>
      </c>
      <c r="D425" s="14" t="s">
        <v>12</v>
      </c>
      <c r="E425" s="14" t="s">
        <v>32</v>
      </c>
      <c r="F425" s="33" t="s">
        <v>1168</v>
      </c>
      <c r="G425" s="32" t="s">
        <v>77</v>
      </c>
      <c r="H425" s="6">
        <f t="shared" si="24"/>
        <v>-10000</v>
      </c>
      <c r="I425" s="24">
        <f t="shared" si="23"/>
        <v>10.526315789473685</v>
      </c>
      <c r="K425" t="s">
        <v>18</v>
      </c>
      <c r="L425" s="17">
        <v>8</v>
      </c>
      <c r="M425" s="2">
        <v>475</v>
      </c>
    </row>
    <row r="426" spans="1:13" s="60" customFormat="1" ht="12.75">
      <c r="A426" s="14"/>
      <c r="B426" s="78">
        <v>5000</v>
      </c>
      <c r="C426" s="14" t="s">
        <v>31</v>
      </c>
      <c r="D426" s="14" t="s">
        <v>12</v>
      </c>
      <c r="E426" s="14" t="s">
        <v>32</v>
      </c>
      <c r="F426" s="33" t="s">
        <v>1169</v>
      </c>
      <c r="G426" s="32" t="s">
        <v>79</v>
      </c>
      <c r="H426" s="6">
        <f t="shared" si="24"/>
        <v>-15000</v>
      </c>
      <c r="I426" s="24">
        <f t="shared" si="23"/>
        <v>10.526315789473685</v>
      </c>
      <c r="J426" s="17"/>
      <c r="K426" t="s">
        <v>18</v>
      </c>
      <c r="L426" s="17">
        <v>8</v>
      </c>
      <c r="M426" s="2">
        <v>475</v>
      </c>
    </row>
    <row r="427" spans="1:13" ht="12.75">
      <c r="A427" s="13"/>
      <c r="B427" s="80">
        <f>SUM(B424:B426)</f>
        <v>15000</v>
      </c>
      <c r="C427" s="13"/>
      <c r="D427" s="13"/>
      <c r="E427" s="13" t="s">
        <v>32</v>
      </c>
      <c r="F427" s="76"/>
      <c r="G427" s="20"/>
      <c r="H427" s="58">
        <v>0</v>
      </c>
      <c r="I427" s="59">
        <f>+B427/M427</f>
        <v>31.57894736842105</v>
      </c>
      <c r="J427" s="60"/>
      <c r="K427" s="60"/>
      <c r="L427" s="60"/>
      <c r="M427" s="2">
        <v>475</v>
      </c>
    </row>
    <row r="428" spans="6:13" ht="12.75">
      <c r="F428" s="72"/>
      <c r="H428" s="6">
        <f>H427-B428</f>
        <v>0</v>
      </c>
      <c r="I428" s="24">
        <f>+B428/M428</f>
        <v>0</v>
      </c>
      <c r="M428" s="2">
        <v>475</v>
      </c>
    </row>
    <row r="429" spans="6:13" ht="12.75">
      <c r="F429" s="72"/>
      <c r="H429" s="6">
        <f>H428-B429</f>
        <v>0</v>
      </c>
      <c r="I429" s="24">
        <f t="shared" si="23"/>
        <v>0</v>
      </c>
      <c r="M429" s="2">
        <v>475</v>
      </c>
    </row>
    <row r="430" spans="6:13" ht="12.75">
      <c r="F430" s="72"/>
      <c r="H430" s="6">
        <f t="shared" si="24"/>
        <v>0</v>
      </c>
      <c r="I430" s="24">
        <f t="shared" si="23"/>
        <v>0</v>
      </c>
      <c r="M430" s="2">
        <v>475</v>
      </c>
    </row>
    <row r="431" spans="1:13" s="60" customFormat="1" ht="12.75">
      <c r="A431" s="1"/>
      <c r="B431" s="6"/>
      <c r="C431" s="1"/>
      <c r="D431" s="1"/>
      <c r="E431" s="1"/>
      <c r="F431" s="72"/>
      <c r="G431" s="29"/>
      <c r="H431" s="6">
        <f t="shared" si="24"/>
        <v>0</v>
      </c>
      <c r="I431" s="24">
        <f t="shared" si="23"/>
        <v>0</v>
      </c>
      <c r="J431"/>
      <c r="K431"/>
      <c r="L431"/>
      <c r="M431" s="2">
        <v>475</v>
      </c>
    </row>
    <row r="432" spans="1:13" ht="12.75">
      <c r="A432" s="13"/>
      <c r="B432" s="65">
        <f>+B436+B440+B444+B464</f>
        <v>154168</v>
      </c>
      <c r="C432" s="54" t="s">
        <v>201</v>
      </c>
      <c r="D432" s="55" t="s">
        <v>202</v>
      </c>
      <c r="E432" s="54" t="s">
        <v>203</v>
      </c>
      <c r="F432" s="56" t="s">
        <v>204</v>
      </c>
      <c r="G432" s="57" t="s">
        <v>205</v>
      </c>
      <c r="H432" s="58"/>
      <c r="I432" s="59">
        <f>+B432/M432</f>
        <v>324.5642105263158</v>
      </c>
      <c r="J432" s="59"/>
      <c r="K432" s="59"/>
      <c r="L432" s="60"/>
      <c r="M432" s="2">
        <v>475</v>
      </c>
    </row>
    <row r="433" spans="2:13" ht="12.75">
      <c r="B433" s="8"/>
      <c r="F433" s="72"/>
      <c r="H433" s="6">
        <f t="shared" si="24"/>
        <v>0</v>
      </c>
      <c r="I433" s="24">
        <f aca="true" t="shared" si="25" ref="I433:I502">+B433/M433</f>
        <v>0</v>
      </c>
      <c r="M433" s="2">
        <v>475</v>
      </c>
    </row>
    <row r="434" spans="1:13" ht="12.75">
      <c r="A434" s="14"/>
      <c r="B434" s="126">
        <v>19680</v>
      </c>
      <c r="C434" s="14" t="s">
        <v>0</v>
      </c>
      <c r="D434" s="14" t="s">
        <v>12</v>
      </c>
      <c r="E434" s="14" t="s">
        <v>111</v>
      </c>
      <c r="F434" s="72" t="s">
        <v>206</v>
      </c>
      <c r="G434" s="32" t="s">
        <v>127</v>
      </c>
      <c r="H434" s="6">
        <f t="shared" si="24"/>
        <v>-19680</v>
      </c>
      <c r="I434" s="42">
        <v>39.36</v>
      </c>
      <c r="J434" s="17"/>
      <c r="K434" t="s">
        <v>207</v>
      </c>
      <c r="L434">
        <v>9</v>
      </c>
      <c r="M434" s="2">
        <v>475</v>
      </c>
    </row>
    <row r="435" spans="1:13" s="60" customFormat="1" ht="12.75">
      <c r="A435" s="1"/>
      <c r="B435" s="342">
        <v>6560</v>
      </c>
      <c r="C435" s="40" t="s">
        <v>0</v>
      </c>
      <c r="D435" s="14" t="s">
        <v>12</v>
      </c>
      <c r="E435" s="14" t="s">
        <v>111</v>
      </c>
      <c r="F435" s="72" t="s">
        <v>208</v>
      </c>
      <c r="G435" s="29" t="s">
        <v>43</v>
      </c>
      <c r="H435" s="6">
        <f t="shared" si="24"/>
        <v>-26240</v>
      </c>
      <c r="I435" s="24">
        <v>13.12</v>
      </c>
      <c r="J435" s="39"/>
      <c r="K435" t="s">
        <v>207</v>
      </c>
      <c r="L435">
        <v>9</v>
      </c>
      <c r="M435" s="2">
        <v>475</v>
      </c>
    </row>
    <row r="436" spans="1:13" ht="12.75">
      <c r="A436" s="13"/>
      <c r="B436" s="65">
        <f>SUM(B434:B435)</f>
        <v>26240</v>
      </c>
      <c r="C436" s="13" t="s">
        <v>0</v>
      </c>
      <c r="D436" s="13"/>
      <c r="E436" s="13"/>
      <c r="F436" s="76"/>
      <c r="G436" s="20"/>
      <c r="H436" s="58">
        <v>0</v>
      </c>
      <c r="I436" s="59">
        <f t="shared" si="25"/>
        <v>55.242105263157896</v>
      </c>
      <c r="J436" s="60"/>
      <c r="K436" s="60"/>
      <c r="L436" s="60"/>
      <c r="M436" s="2">
        <v>475</v>
      </c>
    </row>
    <row r="437" spans="2:13" ht="12.75">
      <c r="B437" s="8"/>
      <c r="F437" s="72"/>
      <c r="H437" s="6">
        <f t="shared" si="24"/>
        <v>0</v>
      </c>
      <c r="I437" s="24">
        <f t="shared" si="25"/>
        <v>0</v>
      </c>
      <c r="M437" s="2">
        <v>475</v>
      </c>
    </row>
    <row r="438" spans="2:13" ht="12.75">
      <c r="B438" s="8"/>
      <c r="F438" s="72"/>
      <c r="H438" s="6">
        <f t="shared" si="24"/>
        <v>0</v>
      </c>
      <c r="I438" s="24">
        <f t="shared" si="25"/>
        <v>0</v>
      </c>
      <c r="M438" s="2">
        <v>475</v>
      </c>
    </row>
    <row r="439" spans="1:13" s="60" customFormat="1" ht="12.75">
      <c r="A439" s="1"/>
      <c r="B439" s="8">
        <v>13128</v>
      </c>
      <c r="C439" s="14" t="s">
        <v>1</v>
      </c>
      <c r="D439" s="14" t="s">
        <v>12</v>
      </c>
      <c r="E439" s="1" t="s">
        <v>111</v>
      </c>
      <c r="F439" s="72" t="s">
        <v>212</v>
      </c>
      <c r="G439" s="29" t="s">
        <v>213</v>
      </c>
      <c r="H439" s="6">
        <f>H438-B439</f>
        <v>-13128</v>
      </c>
      <c r="I439" s="24">
        <f t="shared" si="25"/>
        <v>27.637894736842107</v>
      </c>
      <c r="J439"/>
      <c r="K439" t="s">
        <v>207</v>
      </c>
      <c r="L439">
        <v>9</v>
      </c>
      <c r="M439" s="2">
        <v>475</v>
      </c>
    </row>
    <row r="440" spans="1:13" ht="12.75">
      <c r="A440" s="13"/>
      <c r="B440" s="65">
        <f>SUM(B439)</f>
        <v>13128</v>
      </c>
      <c r="C440" s="13" t="s">
        <v>1</v>
      </c>
      <c r="D440" s="13"/>
      <c r="E440" s="13"/>
      <c r="F440" s="76"/>
      <c r="G440" s="20"/>
      <c r="H440" s="58">
        <v>0</v>
      </c>
      <c r="I440" s="59">
        <f t="shared" si="25"/>
        <v>27.637894736842107</v>
      </c>
      <c r="J440" s="60"/>
      <c r="K440" s="60"/>
      <c r="L440" s="60"/>
      <c r="M440" s="2">
        <v>475</v>
      </c>
    </row>
    <row r="441" spans="2:13" ht="12.75">
      <c r="B441" s="8"/>
      <c r="F441" s="72"/>
      <c r="H441" s="6">
        <f t="shared" si="24"/>
        <v>0</v>
      </c>
      <c r="I441" s="24">
        <f t="shared" si="25"/>
        <v>0</v>
      </c>
      <c r="M441" s="2">
        <v>475</v>
      </c>
    </row>
    <row r="442" spans="2:13" ht="12.75">
      <c r="B442" s="8"/>
      <c r="F442" s="72"/>
      <c r="H442" s="6">
        <f t="shared" si="24"/>
        <v>0</v>
      </c>
      <c r="I442" s="24">
        <f t="shared" si="25"/>
        <v>0</v>
      </c>
      <c r="M442" s="2">
        <v>475</v>
      </c>
    </row>
    <row r="443" spans="1:13" s="60" customFormat="1" ht="12.75">
      <c r="A443" s="1"/>
      <c r="B443" s="126">
        <v>36736</v>
      </c>
      <c r="C443" s="14" t="s">
        <v>41</v>
      </c>
      <c r="D443" s="14" t="s">
        <v>12</v>
      </c>
      <c r="E443" s="14" t="s">
        <v>29</v>
      </c>
      <c r="F443" s="72" t="s">
        <v>214</v>
      </c>
      <c r="G443" s="32" t="s">
        <v>213</v>
      </c>
      <c r="H443" s="6">
        <f>H442-B443</f>
        <v>-36736</v>
      </c>
      <c r="I443" s="24">
        <f t="shared" si="25"/>
        <v>77.33894736842105</v>
      </c>
      <c r="J443"/>
      <c r="K443" t="s">
        <v>207</v>
      </c>
      <c r="L443">
        <v>9</v>
      </c>
      <c r="M443" s="2">
        <v>475</v>
      </c>
    </row>
    <row r="444" spans="1:13" ht="12.75">
      <c r="A444" s="13"/>
      <c r="B444" s="65">
        <f>SUM(B443)</f>
        <v>36736</v>
      </c>
      <c r="C444" s="13"/>
      <c r="D444" s="13"/>
      <c r="E444" s="13" t="s">
        <v>29</v>
      </c>
      <c r="F444" s="76"/>
      <c r="G444" s="20"/>
      <c r="H444" s="58">
        <v>0</v>
      </c>
      <c r="I444" s="59">
        <f t="shared" si="25"/>
        <v>77.33894736842105</v>
      </c>
      <c r="J444" s="60"/>
      <c r="K444" s="60"/>
      <c r="L444" s="60"/>
      <c r="M444" s="2">
        <v>475</v>
      </c>
    </row>
    <row r="445" spans="2:13" ht="12.75">
      <c r="B445" s="8"/>
      <c r="F445" s="72"/>
      <c r="H445" s="6">
        <f aca="true" t="shared" si="26" ref="H445:H468">H444-B445</f>
        <v>0</v>
      </c>
      <c r="I445" s="24">
        <f t="shared" si="25"/>
        <v>0</v>
      </c>
      <c r="M445" s="2">
        <v>475</v>
      </c>
    </row>
    <row r="446" spans="2:13" ht="12.75">
      <c r="B446" s="8"/>
      <c r="C446" s="14"/>
      <c r="F446" s="72"/>
      <c r="H446" s="6">
        <f t="shared" si="26"/>
        <v>0</v>
      </c>
      <c r="I446" s="24">
        <f t="shared" si="25"/>
        <v>0</v>
      </c>
      <c r="M446" s="2">
        <v>475</v>
      </c>
    </row>
    <row r="447" spans="2:13" ht="12.75">
      <c r="B447" s="8">
        <v>4592</v>
      </c>
      <c r="C447" s="1" t="s">
        <v>30</v>
      </c>
      <c r="D447" s="14" t="s">
        <v>12</v>
      </c>
      <c r="E447" s="1" t="s">
        <v>24</v>
      </c>
      <c r="F447" s="72" t="s">
        <v>215</v>
      </c>
      <c r="G447" s="29" t="s">
        <v>127</v>
      </c>
      <c r="H447" s="6">
        <f t="shared" si="26"/>
        <v>-4592</v>
      </c>
      <c r="I447" s="24">
        <v>15.744</v>
      </c>
      <c r="K447" t="s">
        <v>207</v>
      </c>
      <c r="L447">
        <v>9</v>
      </c>
      <c r="M447" s="2">
        <v>475</v>
      </c>
    </row>
    <row r="448" spans="2:13" ht="12.75">
      <c r="B448" s="8">
        <v>4592</v>
      </c>
      <c r="C448" s="1" t="s">
        <v>30</v>
      </c>
      <c r="D448" s="14" t="s">
        <v>12</v>
      </c>
      <c r="E448" s="1" t="s">
        <v>24</v>
      </c>
      <c r="F448" s="72" t="s">
        <v>215</v>
      </c>
      <c r="G448" s="29" t="s">
        <v>129</v>
      </c>
      <c r="H448" s="6">
        <f t="shared" si="26"/>
        <v>-9184</v>
      </c>
      <c r="I448" s="24">
        <v>15.744</v>
      </c>
      <c r="K448" t="s">
        <v>207</v>
      </c>
      <c r="L448">
        <v>9</v>
      </c>
      <c r="M448" s="2">
        <v>475</v>
      </c>
    </row>
    <row r="449" spans="2:13" ht="12.75">
      <c r="B449" s="8">
        <v>4592</v>
      </c>
      <c r="C449" s="1" t="s">
        <v>30</v>
      </c>
      <c r="D449" s="14" t="s">
        <v>12</v>
      </c>
      <c r="E449" s="40" t="s">
        <v>24</v>
      </c>
      <c r="F449" s="72" t="s">
        <v>215</v>
      </c>
      <c r="G449" s="29" t="s">
        <v>216</v>
      </c>
      <c r="H449" s="6">
        <f t="shared" si="26"/>
        <v>-13776</v>
      </c>
      <c r="I449" s="24">
        <v>13.12</v>
      </c>
      <c r="J449" s="39"/>
      <c r="K449" t="s">
        <v>207</v>
      </c>
      <c r="L449">
        <v>9</v>
      </c>
      <c r="M449" s="2">
        <v>475</v>
      </c>
    </row>
    <row r="450" spans="2:13" ht="12.75">
      <c r="B450" s="8">
        <v>4592</v>
      </c>
      <c r="C450" s="1" t="s">
        <v>30</v>
      </c>
      <c r="D450" s="14" t="s">
        <v>12</v>
      </c>
      <c r="E450" s="1" t="s">
        <v>24</v>
      </c>
      <c r="F450" s="72" t="s">
        <v>215</v>
      </c>
      <c r="G450" s="29" t="s">
        <v>209</v>
      </c>
      <c r="H450" s="6">
        <f t="shared" si="26"/>
        <v>-18368</v>
      </c>
      <c r="I450" s="24">
        <v>15.744</v>
      </c>
      <c r="K450" t="s">
        <v>207</v>
      </c>
      <c r="L450">
        <v>9</v>
      </c>
      <c r="M450" s="2">
        <v>475</v>
      </c>
    </row>
    <row r="451" spans="2:13" ht="12.75">
      <c r="B451" s="8">
        <v>4592</v>
      </c>
      <c r="C451" s="1" t="s">
        <v>30</v>
      </c>
      <c r="D451" s="14" t="s">
        <v>12</v>
      </c>
      <c r="E451" s="40" t="s">
        <v>24</v>
      </c>
      <c r="F451" s="72" t="s">
        <v>215</v>
      </c>
      <c r="G451" s="29" t="s">
        <v>217</v>
      </c>
      <c r="H451" s="6">
        <f t="shared" si="26"/>
        <v>-22960</v>
      </c>
      <c r="I451" s="24">
        <v>13.12</v>
      </c>
      <c r="J451" s="39"/>
      <c r="K451" t="s">
        <v>207</v>
      </c>
      <c r="L451">
        <v>9</v>
      </c>
      <c r="M451" s="2">
        <v>475</v>
      </c>
    </row>
    <row r="452" spans="2:13" ht="12.75">
      <c r="B452" s="8">
        <v>4592</v>
      </c>
      <c r="C452" s="1" t="s">
        <v>30</v>
      </c>
      <c r="D452" s="14" t="s">
        <v>12</v>
      </c>
      <c r="E452" s="1" t="s">
        <v>24</v>
      </c>
      <c r="F452" s="72" t="s">
        <v>215</v>
      </c>
      <c r="G452" s="29" t="s">
        <v>218</v>
      </c>
      <c r="H452" s="6">
        <f t="shared" si="26"/>
        <v>-27552</v>
      </c>
      <c r="I452" s="24">
        <v>17.056</v>
      </c>
      <c r="K452" t="s">
        <v>207</v>
      </c>
      <c r="L452">
        <v>9</v>
      </c>
      <c r="M452" s="2">
        <v>475</v>
      </c>
    </row>
    <row r="453" spans="2:13" ht="12.75">
      <c r="B453" s="8">
        <v>4592</v>
      </c>
      <c r="C453" s="1" t="s">
        <v>30</v>
      </c>
      <c r="D453" s="14" t="s">
        <v>12</v>
      </c>
      <c r="E453" s="40" t="s">
        <v>24</v>
      </c>
      <c r="F453" s="72" t="s">
        <v>215</v>
      </c>
      <c r="G453" s="29" t="s">
        <v>219</v>
      </c>
      <c r="H453" s="6">
        <f t="shared" si="26"/>
        <v>-32144</v>
      </c>
      <c r="I453" s="24">
        <v>13.12</v>
      </c>
      <c r="J453" s="39"/>
      <c r="K453" t="s">
        <v>207</v>
      </c>
      <c r="L453">
        <v>9</v>
      </c>
      <c r="M453" s="2">
        <v>475</v>
      </c>
    </row>
    <row r="454" spans="2:13" ht="12.75">
      <c r="B454" s="8">
        <v>4592</v>
      </c>
      <c r="C454" s="1" t="s">
        <v>30</v>
      </c>
      <c r="D454" s="14" t="s">
        <v>12</v>
      </c>
      <c r="E454" s="1" t="s">
        <v>24</v>
      </c>
      <c r="F454" s="72" t="s">
        <v>215</v>
      </c>
      <c r="G454" s="29" t="s">
        <v>220</v>
      </c>
      <c r="H454" s="6">
        <f t="shared" si="26"/>
        <v>-36736</v>
      </c>
      <c r="I454" s="24">
        <v>15.744</v>
      </c>
      <c r="K454" t="s">
        <v>207</v>
      </c>
      <c r="L454">
        <v>9</v>
      </c>
      <c r="M454" s="2">
        <v>475</v>
      </c>
    </row>
    <row r="455" spans="2:13" ht="12.75">
      <c r="B455" s="8">
        <v>4592</v>
      </c>
      <c r="C455" s="1" t="s">
        <v>30</v>
      </c>
      <c r="D455" s="14" t="s">
        <v>12</v>
      </c>
      <c r="E455" s="1" t="s">
        <v>24</v>
      </c>
      <c r="F455" s="72" t="s">
        <v>215</v>
      </c>
      <c r="G455" s="29" t="s">
        <v>210</v>
      </c>
      <c r="H455" s="6">
        <f t="shared" si="26"/>
        <v>-41328</v>
      </c>
      <c r="I455" s="24">
        <v>22.304</v>
      </c>
      <c r="K455" t="s">
        <v>207</v>
      </c>
      <c r="L455">
        <v>9</v>
      </c>
      <c r="M455" s="2">
        <v>475</v>
      </c>
    </row>
    <row r="456" spans="2:13" ht="12.75">
      <c r="B456" s="8">
        <v>4592</v>
      </c>
      <c r="C456" s="1" t="s">
        <v>30</v>
      </c>
      <c r="D456" s="14" t="s">
        <v>12</v>
      </c>
      <c r="E456" s="40" t="s">
        <v>24</v>
      </c>
      <c r="F456" s="72" t="s">
        <v>215</v>
      </c>
      <c r="G456" s="29" t="s">
        <v>221</v>
      </c>
      <c r="H456" s="6">
        <f t="shared" si="26"/>
        <v>-45920</v>
      </c>
      <c r="I456" s="24">
        <v>13.12</v>
      </c>
      <c r="J456" s="39"/>
      <c r="K456" t="s">
        <v>207</v>
      </c>
      <c r="L456">
        <v>9</v>
      </c>
      <c r="M456" s="2">
        <v>475</v>
      </c>
    </row>
    <row r="457" spans="2:13" ht="12.75">
      <c r="B457" s="8">
        <v>4592</v>
      </c>
      <c r="C457" s="1" t="s">
        <v>30</v>
      </c>
      <c r="D457" s="14" t="s">
        <v>12</v>
      </c>
      <c r="E457" s="40" t="s">
        <v>24</v>
      </c>
      <c r="F457" s="72" t="s">
        <v>215</v>
      </c>
      <c r="G457" s="29" t="s">
        <v>222</v>
      </c>
      <c r="H457" s="6">
        <f t="shared" si="26"/>
        <v>-50512</v>
      </c>
      <c r="I457" s="24">
        <v>13.12</v>
      </c>
      <c r="J457" s="39"/>
      <c r="K457" t="s">
        <v>207</v>
      </c>
      <c r="L457">
        <v>9</v>
      </c>
      <c r="M457" s="2">
        <v>475</v>
      </c>
    </row>
    <row r="458" spans="2:13" ht="12.75">
      <c r="B458" s="8">
        <v>4592</v>
      </c>
      <c r="C458" s="1" t="s">
        <v>30</v>
      </c>
      <c r="D458" s="14" t="s">
        <v>12</v>
      </c>
      <c r="E458" s="1" t="s">
        <v>24</v>
      </c>
      <c r="F458" s="72" t="s">
        <v>215</v>
      </c>
      <c r="G458" s="29" t="s">
        <v>223</v>
      </c>
      <c r="H458" s="6">
        <f t="shared" si="26"/>
        <v>-55104</v>
      </c>
      <c r="I458" s="24">
        <v>17.056</v>
      </c>
      <c r="K458" t="s">
        <v>207</v>
      </c>
      <c r="L458">
        <v>9</v>
      </c>
      <c r="M458" s="2">
        <v>475</v>
      </c>
    </row>
    <row r="459" spans="2:13" ht="12.75">
      <c r="B459" s="8">
        <v>4592</v>
      </c>
      <c r="C459" s="1" t="s">
        <v>30</v>
      </c>
      <c r="D459" s="14" t="s">
        <v>12</v>
      </c>
      <c r="E459" s="1" t="s">
        <v>24</v>
      </c>
      <c r="F459" s="72" t="s">
        <v>215</v>
      </c>
      <c r="G459" s="29" t="s">
        <v>211</v>
      </c>
      <c r="H459" s="6">
        <f t="shared" si="26"/>
        <v>-59696</v>
      </c>
      <c r="I459" s="24">
        <v>27.552</v>
      </c>
      <c r="K459" t="s">
        <v>207</v>
      </c>
      <c r="L459">
        <v>9</v>
      </c>
      <c r="M459" s="2">
        <v>475</v>
      </c>
    </row>
    <row r="460" spans="2:13" ht="12.75">
      <c r="B460" s="8">
        <v>4592</v>
      </c>
      <c r="C460" s="1" t="s">
        <v>30</v>
      </c>
      <c r="D460" s="14" t="s">
        <v>12</v>
      </c>
      <c r="E460" s="1" t="s">
        <v>24</v>
      </c>
      <c r="F460" s="72" t="s">
        <v>215</v>
      </c>
      <c r="G460" s="29" t="s">
        <v>254</v>
      </c>
      <c r="H460" s="6">
        <f t="shared" si="26"/>
        <v>-64288</v>
      </c>
      <c r="I460" s="24">
        <v>13.12</v>
      </c>
      <c r="J460" s="39"/>
      <c r="K460" t="s">
        <v>207</v>
      </c>
      <c r="L460">
        <v>9</v>
      </c>
      <c r="M460" s="2">
        <v>475</v>
      </c>
    </row>
    <row r="461" spans="2:13" ht="12.75">
      <c r="B461" s="8">
        <v>4592</v>
      </c>
      <c r="C461" s="1" t="s">
        <v>30</v>
      </c>
      <c r="D461" s="14" t="s">
        <v>12</v>
      </c>
      <c r="E461" s="1" t="s">
        <v>24</v>
      </c>
      <c r="F461" s="72" t="s">
        <v>215</v>
      </c>
      <c r="G461" s="29" t="s">
        <v>224</v>
      </c>
      <c r="H461" s="6">
        <f t="shared" si="26"/>
        <v>-68880</v>
      </c>
      <c r="I461" s="24">
        <v>22.304</v>
      </c>
      <c r="K461" t="s">
        <v>207</v>
      </c>
      <c r="L461">
        <v>9</v>
      </c>
      <c r="M461" s="2">
        <v>475</v>
      </c>
    </row>
    <row r="462" spans="2:13" ht="12.75">
      <c r="B462" s="8">
        <v>4592</v>
      </c>
      <c r="C462" s="1" t="s">
        <v>30</v>
      </c>
      <c r="D462" s="14" t="s">
        <v>12</v>
      </c>
      <c r="E462" s="1" t="s">
        <v>24</v>
      </c>
      <c r="F462" s="72" t="s">
        <v>215</v>
      </c>
      <c r="G462" s="29" t="s">
        <v>281</v>
      </c>
      <c r="H462" s="6">
        <f t="shared" si="26"/>
        <v>-73472</v>
      </c>
      <c r="I462" s="24">
        <v>17.056</v>
      </c>
      <c r="K462" t="s">
        <v>207</v>
      </c>
      <c r="L462">
        <v>9</v>
      </c>
      <c r="M462" s="2">
        <v>475</v>
      </c>
    </row>
    <row r="463" spans="1:13" s="60" customFormat="1" ht="12.75">
      <c r="A463" s="1"/>
      <c r="B463" s="8">
        <v>4592</v>
      </c>
      <c r="C463" s="1" t="s">
        <v>30</v>
      </c>
      <c r="D463" s="14" t="s">
        <v>12</v>
      </c>
      <c r="E463" s="1" t="s">
        <v>24</v>
      </c>
      <c r="F463" s="72" t="s">
        <v>215</v>
      </c>
      <c r="G463" s="29" t="s">
        <v>286</v>
      </c>
      <c r="H463" s="6">
        <f t="shared" si="26"/>
        <v>-78064</v>
      </c>
      <c r="I463" s="24">
        <v>13.12</v>
      </c>
      <c r="J463" s="39"/>
      <c r="K463" t="s">
        <v>207</v>
      </c>
      <c r="L463">
        <v>9</v>
      </c>
      <c r="M463" s="2">
        <v>475</v>
      </c>
    </row>
    <row r="464" spans="1:13" ht="12.75">
      <c r="A464" s="13"/>
      <c r="B464" s="65">
        <f>SUM(B447:B463)</f>
        <v>78064</v>
      </c>
      <c r="C464" s="13" t="s">
        <v>30</v>
      </c>
      <c r="D464" s="13"/>
      <c r="E464" s="13"/>
      <c r="F464" s="76"/>
      <c r="G464" s="20"/>
      <c r="H464" s="58">
        <v>0</v>
      </c>
      <c r="I464" s="59">
        <v>14.12</v>
      </c>
      <c r="J464" s="60"/>
      <c r="K464" s="60"/>
      <c r="L464" s="60"/>
      <c r="M464" s="2">
        <v>475</v>
      </c>
    </row>
    <row r="465" spans="6:13" ht="12.75">
      <c r="F465" s="72"/>
      <c r="H465" s="6">
        <f t="shared" si="26"/>
        <v>0</v>
      </c>
      <c r="I465" s="24">
        <v>15.12</v>
      </c>
      <c r="M465" s="2">
        <v>475</v>
      </c>
    </row>
    <row r="466" spans="6:13" ht="12.75">
      <c r="F466" s="72"/>
      <c r="H466" s="6">
        <f t="shared" si="26"/>
        <v>0</v>
      </c>
      <c r="I466" s="24">
        <v>16.12</v>
      </c>
      <c r="M466" s="2">
        <v>475</v>
      </c>
    </row>
    <row r="467" spans="6:13" ht="12.75">
      <c r="F467" s="72"/>
      <c r="H467" s="6">
        <f t="shared" si="26"/>
        <v>0</v>
      </c>
      <c r="I467" s="24">
        <f t="shared" si="25"/>
        <v>0</v>
      </c>
      <c r="M467" s="2">
        <v>475</v>
      </c>
    </row>
    <row r="468" spans="1:13" s="60" customFormat="1" ht="12.75">
      <c r="A468" s="1"/>
      <c r="B468" s="6"/>
      <c r="C468" s="1"/>
      <c r="D468" s="1"/>
      <c r="E468" s="1"/>
      <c r="F468" s="72"/>
      <c r="G468" s="29"/>
      <c r="H468" s="6">
        <f t="shared" si="26"/>
        <v>0</v>
      </c>
      <c r="I468" s="24">
        <f t="shared" si="25"/>
        <v>0</v>
      </c>
      <c r="J468"/>
      <c r="K468"/>
      <c r="L468"/>
      <c r="M468" s="2">
        <v>475</v>
      </c>
    </row>
    <row r="469" spans="1:13" ht="12.75">
      <c r="A469" s="13"/>
      <c r="B469" s="80">
        <f>+B476+B483+B490+B495+B501+B507</f>
        <v>40500</v>
      </c>
      <c r="C469" s="54" t="s">
        <v>225</v>
      </c>
      <c r="D469" s="55" t="s">
        <v>226</v>
      </c>
      <c r="E469" s="54" t="s">
        <v>227</v>
      </c>
      <c r="F469" s="56" t="s">
        <v>228</v>
      </c>
      <c r="G469" s="57" t="s">
        <v>1288</v>
      </c>
      <c r="H469" s="58"/>
      <c r="I469" s="59"/>
      <c r="J469" s="59"/>
      <c r="K469" s="59"/>
      <c r="L469" s="60"/>
      <c r="M469" s="2">
        <v>475</v>
      </c>
    </row>
    <row r="470" spans="2:13" ht="12.75">
      <c r="B470" s="79"/>
      <c r="F470" s="72"/>
      <c r="H470" s="6">
        <f aca="true" t="shared" si="27" ref="H470:H475">H469-B470</f>
        <v>0</v>
      </c>
      <c r="I470" s="24">
        <f t="shared" si="25"/>
        <v>0</v>
      </c>
      <c r="M470" s="2">
        <v>475</v>
      </c>
    </row>
    <row r="471" spans="2:13" ht="12.75">
      <c r="B471" s="79">
        <v>2500</v>
      </c>
      <c r="C471" s="1" t="s">
        <v>0</v>
      </c>
      <c r="D471" s="1" t="s">
        <v>12</v>
      </c>
      <c r="E471" s="1" t="s">
        <v>229</v>
      </c>
      <c r="F471" s="305" t="s">
        <v>230</v>
      </c>
      <c r="G471" s="29" t="s">
        <v>121</v>
      </c>
      <c r="H471" s="6">
        <f t="shared" si="27"/>
        <v>-2500</v>
      </c>
      <c r="I471" s="24">
        <v>5</v>
      </c>
      <c r="K471" t="s">
        <v>0</v>
      </c>
      <c r="L471">
        <v>10</v>
      </c>
      <c r="M471" s="2">
        <v>475</v>
      </c>
    </row>
    <row r="472" spans="2:13" ht="12.75">
      <c r="B472" s="79">
        <v>2500</v>
      </c>
      <c r="C472" s="1" t="s">
        <v>0</v>
      </c>
      <c r="D472" s="1" t="s">
        <v>12</v>
      </c>
      <c r="E472" s="1" t="s">
        <v>229</v>
      </c>
      <c r="F472" s="305" t="s">
        <v>231</v>
      </c>
      <c r="G472" s="29" t="s">
        <v>125</v>
      </c>
      <c r="H472" s="6">
        <f t="shared" si="27"/>
        <v>-5000</v>
      </c>
      <c r="I472" s="24">
        <v>5</v>
      </c>
      <c r="K472" t="s">
        <v>0</v>
      </c>
      <c r="L472">
        <v>10</v>
      </c>
      <c r="M472" s="2">
        <v>475</v>
      </c>
    </row>
    <row r="473" spans="2:13" ht="12.75">
      <c r="B473" s="79">
        <v>2500</v>
      </c>
      <c r="C473" s="1" t="s">
        <v>0</v>
      </c>
      <c r="D473" s="1" t="s">
        <v>12</v>
      </c>
      <c r="E473" s="1" t="s">
        <v>229</v>
      </c>
      <c r="F473" s="305" t="s">
        <v>232</v>
      </c>
      <c r="G473" s="29" t="s">
        <v>127</v>
      </c>
      <c r="H473" s="6">
        <f t="shared" si="27"/>
        <v>-7500</v>
      </c>
      <c r="I473" s="24">
        <v>5</v>
      </c>
      <c r="K473" t="s">
        <v>0</v>
      </c>
      <c r="L473">
        <v>10</v>
      </c>
      <c r="M473" s="2">
        <v>475</v>
      </c>
    </row>
    <row r="474" spans="2:13" ht="12.75">
      <c r="B474" s="79">
        <v>2500</v>
      </c>
      <c r="C474" s="1" t="s">
        <v>0</v>
      </c>
      <c r="D474" s="1" t="s">
        <v>12</v>
      </c>
      <c r="E474" s="1" t="s">
        <v>229</v>
      </c>
      <c r="F474" s="305" t="s">
        <v>233</v>
      </c>
      <c r="G474" s="29" t="s">
        <v>129</v>
      </c>
      <c r="H474" s="6">
        <f t="shared" si="27"/>
        <v>-10000</v>
      </c>
      <c r="I474" s="24">
        <v>5</v>
      </c>
      <c r="K474" t="s">
        <v>0</v>
      </c>
      <c r="L474">
        <v>10</v>
      </c>
      <c r="M474" s="2">
        <v>475</v>
      </c>
    </row>
    <row r="475" spans="1:13" s="60" customFormat="1" ht="12.75">
      <c r="A475" s="1"/>
      <c r="B475" s="79">
        <v>2500</v>
      </c>
      <c r="C475" s="1" t="s">
        <v>0</v>
      </c>
      <c r="D475" s="1" t="s">
        <v>12</v>
      </c>
      <c r="E475" s="1" t="s">
        <v>229</v>
      </c>
      <c r="F475" s="305" t="s">
        <v>234</v>
      </c>
      <c r="G475" s="29" t="s">
        <v>216</v>
      </c>
      <c r="H475" s="6">
        <f t="shared" si="27"/>
        <v>-12500</v>
      </c>
      <c r="I475" s="24">
        <v>5</v>
      </c>
      <c r="J475"/>
      <c r="K475" t="s">
        <v>0</v>
      </c>
      <c r="L475">
        <v>10</v>
      </c>
      <c r="M475" s="2">
        <v>475</v>
      </c>
    </row>
    <row r="476" spans="1:13" s="17" customFormat="1" ht="12.75">
      <c r="A476" s="13"/>
      <c r="B476" s="80">
        <f>SUM(B471:B475)</f>
        <v>12500</v>
      </c>
      <c r="C476" s="13" t="s">
        <v>0</v>
      </c>
      <c r="D476" s="13"/>
      <c r="E476" s="13"/>
      <c r="F476" s="76"/>
      <c r="G476" s="20"/>
      <c r="H476" s="58">
        <v>0</v>
      </c>
      <c r="I476" s="59">
        <f t="shared" si="25"/>
        <v>26.31578947368421</v>
      </c>
      <c r="J476" s="60"/>
      <c r="K476" s="60"/>
      <c r="L476" s="60"/>
      <c r="M476" s="2">
        <v>475</v>
      </c>
    </row>
    <row r="477" spans="1:13" ht="12.75">
      <c r="A477" s="14"/>
      <c r="B477" s="78"/>
      <c r="C477" s="14"/>
      <c r="D477" s="14"/>
      <c r="E477" s="14"/>
      <c r="F477" s="72"/>
      <c r="G477" s="32"/>
      <c r="H477" s="6">
        <f aca="true" t="shared" si="28" ref="H477:H482">H476-B477</f>
        <v>0</v>
      </c>
      <c r="I477" s="42">
        <f t="shared" si="25"/>
        <v>0</v>
      </c>
      <c r="J477" s="17"/>
      <c r="K477" s="17"/>
      <c r="L477" s="17"/>
      <c r="M477" s="2">
        <v>475</v>
      </c>
    </row>
    <row r="478" spans="2:13" ht="12.75">
      <c r="B478" s="79"/>
      <c r="C478" s="14"/>
      <c r="D478" s="14"/>
      <c r="F478" s="72"/>
      <c r="H478" s="6">
        <f t="shared" si="28"/>
        <v>0</v>
      </c>
      <c r="I478" s="24">
        <f t="shared" si="25"/>
        <v>0</v>
      </c>
      <c r="M478" s="2">
        <v>475</v>
      </c>
    </row>
    <row r="479" spans="2:14" ht="12.75">
      <c r="B479" s="79">
        <v>1000</v>
      </c>
      <c r="C479" s="1" t="s">
        <v>236</v>
      </c>
      <c r="D479" s="14" t="s">
        <v>12</v>
      </c>
      <c r="E479" s="1" t="s">
        <v>24</v>
      </c>
      <c r="F479" s="72" t="s">
        <v>235</v>
      </c>
      <c r="G479" s="29" t="s">
        <v>129</v>
      </c>
      <c r="H479" s="6">
        <f t="shared" si="28"/>
        <v>-1000</v>
      </c>
      <c r="I479" s="24">
        <f t="shared" si="25"/>
        <v>2.1052631578947367</v>
      </c>
      <c r="K479" s="17" t="s">
        <v>229</v>
      </c>
      <c r="L479">
        <v>10</v>
      </c>
      <c r="M479" s="2">
        <v>475</v>
      </c>
      <c r="N479" s="41">
        <v>500</v>
      </c>
    </row>
    <row r="480" spans="2:13" ht="12.75">
      <c r="B480" s="79">
        <v>1000</v>
      </c>
      <c r="C480" s="1" t="s">
        <v>237</v>
      </c>
      <c r="D480" s="14" t="s">
        <v>12</v>
      </c>
      <c r="E480" s="1" t="s">
        <v>24</v>
      </c>
      <c r="F480" s="72" t="s">
        <v>235</v>
      </c>
      <c r="G480" s="29" t="s">
        <v>129</v>
      </c>
      <c r="H480" s="6">
        <f t="shared" si="28"/>
        <v>-2000</v>
      </c>
      <c r="I480" s="24">
        <f t="shared" si="25"/>
        <v>2.1052631578947367</v>
      </c>
      <c r="K480" s="17" t="s">
        <v>229</v>
      </c>
      <c r="L480">
        <v>10</v>
      </c>
      <c r="M480" s="2">
        <v>475</v>
      </c>
    </row>
    <row r="481" spans="2:13" ht="12.75">
      <c r="B481" s="79">
        <v>2000</v>
      </c>
      <c r="C481" s="1" t="s">
        <v>238</v>
      </c>
      <c r="D481" s="14" t="s">
        <v>12</v>
      </c>
      <c r="E481" s="1" t="s">
        <v>24</v>
      </c>
      <c r="F481" s="72" t="s">
        <v>235</v>
      </c>
      <c r="G481" s="29" t="s">
        <v>216</v>
      </c>
      <c r="H481" s="6">
        <f t="shared" si="28"/>
        <v>-4000</v>
      </c>
      <c r="I481" s="24">
        <f t="shared" si="25"/>
        <v>4.2105263157894735</v>
      </c>
      <c r="K481" s="17" t="s">
        <v>229</v>
      </c>
      <c r="L481">
        <v>10</v>
      </c>
      <c r="M481" s="2">
        <v>475</v>
      </c>
    </row>
    <row r="482" spans="1:13" s="60" customFormat="1" ht="12.75">
      <c r="A482" s="1"/>
      <c r="B482" s="79">
        <v>2000</v>
      </c>
      <c r="C482" s="1" t="s">
        <v>239</v>
      </c>
      <c r="D482" s="14" t="s">
        <v>12</v>
      </c>
      <c r="E482" s="1" t="s">
        <v>24</v>
      </c>
      <c r="F482" s="72" t="s">
        <v>235</v>
      </c>
      <c r="G482" s="29" t="s">
        <v>216</v>
      </c>
      <c r="H482" s="6">
        <f t="shared" si="28"/>
        <v>-6000</v>
      </c>
      <c r="I482" s="24">
        <f t="shared" si="25"/>
        <v>4.2105263157894735</v>
      </c>
      <c r="J482"/>
      <c r="K482" t="s">
        <v>229</v>
      </c>
      <c r="L482">
        <v>10</v>
      </c>
      <c r="M482" s="2">
        <v>475</v>
      </c>
    </row>
    <row r="483" spans="1:13" ht="12.75">
      <c r="A483" s="13"/>
      <c r="B483" s="80">
        <f>SUM(B479:B482)</f>
        <v>6000</v>
      </c>
      <c r="C483" s="13" t="s">
        <v>27</v>
      </c>
      <c r="D483" s="13"/>
      <c r="E483" s="13"/>
      <c r="F483" s="76"/>
      <c r="G483" s="20"/>
      <c r="H483" s="58">
        <v>0</v>
      </c>
      <c r="I483" s="59">
        <f t="shared" si="25"/>
        <v>12.631578947368421</v>
      </c>
      <c r="J483" s="60"/>
      <c r="K483" s="60"/>
      <c r="L483" s="60"/>
      <c r="M483" s="2">
        <v>475</v>
      </c>
    </row>
    <row r="484" spans="2:13" ht="12.75">
      <c r="B484" s="79"/>
      <c r="D484" s="14"/>
      <c r="F484" s="72"/>
      <c r="H484" s="6">
        <f aca="true" t="shared" si="29" ref="H484:H547">H483-B484</f>
        <v>0</v>
      </c>
      <c r="I484" s="24">
        <f t="shared" si="25"/>
        <v>0</v>
      </c>
      <c r="M484" s="2">
        <v>475</v>
      </c>
    </row>
    <row r="485" spans="2:13" ht="12.75">
      <c r="B485" s="79"/>
      <c r="D485" s="14"/>
      <c r="F485" s="72"/>
      <c r="H485" s="6">
        <f t="shared" si="29"/>
        <v>0</v>
      </c>
      <c r="I485" s="24">
        <f t="shared" si="25"/>
        <v>0</v>
      </c>
      <c r="M485" s="2">
        <v>475</v>
      </c>
    </row>
    <row r="486" spans="2:13" ht="12.75">
      <c r="B486" s="78">
        <v>2000</v>
      </c>
      <c r="C486" s="1" t="s">
        <v>41</v>
      </c>
      <c r="D486" s="14" t="s">
        <v>12</v>
      </c>
      <c r="E486" s="1" t="s">
        <v>29</v>
      </c>
      <c r="F486" s="72" t="s">
        <v>235</v>
      </c>
      <c r="G486" s="33" t="s">
        <v>125</v>
      </c>
      <c r="H486" s="6">
        <f t="shared" si="29"/>
        <v>-2000</v>
      </c>
      <c r="I486" s="24">
        <v>4</v>
      </c>
      <c r="K486" t="s">
        <v>229</v>
      </c>
      <c r="L486">
        <v>10</v>
      </c>
      <c r="M486" s="2">
        <v>475</v>
      </c>
    </row>
    <row r="487" spans="2:13" ht="12.75">
      <c r="B487" s="78">
        <v>1700</v>
      </c>
      <c r="C487" s="14" t="s">
        <v>41</v>
      </c>
      <c r="D487" s="14" t="s">
        <v>12</v>
      </c>
      <c r="E487" s="14" t="s">
        <v>29</v>
      </c>
      <c r="F487" s="72" t="s">
        <v>235</v>
      </c>
      <c r="G487" s="32" t="s">
        <v>127</v>
      </c>
      <c r="H487" s="6">
        <f t="shared" si="29"/>
        <v>-3700</v>
      </c>
      <c r="I487" s="24">
        <v>3.4</v>
      </c>
      <c r="K487" t="s">
        <v>229</v>
      </c>
      <c r="L487">
        <v>10</v>
      </c>
      <c r="M487" s="2">
        <v>475</v>
      </c>
    </row>
    <row r="488" spans="2:13" ht="12.75">
      <c r="B488" s="79">
        <v>1300</v>
      </c>
      <c r="C488" s="1" t="s">
        <v>41</v>
      </c>
      <c r="D488" s="14" t="s">
        <v>12</v>
      </c>
      <c r="E488" s="1" t="s">
        <v>29</v>
      </c>
      <c r="F488" s="72" t="s">
        <v>235</v>
      </c>
      <c r="G488" s="29" t="s">
        <v>129</v>
      </c>
      <c r="H488" s="6">
        <f t="shared" si="29"/>
        <v>-5000</v>
      </c>
      <c r="I488" s="24">
        <v>2.6</v>
      </c>
      <c r="K488" s="17" t="s">
        <v>229</v>
      </c>
      <c r="L488">
        <v>10</v>
      </c>
      <c r="M488" s="2">
        <v>475</v>
      </c>
    </row>
    <row r="489" spans="1:13" s="60" customFormat="1" ht="12.75">
      <c r="A489" s="1"/>
      <c r="B489" s="79">
        <v>1600</v>
      </c>
      <c r="C489" s="1" t="s">
        <v>41</v>
      </c>
      <c r="D489" s="14" t="s">
        <v>12</v>
      </c>
      <c r="E489" s="1" t="s">
        <v>29</v>
      </c>
      <c r="F489" s="72" t="s">
        <v>235</v>
      </c>
      <c r="G489" s="29" t="s">
        <v>216</v>
      </c>
      <c r="H489" s="6">
        <f t="shared" si="29"/>
        <v>-6600</v>
      </c>
      <c r="I489" s="24">
        <v>3.2</v>
      </c>
      <c r="J489"/>
      <c r="K489" t="s">
        <v>229</v>
      </c>
      <c r="L489">
        <v>10</v>
      </c>
      <c r="M489" s="2">
        <v>475</v>
      </c>
    </row>
    <row r="490" spans="1:13" ht="12.75">
      <c r="A490" s="13"/>
      <c r="B490" s="80">
        <f>SUM(B486:B489)</f>
        <v>6600</v>
      </c>
      <c r="C490" s="13"/>
      <c r="D490" s="13"/>
      <c r="E490" s="13" t="s">
        <v>29</v>
      </c>
      <c r="F490" s="76"/>
      <c r="G490" s="20"/>
      <c r="H490" s="58">
        <v>0</v>
      </c>
      <c r="I490" s="59">
        <f t="shared" si="25"/>
        <v>13.894736842105264</v>
      </c>
      <c r="J490" s="60"/>
      <c r="K490" s="60"/>
      <c r="L490" s="60"/>
      <c r="M490" s="2">
        <v>475</v>
      </c>
    </row>
    <row r="491" spans="2:13" ht="12.75">
      <c r="B491" s="79"/>
      <c r="F491" s="72"/>
      <c r="H491" s="6">
        <f t="shared" si="29"/>
        <v>0</v>
      </c>
      <c r="I491" s="24">
        <f t="shared" si="25"/>
        <v>0</v>
      </c>
      <c r="M491" s="2">
        <v>475</v>
      </c>
    </row>
    <row r="492" spans="2:13" ht="12.75">
      <c r="B492" s="79"/>
      <c r="F492" s="72"/>
      <c r="H492" s="6">
        <f t="shared" si="29"/>
        <v>0</v>
      </c>
      <c r="I492" s="24">
        <f t="shared" si="25"/>
        <v>0</v>
      </c>
      <c r="M492" s="2">
        <v>475</v>
      </c>
    </row>
    <row r="493" spans="2:13" ht="12.75">
      <c r="B493" s="78">
        <v>3000</v>
      </c>
      <c r="C493" s="14" t="s">
        <v>163</v>
      </c>
      <c r="D493" s="14" t="s">
        <v>12</v>
      </c>
      <c r="E493" s="37" t="s">
        <v>24</v>
      </c>
      <c r="F493" s="72" t="s">
        <v>235</v>
      </c>
      <c r="G493" s="38" t="s">
        <v>127</v>
      </c>
      <c r="H493" s="6">
        <f>H492-B493</f>
        <v>-3000</v>
      </c>
      <c r="I493" s="24">
        <f t="shared" si="25"/>
        <v>6.315789473684211</v>
      </c>
      <c r="K493" t="s">
        <v>229</v>
      </c>
      <c r="L493">
        <v>10</v>
      </c>
      <c r="M493" s="2">
        <v>475</v>
      </c>
    </row>
    <row r="494" spans="1:13" s="60" customFormat="1" ht="12.75">
      <c r="A494" s="1"/>
      <c r="B494" s="78">
        <v>3000</v>
      </c>
      <c r="C494" s="14" t="s">
        <v>163</v>
      </c>
      <c r="D494" s="14" t="s">
        <v>12</v>
      </c>
      <c r="E494" s="40" t="s">
        <v>24</v>
      </c>
      <c r="F494" s="72" t="s">
        <v>235</v>
      </c>
      <c r="G494" s="29" t="s">
        <v>129</v>
      </c>
      <c r="H494" s="6">
        <f>H493-B494</f>
        <v>-6000</v>
      </c>
      <c r="I494" s="24">
        <f t="shared" si="25"/>
        <v>6.315789473684211</v>
      </c>
      <c r="J494" s="39"/>
      <c r="K494" s="39" t="s">
        <v>229</v>
      </c>
      <c r="L494" s="39">
        <v>10</v>
      </c>
      <c r="M494" s="2">
        <v>475</v>
      </c>
    </row>
    <row r="495" spans="1:13" ht="12.75">
      <c r="A495" s="13"/>
      <c r="B495" s="80">
        <f>SUM(B493:B494)</f>
        <v>6000</v>
      </c>
      <c r="C495" s="70" t="s">
        <v>163</v>
      </c>
      <c r="D495" s="13"/>
      <c r="E495" s="13"/>
      <c r="F495" s="76"/>
      <c r="G495" s="20"/>
      <c r="H495" s="58">
        <v>0</v>
      </c>
      <c r="I495" s="59">
        <f t="shared" si="25"/>
        <v>12.631578947368421</v>
      </c>
      <c r="J495" s="60"/>
      <c r="K495" s="60"/>
      <c r="L495" s="60"/>
      <c r="M495" s="2">
        <v>475</v>
      </c>
    </row>
    <row r="496" spans="2:13" ht="12.75">
      <c r="B496" s="79"/>
      <c r="F496" s="72"/>
      <c r="H496" s="6">
        <f t="shared" si="29"/>
        <v>0</v>
      </c>
      <c r="I496" s="24">
        <f t="shared" si="25"/>
        <v>0</v>
      </c>
      <c r="M496" s="2">
        <v>475</v>
      </c>
    </row>
    <row r="497" spans="2:13" ht="12.75">
      <c r="B497" s="79"/>
      <c r="F497" s="72"/>
      <c r="H497" s="6">
        <f t="shared" si="29"/>
        <v>0</v>
      </c>
      <c r="I497" s="24">
        <f t="shared" si="25"/>
        <v>0</v>
      </c>
      <c r="M497" s="2">
        <v>475</v>
      </c>
    </row>
    <row r="498" spans="1:13" ht="12.75">
      <c r="A498" s="14"/>
      <c r="B498" s="78">
        <v>2000</v>
      </c>
      <c r="C498" s="14" t="s">
        <v>30</v>
      </c>
      <c r="D498" s="14" t="s">
        <v>12</v>
      </c>
      <c r="E498" s="14" t="s">
        <v>24</v>
      </c>
      <c r="F498" s="72" t="s">
        <v>235</v>
      </c>
      <c r="G498" s="32" t="s">
        <v>127</v>
      </c>
      <c r="H498" s="6">
        <f>H497-B498</f>
        <v>-2000</v>
      </c>
      <c r="I498" s="42">
        <f t="shared" si="25"/>
        <v>4.2105263157894735</v>
      </c>
      <c r="J498" s="17"/>
      <c r="K498" s="17" t="s">
        <v>229</v>
      </c>
      <c r="L498" s="17">
        <v>10</v>
      </c>
      <c r="M498" s="2">
        <v>475</v>
      </c>
    </row>
    <row r="499" spans="2:13" ht="12.75">
      <c r="B499" s="79">
        <v>2000</v>
      </c>
      <c r="C499" s="1" t="s">
        <v>30</v>
      </c>
      <c r="D499" s="14" t="s">
        <v>12</v>
      </c>
      <c r="E499" s="1" t="s">
        <v>24</v>
      </c>
      <c r="F499" s="72" t="s">
        <v>235</v>
      </c>
      <c r="G499" s="29" t="s">
        <v>129</v>
      </c>
      <c r="H499" s="6">
        <f>H498-B499</f>
        <v>-4000</v>
      </c>
      <c r="I499" s="24">
        <f t="shared" si="25"/>
        <v>4.2105263157894735</v>
      </c>
      <c r="K499" s="17" t="s">
        <v>229</v>
      </c>
      <c r="L499">
        <v>10</v>
      </c>
      <c r="M499" s="2">
        <v>475</v>
      </c>
    </row>
    <row r="500" spans="1:13" s="60" customFormat="1" ht="12.75">
      <c r="A500" s="1"/>
      <c r="B500" s="79">
        <v>2000</v>
      </c>
      <c r="C500" s="1" t="s">
        <v>30</v>
      </c>
      <c r="D500" s="14" t="s">
        <v>12</v>
      </c>
      <c r="E500" s="1" t="s">
        <v>24</v>
      </c>
      <c r="F500" s="72" t="s">
        <v>235</v>
      </c>
      <c r="G500" s="29" t="s">
        <v>216</v>
      </c>
      <c r="H500" s="6">
        <f>H499-B500</f>
        <v>-6000</v>
      </c>
      <c r="I500" s="24">
        <f t="shared" si="25"/>
        <v>4.2105263157894735</v>
      </c>
      <c r="J500"/>
      <c r="K500" t="s">
        <v>229</v>
      </c>
      <c r="L500">
        <v>10</v>
      </c>
      <c r="M500" s="2">
        <v>475</v>
      </c>
    </row>
    <row r="501" spans="1:13" ht="12.75">
      <c r="A501" s="13"/>
      <c r="B501" s="80">
        <f>SUM(B498:B500)</f>
        <v>6000</v>
      </c>
      <c r="C501" s="13" t="s">
        <v>30</v>
      </c>
      <c r="D501" s="13"/>
      <c r="E501" s="13"/>
      <c r="F501" s="76"/>
      <c r="G501" s="20"/>
      <c r="H501" s="58">
        <v>0</v>
      </c>
      <c r="I501" s="59">
        <f t="shared" si="25"/>
        <v>12.631578947368421</v>
      </c>
      <c r="J501" s="60"/>
      <c r="K501" s="60"/>
      <c r="L501" s="60"/>
      <c r="M501" s="2">
        <v>475</v>
      </c>
    </row>
    <row r="502" spans="2:13" ht="12.75">
      <c r="B502" s="79"/>
      <c r="F502" s="72"/>
      <c r="H502" s="6">
        <f t="shared" si="29"/>
        <v>0</v>
      </c>
      <c r="I502" s="24">
        <f t="shared" si="25"/>
        <v>0</v>
      </c>
      <c r="M502" s="2">
        <v>475</v>
      </c>
    </row>
    <row r="503" spans="2:13" ht="12.75">
      <c r="B503" s="79"/>
      <c r="F503" s="72"/>
      <c r="H503" s="6">
        <f t="shared" si="29"/>
        <v>0</v>
      </c>
      <c r="I503" s="24">
        <f>+B503/M503</f>
        <v>0</v>
      </c>
      <c r="M503" s="2">
        <v>475</v>
      </c>
    </row>
    <row r="504" spans="2:13" ht="12.75">
      <c r="B504" s="79">
        <v>1200</v>
      </c>
      <c r="C504" s="14" t="s">
        <v>240</v>
      </c>
      <c r="D504" s="14" t="s">
        <v>12</v>
      </c>
      <c r="E504" s="1" t="s">
        <v>241</v>
      </c>
      <c r="F504" s="72" t="s">
        <v>235</v>
      </c>
      <c r="G504" s="29" t="s">
        <v>127</v>
      </c>
      <c r="H504" s="6">
        <f t="shared" si="29"/>
        <v>-1200</v>
      </c>
      <c r="I504" s="24">
        <v>2.4</v>
      </c>
      <c r="K504" s="17" t="s">
        <v>229</v>
      </c>
      <c r="L504">
        <v>10</v>
      </c>
      <c r="M504" s="2">
        <v>475</v>
      </c>
    </row>
    <row r="505" spans="2:13" ht="12.75">
      <c r="B505" s="79">
        <v>1200</v>
      </c>
      <c r="C505" s="1" t="s">
        <v>240</v>
      </c>
      <c r="D505" s="14" t="s">
        <v>12</v>
      </c>
      <c r="E505" s="1" t="s">
        <v>241</v>
      </c>
      <c r="F505" s="72" t="s">
        <v>235</v>
      </c>
      <c r="G505" s="29" t="s">
        <v>129</v>
      </c>
      <c r="H505" s="6">
        <f t="shared" si="29"/>
        <v>-2400</v>
      </c>
      <c r="I505" s="24">
        <v>2.4</v>
      </c>
      <c r="K505" s="17" t="s">
        <v>229</v>
      </c>
      <c r="L505">
        <v>10</v>
      </c>
      <c r="M505" s="2">
        <v>475</v>
      </c>
    </row>
    <row r="506" spans="1:13" s="60" customFormat="1" ht="12.75">
      <c r="A506" s="1"/>
      <c r="B506" s="79">
        <v>1000</v>
      </c>
      <c r="C506" s="1" t="s">
        <v>240</v>
      </c>
      <c r="D506" s="14" t="s">
        <v>12</v>
      </c>
      <c r="E506" s="1" t="s">
        <v>241</v>
      </c>
      <c r="F506" s="72" t="s">
        <v>235</v>
      </c>
      <c r="G506" s="29" t="s">
        <v>216</v>
      </c>
      <c r="H506" s="6">
        <f t="shared" si="29"/>
        <v>-3400</v>
      </c>
      <c r="I506" s="24">
        <v>2</v>
      </c>
      <c r="J506"/>
      <c r="K506" t="s">
        <v>229</v>
      </c>
      <c r="L506">
        <v>10</v>
      </c>
      <c r="M506" s="2">
        <v>475</v>
      </c>
    </row>
    <row r="507" spans="1:13" ht="12.75">
      <c r="A507" s="13"/>
      <c r="B507" s="80">
        <f>SUM(B504:B506)</f>
        <v>3400</v>
      </c>
      <c r="C507" s="13"/>
      <c r="D507" s="13"/>
      <c r="E507" s="13" t="s">
        <v>241</v>
      </c>
      <c r="F507" s="76"/>
      <c r="G507" s="20"/>
      <c r="H507" s="58">
        <v>0</v>
      </c>
      <c r="I507" s="59">
        <f aca="true" t="shared" si="30" ref="I507:I513">+B507/M507</f>
        <v>7.157894736842105</v>
      </c>
      <c r="J507" s="60"/>
      <c r="K507" s="60"/>
      <c r="L507" s="60"/>
      <c r="M507" s="2">
        <v>475</v>
      </c>
    </row>
    <row r="508" spans="6:13" ht="12.75">
      <c r="F508" s="72"/>
      <c r="H508" s="6">
        <f t="shared" si="29"/>
        <v>0</v>
      </c>
      <c r="I508" s="24">
        <f t="shared" si="30"/>
        <v>0</v>
      </c>
      <c r="M508" s="2">
        <v>475</v>
      </c>
    </row>
    <row r="509" spans="6:13" ht="12.75">
      <c r="F509" s="72"/>
      <c r="H509" s="6">
        <f t="shared" si="29"/>
        <v>0</v>
      </c>
      <c r="I509" s="24">
        <f t="shared" si="30"/>
        <v>0</v>
      </c>
      <c r="M509" s="2">
        <v>475</v>
      </c>
    </row>
    <row r="510" spans="6:13" ht="12.75">
      <c r="F510" s="72"/>
      <c r="H510" s="6">
        <f t="shared" si="29"/>
        <v>0</v>
      </c>
      <c r="I510" s="24">
        <f t="shared" si="30"/>
        <v>0</v>
      </c>
      <c r="M510" s="2">
        <v>475</v>
      </c>
    </row>
    <row r="511" spans="1:13" s="60" customFormat="1" ht="12.75">
      <c r="A511" s="1"/>
      <c r="B511" s="6"/>
      <c r="C511" s="1"/>
      <c r="D511" s="1"/>
      <c r="E511" s="1"/>
      <c r="F511" s="72"/>
      <c r="G511" s="29"/>
      <c r="H511" s="6">
        <f t="shared" si="29"/>
        <v>0</v>
      </c>
      <c r="I511" s="24">
        <f t="shared" si="30"/>
        <v>0</v>
      </c>
      <c r="J511"/>
      <c r="K511"/>
      <c r="L511"/>
      <c r="M511" s="2">
        <v>475</v>
      </c>
    </row>
    <row r="512" spans="1:13" ht="12.75">
      <c r="A512" s="13"/>
      <c r="B512" s="335">
        <f>+B526+B546+B563+B579+B600</f>
        <v>300140</v>
      </c>
      <c r="C512" s="54" t="s">
        <v>242</v>
      </c>
      <c r="D512" s="55" t="s">
        <v>243</v>
      </c>
      <c r="E512" s="54" t="s">
        <v>244</v>
      </c>
      <c r="F512" s="56" t="s">
        <v>245</v>
      </c>
      <c r="G512" s="57" t="s">
        <v>246</v>
      </c>
      <c r="H512" s="58"/>
      <c r="I512" s="59">
        <f t="shared" si="30"/>
        <v>631.8736842105263</v>
      </c>
      <c r="J512" s="59"/>
      <c r="K512" s="59"/>
      <c r="L512" s="60"/>
      <c r="M512" s="2">
        <v>475</v>
      </c>
    </row>
    <row r="513" spans="2:13" ht="12.75">
      <c r="B513" s="330"/>
      <c r="F513" s="72"/>
      <c r="H513" s="6">
        <f t="shared" si="29"/>
        <v>0</v>
      </c>
      <c r="I513" s="24">
        <f t="shared" si="30"/>
        <v>0</v>
      </c>
      <c r="M513" s="2">
        <v>475</v>
      </c>
    </row>
    <row r="514" spans="2:13" ht="12.75">
      <c r="B514" s="330">
        <v>1600</v>
      </c>
      <c r="C514" s="1" t="s">
        <v>0</v>
      </c>
      <c r="D514" s="14" t="s">
        <v>12</v>
      </c>
      <c r="E514" s="1" t="s">
        <v>111</v>
      </c>
      <c r="F514" s="72" t="s">
        <v>247</v>
      </c>
      <c r="G514" s="29" t="s">
        <v>218</v>
      </c>
      <c r="H514" s="6">
        <f t="shared" si="29"/>
        <v>-1600</v>
      </c>
      <c r="I514" s="24">
        <v>3.2</v>
      </c>
      <c r="K514" t="s">
        <v>248</v>
      </c>
      <c r="L514">
        <v>11</v>
      </c>
      <c r="M514" s="2">
        <v>475</v>
      </c>
    </row>
    <row r="515" spans="2:13" ht="12.75">
      <c r="B515" s="330">
        <v>1600</v>
      </c>
      <c r="C515" s="1" t="s">
        <v>0</v>
      </c>
      <c r="D515" s="14" t="s">
        <v>12</v>
      </c>
      <c r="E515" s="1" t="s">
        <v>111</v>
      </c>
      <c r="F515" s="72" t="s">
        <v>249</v>
      </c>
      <c r="G515" s="29" t="s">
        <v>220</v>
      </c>
      <c r="H515" s="6">
        <f t="shared" si="29"/>
        <v>-3200</v>
      </c>
      <c r="I515" s="24">
        <v>3.2</v>
      </c>
      <c r="K515" t="s">
        <v>248</v>
      </c>
      <c r="L515">
        <v>11</v>
      </c>
      <c r="M515" s="2">
        <v>475</v>
      </c>
    </row>
    <row r="516" spans="2:13" ht="12.75">
      <c r="B516" s="330">
        <v>5000</v>
      </c>
      <c r="C516" s="1" t="s">
        <v>919</v>
      </c>
      <c r="D516" s="14" t="s">
        <v>12</v>
      </c>
      <c r="E516" s="1" t="s">
        <v>931</v>
      </c>
      <c r="F516" s="306" t="s">
        <v>932</v>
      </c>
      <c r="G516" s="29" t="s">
        <v>210</v>
      </c>
      <c r="H516" s="6">
        <f t="shared" si="29"/>
        <v>-8200</v>
      </c>
      <c r="I516" s="24">
        <f>+B516/M516</f>
        <v>10.526315789473685</v>
      </c>
      <c r="K516" t="s">
        <v>0</v>
      </c>
      <c r="M516" s="2">
        <v>475</v>
      </c>
    </row>
    <row r="517" spans="2:13" ht="12.75">
      <c r="B517" s="330">
        <v>5000</v>
      </c>
      <c r="C517" s="1" t="s">
        <v>919</v>
      </c>
      <c r="D517" s="14" t="s">
        <v>12</v>
      </c>
      <c r="E517" s="1" t="s">
        <v>931</v>
      </c>
      <c r="F517" s="306" t="s">
        <v>937</v>
      </c>
      <c r="G517" s="29" t="s">
        <v>221</v>
      </c>
      <c r="H517" s="6">
        <f t="shared" si="29"/>
        <v>-13200</v>
      </c>
      <c r="I517" s="24">
        <f>+B517/M517</f>
        <v>10.526315789473685</v>
      </c>
      <c r="K517" t="s">
        <v>0</v>
      </c>
      <c r="M517" s="2">
        <v>475</v>
      </c>
    </row>
    <row r="518" spans="2:13" ht="12.75">
      <c r="B518" s="330">
        <v>800</v>
      </c>
      <c r="C518" s="1" t="s">
        <v>0</v>
      </c>
      <c r="D518" s="14" t="s">
        <v>12</v>
      </c>
      <c r="E518" s="1" t="s">
        <v>111</v>
      </c>
      <c r="F518" s="72" t="s">
        <v>250</v>
      </c>
      <c r="G518" s="29" t="s">
        <v>221</v>
      </c>
      <c r="H518" s="6">
        <f t="shared" si="29"/>
        <v>-14000</v>
      </c>
      <c r="I518" s="24">
        <v>1.6</v>
      </c>
      <c r="K518" t="s">
        <v>248</v>
      </c>
      <c r="L518">
        <v>11</v>
      </c>
      <c r="M518" s="2">
        <v>475</v>
      </c>
    </row>
    <row r="519" spans="2:13" ht="12.75">
      <c r="B519" s="330">
        <v>2500</v>
      </c>
      <c r="C519" s="1" t="s">
        <v>919</v>
      </c>
      <c r="D519" s="14" t="s">
        <v>12</v>
      </c>
      <c r="E519" s="1" t="s">
        <v>931</v>
      </c>
      <c r="F519" s="306" t="s">
        <v>938</v>
      </c>
      <c r="G519" s="29" t="s">
        <v>222</v>
      </c>
      <c r="H519" s="6">
        <f t="shared" si="29"/>
        <v>-16500</v>
      </c>
      <c r="I519" s="24">
        <f>+B519/M519</f>
        <v>5.2631578947368425</v>
      </c>
      <c r="K519" t="s">
        <v>0</v>
      </c>
      <c r="M519" s="2">
        <v>475</v>
      </c>
    </row>
    <row r="520" spans="2:13" ht="12.75">
      <c r="B520" s="330">
        <v>2000</v>
      </c>
      <c r="C520" s="1" t="s">
        <v>919</v>
      </c>
      <c r="D520" s="14" t="s">
        <v>12</v>
      </c>
      <c r="E520" s="1" t="s">
        <v>931</v>
      </c>
      <c r="F520" s="306" t="s">
        <v>939</v>
      </c>
      <c r="G520" s="29" t="s">
        <v>223</v>
      </c>
      <c r="H520" s="6">
        <f t="shared" si="29"/>
        <v>-18500</v>
      </c>
      <c r="I520" s="24">
        <f>+B520/M520</f>
        <v>4.2105263157894735</v>
      </c>
      <c r="K520" t="s">
        <v>0</v>
      </c>
      <c r="M520" s="2">
        <v>475</v>
      </c>
    </row>
    <row r="521" spans="2:13" ht="12.75">
      <c r="B521" s="330">
        <v>1600</v>
      </c>
      <c r="C521" s="1" t="s">
        <v>0</v>
      </c>
      <c r="D521" s="14" t="s">
        <v>12</v>
      </c>
      <c r="E521" s="1" t="s">
        <v>111</v>
      </c>
      <c r="F521" s="305" t="s">
        <v>251</v>
      </c>
      <c r="G521" s="29" t="s">
        <v>223</v>
      </c>
      <c r="H521" s="6">
        <f t="shared" si="29"/>
        <v>-20100</v>
      </c>
      <c r="I521" s="24">
        <v>3.2</v>
      </c>
      <c r="K521" t="s">
        <v>248</v>
      </c>
      <c r="L521">
        <v>11</v>
      </c>
      <c r="M521" s="2">
        <v>475</v>
      </c>
    </row>
    <row r="522" spans="2:13" ht="12.75">
      <c r="B522" s="330">
        <v>1200</v>
      </c>
      <c r="C522" s="1" t="s">
        <v>0</v>
      </c>
      <c r="D522" s="14" t="s">
        <v>12</v>
      </c>
      <c r="E522" s="1" t="s">
        <v>111</v>
      </c>
      <c r="F522" s="305" t="s">
        <v>252</v>
      </c>
      <c r="G522" s="29" t="s">
        <v>211</v>
      </c>
      <c r="H522" s="6">
        <f t="shared" si="29"/>
        <v>-21300</v>
      </c>
      <c r="I522" s="24">
        <v>2.4</v>
      </c>
      <c r="K522" t="s">
        <v>248</v>
      </c>
      <c r="L522">
        <v>11</v>
      </c>
      <c r="M522" s="2">
        <v>475</v>
      </c>
    </row>
    <row r="523" spans="2:13" ht="12.75">
      <c r="B523" s="330">
        <v>1200</v>
      </c>
      <c r="C523" s="1" t="s">
        <v>0</v>
      </c>
      <c r="D523" s="14" t="s">
        <v>12</v>
      </c>
      <c r="E523" s="1" t="s">
        <v>111</v>
      </c>
      <c r="F523" s="305" t="s">
        <v>253</v>
      </c>
      <c r="G523" s="29" t="s">
        <v>254</v>
      </c>
      <c r="H523" s="6">
        <f t="shared" si="29"/>
        <v>-22500</v>
      </c>
      <c r="I523" s="24">
        <v>2.4</v>
      </c>
      <c r="K523" t="s">
        <v>248</v>
      </c>
      <c r="L523">
        <v>11</v>
      </c>
      <c r="M523" s="2">
        <v>475</v>
      </c>
    </row>
    <row r="524" spans="2:13" ht="12.75">
      <c r="B524" s="330">
        <v>1200</v>
      </c>
      <c r="C524" s="1" t="s">
        <v>0</v>
      </c>
      <c r="D524" s="14" t="s">
        <v>12</v>
      </c>
      <c r="E524" s="1" t="s">
        <v>111</v>
      </c>
      <c r="F524" s="305" t="s">
        <v>255</v>
      </c>
      <c r="G524" s="29" t="s">
        <v>224</v>
      </c>
      <c r="H524" s="6">
        <f t="shared" si="29"/>
        <v>-23700</v>
      </c>
      <c r="I524" s="24">
        <v>2.4</v>
      </c>
      <c r="K524" t="s">
        <v>248</v>
      </c>
      <c r="L524">
        <v>11</v>
      </c>
      <c r="M524" s="2">
        <v>475</v>
      </c>
    </row>
    <row r="525" spans="1:13" s="60" customFormat="1" ht="12.75">
      <c r="A525" s="1"/>
      <c r="B525" s="330">
        <v>2500</v>
      </c>
      <c r="C525" s="1" t="s">
        <v>0</v>
      </c>
      <c r="D525" s="1" t="s">
        <v>12</v>
      </c>
      <c r="E525" s="1" t="s">
        <v>248</v>
      </c>
      <c r="F525" s="306" t="s">
        <v>256</v>
      </c>
      <c r="G525" s="29" t="s">
        <v>257</v>
      </c>
      <c r="H525" s="6">
        <f t="shared" si="29"/>
        <v>-26200</v>
      </c>
      <c r="I525" s="24">
        <f>+B525/M525</f>
        <v>5.2631578947368425</v>
      </c>
      <c r="J525"/>
      <c r="K525" t="s">
        <v>0</v>
      </c>
      <c r="L525">
        <v>11</v>
      </c>
      <c r="M525" s="2">
        <v>475</v>
      </c>
    </row>
    <row r="526" spans="1:13" ht="12.75">
      <c r="A526" s="13"/>
      <c r="B526" s="335">
        <f>SUM(B514:B525)</f>
        <v>26200</v>
      </c>
      <c r="C526" s="13" t="s">
        <v>0</v>
      </c>
      <c r="D526" s="13"/>
      <c r="E526" s="13"/>
      <c r="F526" s="76"/>
      <c r="G526" s="20"/>
      <c r="H526" s="58">
        <v>0</v>
      </c>
      <c r="I526" s="59">
        <f aca="true" t="shared" si="31" ref="I526:I545">+B526/M526</f>
        <v>55.1578947368421</v>
      </c>
      <c r="J526" s="60"/>
      <c r="K526" s="60"/>
      <c r="L526" s="60"/>
      <c r="M526" s="2">
        <v>475</v>
      </c>
    </row>
    <row r="527" spans="2:13" ht="12.75">
      <c r="B527" s="330"/>
      <c r="F527" s="72"/>
      <c r="H527" s="6">
        <f t="shared" si="29"/>
        <v>0</v>
      </c>
      <c r="I527" s="24">
        <f t="shared" si="31"/>
        <v>0</v>
      </c>
      <c r="M527" s="2">
        <v>475</v>
      </c>
    </row>
    <row r="528" spans="2:13" ht="12.75">
      <c r="B528" s="330"/>
      <c r="F528" s="72"/>
      <c r="H528" s="6">
        <f t="shared" si="29"/>
        <v>0</v>
      </c>
      <c r="I528" s="24">
        <f t="shared" si="31"/>
        <v>0</v>
      </c>
      <c r="M528" s="2">
        <v>475</v>
      </c>
    </row>
    <row r="529" spans="2:13" ht="12.75">
      <c r="B529" s="216">
        <v>5000</v>
      </c>
      <c r="C529" s="35" t="s">
        <v>258</v>
      </c>
      <c r="D529" s="14" t="s">
        <v>12</v>
      </c>
      <c r="E529" s="35" t="s">
        <v>24</v>
      </c>
      <c r="F529" s="72" t="s">
        <v>259</v>
      </c>
      <c r="G529" s="33" t="s">
        <v>129</v>
      </c>
      <c r="H529" s="6">
        <f t="shared" si="29"/>
        <v>-5000</v>
      </c>
      <c r="I529" s="24">
        <f t="shared" si="31"/>
        <v>10.526315789473685</v>
      </c>
      <c r="K529" t="s">
        <v>248</v>
      </c>
      <c r="L529">
        <v>11</v>
      </c>
      <c r="M529" s="2">
        <v>475</v>
      </c>
    </row>
    <row r="530" spans="2:13" ht="12.75">
      <c r="B530" s="216">
        <v>3000</v>
      </c>
      <c r="C530" s="14" t="s">
        <v>260</v>
      </c>
      <c r="D530" s="14" t="s">
        <v>12</v>
      </c>
      <c r="E530" s="35" t="s">
        <v>24</v>
      </c>
      <c r="F530" s="72" t="s">
        <v>261</v>
      </c>
      <c r="G530" s="38" t="s">
        <v>129</v>
      </c>
      <c r="H530" s="6">
        <f t="shared" si="29"/>
        <v>-8000</v>
      </c>
      <c r="I530" s="24">
        <f t="shared" si="31"/>
        <v>6.315789473684211</v>
      </c>
      <c r="K530" t="s">
        <v>248</v>
      </c>
      <c r="L530">
        <v>11</v>
      </c>
      <c r="M530" s="2">
        <v>475</v>
      </c>
    </row>
    <row r="531" spans="2:13" ht="12.75">
      <c r="B531" s="216">
        <v>1500</v>
      </c>
      <c r="C531" s="14" t="s">
        <v>262</v>
      </c>
      <c r="D531" s="14" t="s">
        <v>12</v>
      </c>
      <c r="E531" s="35" t="s">
        <v>24</v>
      </c>
      <c r="F531" s="72" t="s">
        <v>263</v>
      </c>
      <c r="G531" s="32" t="s">
        <v>129</v>
      </c>
      <c r="H531" s="6">
        <f t="shared" si="29"/>
        <v>-9500</v>
      </c>
      <c r="I531" s="24">
        <f t="shared" si="31"/>
        <v>3.1578947368421053</v>
      </c>
      <c r="K531" t="s">
        <v>248</v>
      </c>
      <c r="L531">
        <v>11</v>
      </c>
      <c r="M531" s="2">
        <v>475</v>
      </c>
    </row>
    <row r="532" spans="2:13" ht="12.75">
      <c r="B532" s="330">
        <v>12000</v>
      </c>
      <c r="C532" s="1" t="s">
        <v>264</v>
      </c>
      <c r="D532" s="14" t="s">
        <v>12</v>
      </c>
      <c r="E532" s="1" t="s">
        <v>24</v>
      </c>
      <c r="F532" s="33" t="s">
        <v>265</v>
      </c>
      <c r="G532" s="29" t="s">
        <v>209</v>
      </c>
      <c r="H532" s="6">
        <f t="shared" si="29"/>
        <v>-21500</v>
      </c>
      <c r="I532" s="24">
        <f t="shared" si="31"/>
        <v>25.263157894736842</v>
      </c>
      <c r="K532" s="17" t="s">
        <v>248</v>
      </c>
      <c r="L532">
        <v>11</v>
      </c>
      <c r="M532" s="2">
        <v>475</v>
      </c>
    </row>
    <row r="533" spans="2:13" ht="12.75">
      <c r="B533" s="330">
        <v>3200</v>
      </c>
      <c r="C533" s="1" t="s">
        <v>266</v>
      </c>
      <c r="D533" s="14" t="s">
        <v>12</v>
      </c>
      <c r="E533" s="1" t="s">
        <v>24</v>
      </c>
      <c r="F533" s="33" t="s">
        <v>267</v>
      </c>
      <c r="G533" s="29" t="s">
        <v>209</v>
      </c>
      <c r="H533" s="6">
        <f t="shared" si="29"/>
        <v>-24700</v>
      </c>
      <c r="I533" s="24">
        <f t="shared" si="31"/>
        <v>6.7368421052631575</v>
      </c>
      <c r="K533" s="17" t="s">
        <v>248</v>
      </c>
      <c r="L533">
        <v>11</v>
      </c>
      <c r="M533" s="2">
        <v>475</v>
      </c>
    </row>
    <row r="534" spans="2:13" ht="12.75">
      <c r="B534" s="330">
        <v>800</v>
      </c>
      <c r="C534" s="1" t="s">
        <v>269</v>
      </c>
      <c r="D534" s="14" t="s">
        <v>12</v>
      </c>
      <c r="E534" s="1" t="s">
        <v>24</v>
      </c>
      <c r="F534" s="72" t="s">
        <v>270</v>
      </c>
      <c r="G534" s="29" t="s">
        <v>217</v>
      </c>
      <c r="H534" s="6">
        <f t="shared" si="29"/>
        <v>-25500</v>
      </c>
      <c r="I534" s="24">
        <f t="shared" si="31"/>
        <v>1.6842105263157894</v>
      </c>
      <c r="K534" s="17" t="s">
        <v>248</v>
      </c>
      <c r="L534">
        <v>11</v>
      </c>
      <c r="M534" s="2">
        <v>475</v>
      </c>
    </row>
    <row r="535" spans="2:13" ht="12.75">
      <c r="B535" s="330">
        <v>2400</v>
      </c>
      <c r="C535" s="1" t="s">
        <v>271</v>
      </c>
      <c r="D535" s="14" t="s">
        <v>12</v>
      </c>
      <c r="E535" s="1" t="s">
        <v>24</v>
      </c>
      <c r="F535" s="72" t="s">
        <v>272</v>
      </c>
      <c r="G535" s="29" t="s">
        <v>217</v>
      </c>
      <c r="H535" s="6">
        <f t="shared" si="29"/>
        <v>-27900</v>
      </c>
      <c r="I535" s="24">
        <f t="shared" si="31"/>
        <v>5.052631578947368</v>
      </c>
      <c r="K535" s="17" t="s">
        <v>248</v>
      </c>
      <c r="L535">
        <v>11</v>
      </c>
      <c r="M535" s="2">
        <v>475</v>
      </c>
    </row>
    <row r="536" spans="2:13" ht="12.75">
      <c r="B536" s="330">
        <v>6000</v>
      </c>
      <c r="C536" s="1" t="s">
        <v>273</v>
      </c>
      <c r="D536" s="14" t="s">
        <v>12</v>
      </c>
      <c r="E536" s="1" t="s">
        <v>24</v>
      </c>
      <c r="F536" s="72" t="s">
        <v>274</v>
      </c>
      <c r="G536" s="29" t="s">
        <v>218</v>
      </c>
      <c r="H536" s="6">
        <f t="shared" si="29"/>
        <v>-33900</v>
      </c>
      <c r="I536" s="24">
        <f t="shared" si="31"/>
        <v>12.631578947368421</v>
      </c>
      <c r="K536" s="17" t="s">
        <v>248</v>
      </c>
      <c r="L536">
        <v>11</v>
      </c>
      <c r="M536" s="2">
        <v>475</v>
      </c>
    </row>
    <row r="537" spans="2:13" ht="12.75">
      <c r="B537" s="330">
        <v>2000</v>
      </c>
      <c r="C537" s="1" t="s">
        <v>275</v>
      </c>
      <c r="D537" s="14" t="s">
        <v>12</v>
      </c>
      <c r="E537" s="1" t="s">
        <v>24</v>
      </c>
      <c r="F537" s="72" t="s">
        <v>276</v>
      </c>
      <c r="G537" s="29" t="s">
        <v>224</v>
      </c>
      <c r="H537" s="6">
        <f t="shared" si="29"/>
        <v>-35900</v>
      </c>
      <c r="I537" s="24">
        <f t="shared" si="31"/>
        <v>4.2105263157894735</v>
      </c>
      <c r="K537" t="s">
        <v>248</v>
      </c>
      <c r="L537">
        <v>11</v>
      </c>
      <c r="M537" s="2">
        <v>475</v>
      </c>
    </row>
    <row r="538" spans="2:13" ht="12.75">
      <c r="B538" s="330">
        <v>4800</v>
      </c>
      <c r="C538" s="1" t="s">
        <v>277</v>
      </c>
      <c r="D538" s="14" t="s">
        <v>12</v>
      </c>
      <c r="E538" s="1" t="s">
        <v>24</v>
      </c>
      <c r="F538" s="72" t="s">
        <v>278</v>
      </c>
      <c r="G538" s="29" t="s">
        <v>224</v>
      </c>
      <c r="H538" s="6">
        <f t="shared" si="29"/>
        <v>-40700</v>
      </c>
      <c r="I538" s="24">
        <f t="shared" si="31"/>
        <v>10.105263157894736</v>
      </c>
      <c r="K538" t="s">
        <v>248</v>
      </c>
      <c r="L538">
        <v>11</v>
      </c>
      <c r="M538" s="2">
        <v>475</v>
      </c>
    </row>
    <row r="539" spans="2:13" ht="12.75">
      <c r="B539" s="330">
        <v>2400</v>
      </c>
      <c r="C539" s="1" t="s">
        <v>279</v>
      </c>
      <c r="D539" s="14" t="s">
        <v>12</v>
      </c>
      <c r="E539" s="1" t="s">
        <v>24</v>
      </c>
      <c r="F539" s="72" t="s">
        <v>280</v>
      </c>
      <c r="G539" s="29" t="s">
        <v>281</v>
      </c>
      <c r="H539" s="6">
        <f t="shared" si="29"/>
        <v>-43100</v>
      </c>
      <c r="I539" s="24">
        <f t="shared" si="31"/>
        <v>5.052631578947368</v>
      </c>
      <c r="K539" t="s">
        <v>248</v>
      </c>
      <c r="L539">
        <v>11</v>
      </c>
      <c r="M539" s="2">
        <v>475</v>
      </c>
    </row>
    <row r="540" spans="2:13" ht="12.75">
      <c r="B540" s="330">
        <v>800</v>
      </c>
      <c r="C540" s="1" t="s">
        <v>282</v>
      </c>
      <c r="D540" s="14" t="s">
        <v>12</v>
      </c>
      <c r="E540" s="1" t="s">
        <v>24</v>
      </c>
      <c r="F540" s="72" t="s">
        <v>283</v>
      </c>
      <c r="G540" s="29" t="s">
        <v>281</v>
      </c>
      <c r="H540" s="6">
        <f t="shared" si="29"/>
        <v>-43900</v>
      </c>
      <c r="I540" s="24">
        <f t="shared" si="31"/>
        <v>1.6842105263157894</v>
      </c>
      <c r="K540" t="s">
        <v>248</v>
      </c>
      <c r="L540">
        <v>11</v>
      </c>
      <c r="M540" s="2">
        <v>475</v>
      </c>
    </row>
    <row r="541" spans="2:13" ht="12.75">
      <c r="B541" s="330">
        <v>3200</v>
      </c>
      <c r="C541" s="1" t="s">
        <v>284</v>
      </c>
      <c r="D541" s="14" t="s">
        <v>12</v>
      </c>
      <c r="E541" s="1" t="s">
        <v>24</v>
      </c>
      <c r="F541" s="72" t="s">
        <v>285</v>
      </c>
      <c r="G541" s="29" t="s">
        <v>286</v>
      </c>
      <c r="H541" s="6">
        <f t="shared" si="29"/>
        <v>-47100</v>
      </c>
      <c r="I541" s="24">
        <f t="shared" si="31"/>
        <v>6.7368421052631575</v>
      </c>
      <c r="K541" t="s">
        <v>248</v>
      </c>
      <c r="L541">
        <v>11</v>
      </c>
      <c r="M541" s="2">
        <v>475</v>
      </c>
    </row>
    <row r="542" spans="2:13" ht="12.75">
      <c r="B542" s="330">
        <v>12000</v>
      </c>
      <c r="C542" s="1" t="s">
        <v>287</v>
      </c>
      <c r="D542" s="14" t="s">
        <v>12</v>
      </c>
      <c r="E542" s="1" t="s">
        <v>24</v>
      </c>
      <c r="F542" s="72" t="s">
        <v>288</v>
      </c>
      <c r="G542" s="29" t="s">
        <v>286</v>
      </c>
      <c r="H542" s="6">
        <f t="shared" si="29"/>
        <v>-59100</v>
      </c>
      <c r="I542" s="24">
        <f t="shared" si="31"/>
        <v>25.263157894736842</v>
      </c>
      <c r="K542" t="s">
        <v>248</v>
      </c>
      <c r="L542">
        <v>11</v>
      </c>
      <c r="M542" s="2">
        <v>475</v>
      </c>
    </row>
    <row r="543" spans="2:13" ht="12.75">
      <c r="B543" s="330">
        <v>2000</v>
      </c>
      <c r="C543" s="1" t="s">
        <v>289</v>
      </c>
      <c r="D543" s="14" t="s">
        <v>12</v>
      </c>
      <c r="E543" s="1" t="s">
        <v>24</v>
      </c>
      <c r="F543" s="72" t="s">
        <v>290</v>
      </c>
      <c r="G543" s="29" t="s">
        <v>286</v>
      </c>
      <c r="H543" s="6">
        <f t="shared" si="29"/>
        <v>-61100</v>
      </c>
      <c r="I543" s="24">
        <f t="shared" si="31"/>
        <v>4.2105263157894735</v>
      </c>
      <c r="K543" t="s">
        <v>248</v>
      </c>
      <c r="L543">
        <v>11</v>
      </c>
      <c r="M543" s="2">
        <v>475</v>
      </c>
    </row>
    <row r="544" spans="2:13" ht="12.75">
      <c r="B544" s="330">
        <v>4000</v>
      </c>
      <c r="C544" s="1" t="s">
        <v>291</v>
      </c>
      <c r="D544" s="14" t="s">
        <v>12</v>
      </c>
      <c r="E544" s="1" t="s">
        <v>24</v>
      </c>
      <c r="F544" s="72" t="s">
        <v>292</v>
      </c>
      <c r="G544" s="29" t="s">
        <v>257</v>
      </c>
      <c r="H544" s="6">
        <f t="shared" si="29"/>
        <v>-65100</v>
      </c>
      <c r="I544" s="24">
        <f t="shared" si="31"/>
        <v>8.421052631578947</v>
      </c>
      <c r="K544" t="s">
        <v>248</v>
      </c>
      <c r="L544">
        <v>11</v>
      </c>
      <c r="M544" s="2">
        <v>475</v>
      </c>
    </row>
    <row r="545" spans="1:13" s="60" customFormat="1" ht="12.75">
      <c r="A545" s="1"/>
      <c r="B545" s="330">
        <v>5000</v>
      </c>
      <c r="C545" s="1" t="s">
        <v>293</v>
      </c>
      <c r="D545" s="14" t="s">
        <v>12</v>
      </c>
      <c r="E545" s="1" t="s">
        <v>24</v>
      </c>
      <c r="F545" s="72" t="s">
        <v>294</v>
      </c>
      <c r="G545" s="29" t="s">
        <v>257</v>
      </c>
      <c r="H545" s="6">
        <f t="shared" si="29"/>
        <v>-70100</v>
      </c>
      <c r="I545" s="24">
        <f t="shared" si="31"/>
        <v>10.526315789473685</v>
      </c>
      <c r="J545"/>
      <c r="K545" t="s">
        <v>248</v>
      </c>
      <c r="L545">
        <v>11</v>
      </c>
      <c r="M545" s="2">
        <v>475</v>
      </c>
    </row>
    <row r="546" spans="1:13" ht="12.75">
      <c r="A546" s="13"/>
      <c r="B546" s="335">
        <f>SUM(B529:B545)</f>
        <v>70100</v>
      </c>
      <c r="C546" s="13" t="s">
        <v>27</v>
      </c>
      <c r="D546" s="13"/>
      <c r="E546" s="13"/>
      <c r="F546" s="76"/>
      <c r="G546" s="20"/>
      <c r="H546" s="58">
        <v>0</v>
      </c>
      <c r="I546" s="59">
        <f>+B546/M546</f>
        <v>147.57894736842104</v>
      </c>
      <c r="J546" s="60"/>
      <c r="K546" s="60"/>
      <c r="L546" s="60"/>
      <c r="M546" s="2">
        <v>475</v>
      </c>
    </row>
    <row r="547" spans="2:13" ht="12.75">
      <c r="B547" s="330"/>
      <c r="F547" s="72"/>
      <c r="H547" s="6">
        <f t="shared" si="29"/>
        <v>0</v>
      </c>
      <c r="I547" s="24">
        <f>+B547/M547</f>
        <v>0</v>
      </c>
      <c r="M547" s="2">
        <v>475</v>
      </c>
    </row>
    <row r="548" spans="2:13" ht="12.75">
      <c r="B548" s="330"/>
      <c r="F548" s="72"/>
      <c r="H548" s="6">
        <f aca="true" t="shared" si="32" ref="H548:H599">H547-B548</f>
        <v>0</v>
      </c>
      <c r="I548" s="24">
        <f>+B548/M548</f>
        <v>0</v>
      </c>
      <c r="M548" s="2">
        <v>475</v>
      </c>
    </row>
    <row r="549" spans="2:13" ht="12.75">
      <c r="B549" s="330">
        <v>800</v>
      </c>
      <c r="C549" s="1" t="s">
        <v>41</v>
      </c>
      <c r="D549" s="14" t="s">
        <v>12</v>
      </c>
      <c r="E549" s="1" t="s">
        <v>29</v>
      </c>
      <c r="F549" s="72" t="s">
        <v>268</v>
      </c>
      <c r="G549" s="29" t="s">
        <v>209</v>
      </c>
      <c r="H549" s="6">
        <f t="shared" si="32"/>
        <v>-800</v>
      </c>
      <c r="I549" s="24">
        <v>1.6</v>
      </c>
      <c r="K549" s="17" t="s">
        <v>248</v>
      </c>
      <c r="L549">
        <v>11</v>
      </c>
      <c r="M549" s="2">
        <v>475</v>
      </c>
    </row>
    <row r="550" spans="2:13" ht="12.75">
      <c r="B550" s="330">
        <v>960</v>
      </c>
      <c r="C550" s="1" t="s">
        <v>41</v>
      </c>
      <c r="D550" s="14" t="s">
        <v>12</v>
      </c>
      <c r="E550" s="1" t="s">
        <v>29</v>
      </c>
      <c r="F550" s="72" t="s">
        <v>268</v>
      </c>
      <c r="G550" s="29" t="s">
        <v>217</v>
      </c>
      <c r="H550" s="6">
        <f t="shared" si="32"/>
        <v>-1760</v>
      </c>
      <c r="I550" s="24">
        <v>1.92</v>
      </c>
      <c r="K550" s="17" t="s">
        <v>248</v>
      </c>
      <c r="L550">
        <v>11</v>
      </c>
      <c r="M550" s="2">
        <v>475</v>
      </c>
    </row>
    <row r="551" spans="2:13" ht="12.75">
      <c r="B551" s="330">
        <v>4000</v>
      </c>
      <c r="C551" s="1" t="s">
        <v>41</v>
      </c>
      <c r="D551" s="14" t="s">
        <v>12</v>
      </c>
      <c r="E551" s="1" t="s">
        <v>29</v>
      </c>
      <c r="F551" s="72" t="s">
        <v>268</v>
      </c>
      <c r="G551" s="29" t="s">
        <v>218</v>
      </c>
      <c r="H551" s="6">
        <f t="shared" si="32"/>
        <v>-5760</v>
      </c>
      <c r="I551" s="24">
        <v>8</v>
      </c>
      <c r="K551" s="17" t="s">
        <v>248</v>
      </c>
      <c r="L551">
        <v>11</v>
      </c>
      <c r="M551" s="2">
        <v>475</v>
      </c>
    </row>
    <row r="552" spans="2:13" ht="12.75">
      <c r="B552" s="330">
        <v>3600</v>
      </c>
      <c r="C552" s="1" t="s">
        <v>41</v>
      </c>
      <c r="D552" s="14" t="s">
        <v>12</v>
      </c>
      <c r="E552" s="1" t="s">
        <v>29</v>
      </c>
      <c r="F552" s="72" t="s">
        <v>268</v>
      </c>
      <c r="G552" s="29" t="s">
        <v>218</v>
      </c>
      <c r="H552" s="6">
        <f t="shared" si="32"/>
        <v>-9360</v>
      </c>
      <c r="I552" s="24">
        <v>7.2</v>
      </c>
      <c r="K552" s="17" t="s">
        <v>248</v>
      </c>
      <c r="L552">
        <v>11</v>
      </c>
      <c r="M552" s="2">
        <v>475</v>
      </c>
    </row>
    <row r="553" spans="2:13" ht="12.75">
      <c r="B553" s="330">
        <v>2800</v>
      </c>
      <c r="C553" s="1" t="s">
        <v>41</v>
      </c>
      <c r="D553" s="14" t="s">
        <v>12</v>
      </c>
      <c r="E553" s="1" t="s">
        <v>29</v>
      </c>
      <c r="F553" s="72" t="s">
        <v>268</v>
      </c>
      <c r="G553" s="29" t="s">
        <v>219</v>
      </c>
      <c r="H553" s="6">
        <f t="shared" si="32"/>
        <v>-12160</v>
      </c>
      <c r="I553" s="24">
        <v>5.6</v>
      </c>
      <c r="K553" t="s">
        <v>248</v>
      </c>
      <c r="L553">
        <v>11</v>
      </c>
      <c r="M553" s="2">
        <v>475</v>
      </c>
    </row>
    <row r="554" spans="2:13" ht="12.75">
      <c r="B554" s="330">
        <v>4400</v>
      </c>
      <c r="C554" s="1" t="s">
        <v>41</v>
      </c>
      <c r="D554" s="14" t="s">
        <v>12</v>
      </c>
      <c r="E554" s="1" t="s">
        <v>29</v>
      </c>
      <c r="F554" s="72" t="s">
        <v>268</v>
      </c>
      <c r="G554" s="29" t="s">
        <v>220</v>
      </c>
      <c r="H554" s="6">
        <f t="shared" si="32"/>
        <v>-16560</v>
      </c>
      <c r="I554" s="24">
        <v>8.8</v>
      </c>
      <c r="K554" t="s">
        <v>248</v>
      </c>
      <c r="L554">
        <v>11</v>
      </c>
      <c r="M554" s="2">
        <v>475</v>
      </c>
    </row>
    <row r="555" spans="2:13" ht="12.75">
      <c r="B555" s="330">
        <v>3200</v>
      </c>
      <c r="C555" s="1" t="s">
        <v>41</v>
      </c>
      <c r="D555" s="14" t="s">
        <v>12</v>
      </c>
      <c r="E555" s="1" t="s">
        <v>29</v>
      </c>
      <c r="F555" s="72" t="s">
        <v>268</v>
      </c>
      <c r="G555" s="29" t="s">
        <v>210</v>
      </c>
      <c r="H555" s="6">
        <f t="shared" si="32"/>
        <v>-19760</v>
      </c>
      <c r="I555" s="24">
        <v>6.4</v>
      </c>
      <c r="K555" t="s">
        <v>248</v>
      </c>
      <c r="L555">
        <v>11</v>
      </c>
      <c r="M555" s="2">
        <v>475</v>
      </c>
    </row>
    <row r="556" spans="2:13" ht="12.75">
      <c r="B556" s="330">
        <v>800</v>
      </c>
      <c r="C556" s="1" t="s">
        <v>41</v>
      </c>
      <c r="D556" s="14" t="s">
        <v>12</v>
      </c>
      <c r="E556" s="1" t="s">
        <v>29</v>
      </c>
      <c r="F556" s="72" t="s">
        <v>268</v>
      </c>
      <c r="G556" s="29" t="s">
        <v>221</v>
      </c>
      <c r="H556" s="6">
        <f t="shared" si="32"/>
        <v>-20560</v>
      </c>
      <c r="I556" s="24">
        <v>1.6</v>
      </c>
      <c r="K556" t="s">
        <v>248</v>
      </c>
      <c r="L556">
        <v>11</v>
      </c>
      <c r="M556" s="2">
        <v>475</v>
      </c>
    </row>
    <row r="557" spans="2:13" ht="12.75">
      <c r="B557" s="330">
        <v>3200</v>
      </c>
      <c r="C557" s="1" t="s">
        <v>41</v>
      </c>
      <c r="D557" s="14" t="s">
        <v>12</v>
      </c>
      <c r="E557" s="1" t="s">
        <v>29</v>
      </c>
      <c r="F557" s="72" t="s">
        <v>268</v>
      </c>
      <c r="G557" s="29" t="s">
        <v>222</v>
      </c>
      <c r="H557" s="6">
        <f t="shared" si="32"/>
        <v>-23760</v>
      </c>
      <c r="I557" s="24">
        <v>6.4</v>
      </c>
      <c r="K557" t="s">
        <v>248</v>
      </c>
      <c r="L557">
        <v>11</v>
      </c>
      <c r="M557" s="2">
        <v>475</v>
      </c>
    </row>
    <row r="558" spans="2:13" ht="12.75">
      <c r="B558" s="330">
        <v>3200</v>
      </c>
      <c r="C558" s="1" t="s">
        <v>41</v>
      </c>
      <c r="D558" s="14" t="s">
        <v>12</v>
      </c>
      <c r="E558" s="1" t="s">
        <v>29</v>
      </c>
      <c r="F558" s="72" t="s">
        <v>268</v>
      </c>
      <c r="G558" s="29" t="s">
        <v>223</v>
      </c>
      <c r="H558" s="6">
        <f t="shared" si="32"/>
        <v>-26960</v>
      </c>
      <c r="I558" s="24">
        <v>6.4</v>
      </c>
      <c r="K558" t="s">
        <v>248</v>
      </c>
      <c r="L558">
        <v>11</v>
      </c>
      <c r="M558" s="2">
        <v>475</v>
      </c>
    </row>
    <row r="559" spans="2:13" ht="12.75">
      <c r="B559" s="330">
        <v>3200</v>
      </c>
      <c r="C559" s="1" t="s">
        <v>41</v>
      </c>
      <c r="D559" s="14" t="s">
        <v>12</v>
      </c>
      <c r="E559" s="1" t="s">
        <v>29</v>
      </c>
      <c r="F559" s="72" t="s">
        <v>268</v>
      </c>
      <c r="G559" s="29" t="s">
        <v>224</v>
      </c>
      <c r="H559" s="6">
        <f t="shared" si="32"/>
        <v>-30160</v>
      </c>
      <c r="I559" s="24">
        <v>6.4</v>
      </c>
      <c r="K559" t="s">
        <v>248</v>
      </c>
      <c r="L559">
        <v>11</v>
      </c>
      <c r="M559" s="2">
        <v>475</v>
      </c>
    </row>
    <row r="560" spans="2:13" ht="12.75">
      <c r="B560" s="330">
        <v>480</v>
      </c>
      <c r="C560" s="40" t="s">
        <v>41</v>
      </c>
      <c r="D560" s="14" t="s">
        <v>12</v>
      </c>
      <c r="E560" s="1" t="s">
        <v>29</v>
      </c>
      <c r="F560" s="72" t="s">
        <v>268</v>
      </c>
      <c r="G560" s="29" t="s">
        <v>281</v>
      </c>
      <c r="H560" s="6">
        <f t="shared" si="32"/>
        <v>-30640</v>
      </c>
      <c r="I560" s="24">
        <v>0.96</v>
      </c>
      <c r="K560" t="s">
        <v>248</v>
      </c>
      <c r="L560">
        <v>11</v>
      </c>
      <c r="M560" s="2">
        <v>475</v>
      </c>
    </row>
    <row r="561" spans="2:13" ht="12.75">
      <c r="B561" s="330">
        <v>400</v>
      </c>
      <c r="C561" s="1" t="s">
        <v>41</v>
      </c>
      <c r="D561" s="14" t="s">
        <v>12</v>
      </c>
      <c r="E561" s="1" t="s">
        <v>29</v>
      </c>
      <c r="F561" s="72" t="s">
        <v>268</v>
      </c>
      <c r="G561" s="29" t="s">
        <v>286</v>
      </c>
      <c r="H561" s="6">
        <f t="shared" si="32"/>
        <v>-31040</v>
      </c>
      <c r="I561" s="24">
        <v>0.8</v>
      </c>
      <c r="K561" t="s">
        <v>248</v>
      </c>
      <c r="L561">
        <v>11</v>
      </c>
      <c r="M561" s="2">
        <v>475</v>
      </c>
    </row>
    <row r="562" spans="1:13" s="60" customFormat="1" ht="12.75">
      <c r="A562" s="1"/>
      <c r="B562" s="216">
        <v>2000</v>
      </c>
      <c r="C562" s="1" t="s">
        <v>41</v>
      </c>
      <c r="D562" s="14" t="s">
        <v>12</v>
      </c>
      <c r="E562" s="1" t="s">
        <v>29</v>
      </c>
      <c r="F562" s="72" t="s">
        <v>268</v>
      </c>
      <c r="G562" s="29" t="s">
        <v>257</v>
      </c>
      <c r="H562" s="6">
        <f t="shared" si="32"/>
        <v>-33040</v>
      </c>
      <c r="I562" s="24">
        <v>4</v>
      </c>
      <c r="J562"/>
      <c r="K562" t="s">
        <v>248</v>
      </c>
      <c r="L562">
        <v>11</v>
      </c>
      <c r="M562" s="2">
        <v>475</v>
      </c>
    </row>
    <row r="563" spans="1:13" ht="12.75">
      <c r="A563" s="13"/>
      <c r="B563" s="335">
        <f>SUM(B549:B562)</f>
        <v>33040</v>
      </c>
      <c r="C563" s="13"/>
      <c r="D563" s="13"/>
      <c r="E563" s="13" t="s">
        <v>29</v>
      </c>
      <c r="F563" s="76"/>
      <c r="G563" s="20"/>
      <c r="H563" s="58">
        <v>0</v>
      </c>
      <c r="I563" s="59">
        <f>+B563/M563</f>
        <v>69.5578947368421</v>
      </c>
      <c r="J563" s="60"/>
      <c r="K563" s="60"/>
      <c r="L563" s="60"/>
      <c r="M563" s="2">
        <v>475</v>
      </c>
    </row>
    <row r="564" spans="2:13" ht="12.75">
      <c r="B564" s="330"/>
      <c r="F564" s="72"/>
      <c r="H564" s="6">
        <f t="shared" si="32"/>
        <v>0</v>
      </c>
      <c r="I564" s="24">
        <f>+B564/M564</f>
        <v>0</v>
      </c>
      <c r="M564" s="2">
        <v>475</v>
      </c>
    </row>
    <row r="565" spans="2:13" ht="12.75">
      <c r="B565" s="330"/>
      <c r="F565" s="72"/>
      <c r="H565" s="6">
        <f t="shared" si="32"/>
        <v>0</v>
      </c>
      <c r="I565" s="24">
        <f>+B565/M565</f>
        <v>0</v>
      </c>
      <c r="M565" s="2">
        <v>475</v>
      </c>
    </row>
    <row r="566" spans="2:13" ht="12.75">
      <c r="B566" s="330">
        <v>1000</v>
      </c>
      <c r="C566" s="1" t="s">
        <v>163</v>
      </c>
      <c r="D566" s="14" t="s">
        <v>12</v>
      </c>
      <c r="E566" s="1" t="s">
        <v>24</v>
      </c>
      <c r="F566" s="33" t="s">
        <v>295</v>
      </c>
      <c r="G566" s="29" t="s">
        <v>216</v>
      </c>
      <c r="H566" s="6">
        <f t="shared" si="32"/>
        <v>-1000</v>
      </c>
      <c r="I566" s="42">
        <v>2</v>
      </c>
      <c r="K566" s="17" t="s">
        <v>248</v>
      </c>
      <c r="L566">
        <v>11</v>
      </c>
      <c r="M566" s="2">
        <v>475</v>
      </c>
    </row>
    <row r="567" spans="1:13" ht="12.75">
      <c r="A567" s="14"/>
      <c r="B567" s="216">
        <v>8000</v>
      </c>
      <c r="C567" s="40" t="s">
        <v>163</v>
      </c>
      <c r="D567" s="14" t="s">
        <v>12</v>
      </c>
      <c r="E567" s="14" t="s">
        <v>24</v>
      </c>
      <c r="F567" s="33" t="s">
        <v>296</v>
      </c>
      <c r="G567" s="32" t="s">
        <v>209</v>
      </c>
      <c r="H567" s="6">
        <f t="shared" si="32"/>
        <v>-9000</v>
      </c>
      <c r="I567" s="42">
        <v>16</v>
      </c>
      <c r="J567" s="17"/>
      <c r="K567" s="17" t="s">
        <v>248</v>
      </c>
      <c r="L567">
        <v>11</v>
      </c>
      <c r="M567" s="2">
        <v>475</v>
      </c>
    </row>
    <row r="568" spans="2:13" ht="12.75">
      <c r="B568" s="330">
        <v>8000</v>
      </c>
      <c r="C568" s="40" t="s">
        <v>163</v>
      </c>
      <c r="D568" s="14" t="s">
        <v>12</v>
      </c>
      <c r="E568" s="1" t="s">
        <v>24</v>
      </c>
      <c r="F568" s="72" t="s">
        <v>297</v>
      </c>
      <c r="G568" s="29" t="s">
        <v>217</v>
      </c>
      <c r="H568" s="6">
        <f t="shared" si="32"/>
        <v>-17000</v>
      </c>
      <c r="I568" s="24">
        <v>16</v>
      </c>
      <c r="K568" s="17" t="s">
        <v>248</v>
      </c>
      <c r="L568">
        <v>11</v>
      </c>
      <c r="M568" s="2">
        <v>475</v>
      </c>
    </row>
    <row r="569" spans="2:13" ht="12.75">
      <c r="B569" s="330">
        <v>12200</v>
      </c>
      <c r="C569" s="1" t="s">
        <v>163</v>
      </c>
      <c r="D569" s="14" t="s">
        <v>12</v>
      </c>
      <c r="E569" s="1" t="s">
        <v>24</v>
      </c>
      <c r="F569" s="72" t="s">
        <v>298</v>
      </c>
      <c r="G569" s="29" t="s">
        <v>218</v>
      </c>
      <c r="H569" s="6">
        <f t="shared" si="32"/>
        <v>-29200</v>
      </c>
      <c r="I569" s="24">
        <v>24.4</v>
      </c>
      <c r="K569" s="17" t="s">
        <v>248</v>
      </c>
      <c r="L569">
        <v>11</v>
      </c>
      <c r="M569" s="2">
        <v>475</v>
      </c>
    </row>
    <row r="570" spans="2:13" ht="12.75">
      <c r="B570" s="330">
        <v>12200</v>
      </c>
      <c r="C570" s="1" t="s">
        <v>163</v>
      </c>
      <c r="D570" s="14" t="s">
        <v>12</v>
      </c>
      <c r="E570" s="1" t="s">
        <v>24</v>
      </c>
      <c r="F570" s="72" t="s">
        <v>298</v>
      </c>
      <c r="G570" s="29" t="s">
        <v>219</v>
      </c>
      <c r="H570" s="6">
        <f t="shared" si="32"/>
        <v>-41400</v>
      </c>
      <c r="I570" s="24">
        <v>24.4</v>
      </c>
      <c r="K570" t="s">
        <v>248</v>
      </c>
      <c r="L570">
        <v>11</v>
      </c>
      <c r="M570" s="2">
        <v>475</v>
      </c>
    </row>
    <row r="571" spans="2:13" ht="12.75">
      <c r="B571" s="330">
        <v>12200</v>
      </c>
      <c r="C571" s="1" t="s">
        <v>163</v>
      </c>
      <c r="D571" s="14" t="s">
        <v>12</v>
      </c>
      <c r="E571" s="1" t="s">
        <v>24</v>
      </c>
      <c r="F571" s="72" t="s">
        <v>298</v>
      </c>
      <c r="G571" s="29" t="s">
        <v>220</v>
      </c>
      <c r="H571" s="6">
        <f t="shared" si="32"/>
        <v>-53600</v>
      </c>
      <c r="I571" s="24">
        <v>24.4</v>
      </c>
      <c r="K571" t="s">
        <v>248</v>
      </c>
      <c r="L571">
        <v>11</v>
      </c>
      <c r="M571" s="2">
        <v>475</v>
      </c>
    </row>
    <row r="572" spans="2:13" ht="12.75">
      <c r="B572" s="330">
        <v>12200</v>
      </c>
      <c r="C572" s="1" t="s">
        <v>163</v>
      </c>
      <c r="D572" s="14" t="s">
        <v>12</v>
      </c>
      <c r="E572" s="1" t="s">
        <v>24</v>
      </c>
      <c r="F572" s="72" t="s">
        <v>298</v>
      </c>
      <c r="G572" s="29" t="s">
        <v>210</v>
      </c>
      <c r="H572" s="6">
        <f t="shared" si="32"/>
        <v>-65800</v>
      </c>
      <c r="I572" s="24">
        <v>24.4</v>
      </c>
      <c r="K572" t="s">
        <v>248</v>
      </c>
      <c r="L572">
        <v>11</v>
      </c>
      <c r="M572" s="2">
        <v>475</v>
      </c>
    </row>
    <row r="573" spans="2:13" ht="12.75">
      <c r="B573" s="330">
        <v>12200</v>
      </c>
      <c r="C573" s="1" t="s">
        <v>163</v>
      </c>
      <c r="D573" s="14" t="s">
        <v>12</v>
      </c>
      <c r="E573" s="1" t="s">
        <v>24</v>
      </c>
      <c r="F573" s="72" t="s">
        <v>247</v>
      </c>
      <c r="G573" s="29" t="s">
        <v>221</v>
      </c>
      <c r="H573" s="6">
        <f t="shared" si="32"/>
        <v>-78000</v>
      </c>
      <c r="I573" s="24">
        <v>24.4</v>
      </c>
      <c r="K573" t="s">
        <v>248</v>
      </c>
      <c r="L573">
        <v>11</v>
      </c>
      <c r="M573" s="2">
        <v>475</v>
      </c>
    </row>
    <row r="574" spans="2:13" ht="12.75">
      <c r="B574" s="330">
        <v>12200</v>
      </c>
      <c r="C574" s="1" t="s">
        <v>163</v>
      </c>
      <c r="D574" s="14" t="s">
        <v>12</v>
      </c>
      <c r="E574" s="1" t="s">
        <v>24</v>
      </c>
      <c r="F574" s="72" t="s">
        <v>247</v>
      </c>
      <c r="G574" s="29" t="s">
        <v>222</v>
      </c>
      <c r="H574" s="6">
        <f t="shared" si="32"/>
        <v>-90200</v>
      </c>
      <c r="I574" s="24">
        <v>24.4</v>
      </c>
      <c r="K574" t="s">
        <v>248</v>
      </c>
      <c r="L574">
        <v>11</v>
      </c>
      <c r="M574" s="2">
        <v>475</v>
      </c>
    </row>
    <row r="575" spans="2:13" ht="12.75">
      <c r="B575" s="330">
        <v>12200</v>
      </c>
      <c r="C575" s="1" t="s">
        <v>163</v>
      </c>
      <c r="D575" s="14" t="s">
        <v>12</v>
      </c>
      <c r="E575" s="1" t="s">
        <v>24</v>
      </c>
      <c r="F575" s="72" t="s">
        <v>247</v>
      </c>
      <c r="G575" s="29" t="s">
        <v>223</v>
      </c>
      <c r="H575" s="6">
        <f t="shared" si="32"/>
        <v>-102400</v>
      </c>
      <c r="I575" s="24">
        <v>24.4</v>
      </c>
      <c r="K575" t="s">
        <v>248</v>
      </c>
      <c r="L575">
        <v>11</v>
      </c>
      <c r="M575" s="2">
        <v>475</v>
      </c>
    </row>
    <row r="576" spans="2:13" ht="12.75">
      <c r="B576" s="330">
        <v>12200</v>
      </c>
      <c r="C576" s="1" t="s">
        <v>163</v>
      </c>
      <c r="D576" s="14" t="s">
        <v>12</v>
      </c>
      <c r="E576" s="1" t="s">
        <v>24</v>
      </c>
      <c r="F576" s="72" t="s">
        <v>299</v>
      </c>
      <c r="G576" s="29" t="s">
        <v>211</v>
      </c>
      <c r="H576" s="6">
        <f t="shared" si="32"/>
        <v>-114600</v>
      </c>
      <c r="I576" s="24">
        <v>24.4</v>
      </c>
      <c r="K576" t="s">
        <v>248</v>
      </c>
      <c r="L576">
        <v>11</v>
      </c>
      <c r="M576" s="2">
        <v>475</v>
      </c>
    </row>
    <row r="577" spans="2:13" ht="12.75">
      <c r="B577" s="330">
        <v>12200</v>
      </c>
      <c r="C577" s="1" t="s">
        <v>163</v>
      </c>
      <c r="D577" s="14" t="s">
        <v>12</v>
      </c>
      <c r="E577" s="1" t="s">
        <v>24</v>
      </c>
      <c r="F577" s="72" t="s">
        <v>299</v>
      </c>
      <c r="G577" s="29" t="s">
        <v>254</v>
      </c>
      <c r="H577" s="6">
        <f t="shared" si="32"/>
        <v>-126800</v>
      </c>
      <c r="I577" s="24">
        <v>24.4</v>
      </c>
      <c r="K577" t="s">
        <v>248</v>
      </c>
      <c r="L577">
        <v>11</v>
      </c>
      <c r="M577" s="2">
        <v>475</v>
      </c>
    </row>
    <row r="578" spans="2:13" ht="12.75">
      <c r="B578" s="330">
        <v>8000</v>
      </c>
      <c r="C578" s="40" t="s">
        <v>163</v>
      </c>
      <c r="D578" s="14" t="s">
        <v>12</v>
      </c>
      <c r="E578" s="1" t="s">
        <v>24</v>
      </c>
      <c r="F578" s="72" t="s">
        <v>300</v>
      </c>
      <c r="G578" s="29" t="s">
        <v>224</v>
      </c>
      <c r="H578" s="6">
        <f t="shared" si="32"/>
        <v>-134800</v>
      </c>
      <c r="I578" s="24">
        <v>16</v>
      </c>
      <c r="K578" t="s">
        <v>248</v>
      </c>
      <c r="L578">
        <v>11</v>
      </c>
      <c r="M578" s="2">
        <v>475</v>
      </c>
    </row>
    <row r="579" spans="1:13" ht="12.75">
      <c r="A579" s="13"/>
      <c r="B579" s="335">
        <f>SUM(B566:B578)</f>
        <v>134800</v>
      </c>
      <c r="C579" s="13" t="s">
        <v>163</v>
      </c>
      <c r="D579" s="13"/>
      <c r="E579" s="13"/>
      <c r="F579" s="76"/>
      <c r="G579" s="20"/>
      <c r="H579" s="58">
        <v>0</v>
      </c>
      <c r="I579" s="59">
        <f>+B579/M579</f>
        <v>283.7894736842105</v>
      </c>
      <c r="J579" s="60"/>
      <c r="K579" s="60"/>
      <c r="L579" s="60"/>
      <c r="M579" s="2">
        <v>475</v>
      </c>
    </row>
    <row r="580" spans="2:13" ht="12.75">
      <c r="B580" s="330"/>
      <c r="F580" s="72"/>
      <c r="H580" s="6">
        <f t="shared" si="32"/>
        <v>0</v>
      </c>
      <c r="I580" s="24">
        <f>+B580/M580</f>
        <v>0</v>
      </c>
      <c r="M580" s="2">
        <v>475</v>
      </c>
    </row>
    <row r="581" spans="2:13" ht="12.75">
      <c r="B581" s="330"/>
      <c r="F581" s="72"/>
      <c r="H581" s="6">
        <f t="shared" si="32"/>
        <v>0</v>
      </c>
      <c r="I581" s="24">
        <f>+B581/M581</f>
        <v>0</v>
      </c>
      <c r="M581" s="2">
        <v>475</v>
      </c>
    </row>
    <row r="582" spans="1:13" ht="12.75">
      <c r="A582" s="14"/>
      <c r="B582" s="216">
        <v>2000</v>
      </c>
      <c r="C582" s="14" t="s">
        <v>30</v>
      </c>
      <c r="D582" s="14" t="s">
        <v>12</v>
      </c>
      <c r="E582" s="35" t="s">
        <v>24</v>
      </c>
      <c r="F582" s="72" t="s">
        <v>268</v>
      </c>
      <c r="G582" s="32" t="s">
        <v>129</v>
      </c>
      <c r="H582" s="6">
        <f t="shared" si="32"/>
        <v>-2000</v>
      </c>
      <c r="I582" s="42">
        <v>4</v>
      </c>
      <c r="J582" s="17"/>
      <c r="K582" s="17" t="s">
        <v>248</v>
      </c>
      <c r="L582">
        <v>11</v>
      </c>
      <c r="M582" s="2">
        <v>475</v>
      </c>
    </row>
    <row r="583" spans="2:13" ht="12.75">
      <c r="B583" s="330">
        <v>2000</v>
      </c>
      <c r="C583" s="1" t="s">
        <v>30</v>
      </c>
      <c r="D583" s="14" t="s">
        <v>12</v>
      </c>
      <c r="E583" s="1" t="s">
        <v>24</v>
      </c>
      <c r="F583" s="72" t="s">
        <v>268</v>
      </c>
      <c r="G583" s="29" t="s">
        <v>216</v>
      </c>
      <c r="H583" s="6">
        <f t="shared" si="32"/>
        <v>-4000</v>
      </c>
      <c r="I583" s="24">
        <v>4</v>
      </c>
      <c r="K583" s="17" t="s">
        <v>248</v>
      </c>
      <c r="L583">
        <v>11</v>
      </c>
      <c r="M583" s="2">
        <v>475</v>
      </c>
    </row>
    <row r="584" spans="2:13" ht="12.75">
      <c r="B584" s="330">
        <v>2000</v>
      </c>
      <c r="C584" s="1" t="s">
        <v>30</v>
      </c>
      <c r="D584" s="14" t="s">
        <v>12</v>
      </c>
      <c r="E584" s="1" t="s">
        <v>24</v>
      </c>
      <c r="F584" s="72" t="s">
        <v>268</v>
      </c>
      <c r="G584" s="29" t="s">
        <v>209</v>
      </c>
      <c r="H584" s="6">
        <f t="shared" si="32"/>
        <v>-6000</v>
      </c>
      <c r="I584" s="24">
        <v>4</v>
      </c>
      <c r="K584" s="17" t="s">
        <v>248</v>
      </c>
      <c r="L584">
        <v>11</v>
      </c>
      <c r="M584" s="2">
        <v>475</v>
      </c>
    </row>
    <row r="585" spans="2:13" ht="12.75">
      <c r="B585" s="330">
        <v>2000</v>
      </c>
      <c r="C585" s="1" t="s">
        <v>30</v>
      </c>
      <c r="D585" s="14" t="s">
        <v>12</v>
      </c>
      <c r="E585" s="1" t="s">
        <v>24</v>
      </c>
      <c r="F585" s="72" t="s">
        <v>268</v>
      </c>
      <c r="G585" s="29" t="s">
        <v>217</v>
      </c>
      <c r="H585" s="6">
        <f t="shared" si="32"/>
        <v>-8000</v>
      </c>
      <c r="I585" s="24">
        <v>4</v>
      </c>
      <c r="K585" s="17" t="s">
        <v>248</v>
      </c>
      <c r="L585">
        <v>11</v>
      </c>
      <c r="M585" s="2">
        <v>475</v>
      </c>
    </row>
    <row r="586" spans="2:13" ht="12.75">
      <c r="B586" s="330">
        <v>2000</v>
      </c>
      <c r="C586" s="1" t="s">
        <v>30</v>
      </c>
      <c r="D586" s="14" t="s">
        <v>12</v>
      </c>
      <c r="E586" s="1" t="s">
        <v>24</v>
      </c>
      <c r="F586" s="72" t="s">
        <v>268</v>
      </c>
      <c r="G586" s="29" t="s">
        <v>217</v>
      </c>
      <c r="H586" s="6">
        <f t="shared" si="32"/>
        <v>-10000</v>
      </c>
      <c r="I586" s="24">
        <v>4</v>
      </c>
      <c r="K586" s="17" t="s">
        <v>248</v>
      </c>
      <c r="L586">
        <v>11</v>
      </c>
      <c r="M586" s="2">
        <v>475</v>
      </c>
    </row>
    <row r="587" spans="2:13" ht="12.75">
      <c r="B587" s="330">
        <v>2000</v>
      </c>
      <c r="C587" s="1" t="s">
        <v>30</v>
      </c>
      <c r="D587" s="14" t="s">
        <v>12</v>
      </c>
      <c r="E587" s="1" t="s">
        <v>24</v>
      </c>
      <c r="F587" s="72" t="s">
        <v>268</v>
      </c>
      <c r="G587" s="29" t="s">
        <v>218</v>
      </c>
      <c r="H587" s="6">
        <f t="shared" si="32"/>
        <v>-12000</v>
      </c>
      <c r="I587" s="24">
        <v>4</v>
      </c>
      <c r="K587" t="s">
        <v>248</v>
      </c>
      <c r="L587">
        <v>11</v>
      </c>
      <c r="M587" s="2">
        <v>475</v>
      </c>
    </row>
    <row r="588" spans="2:13" ht="12.75">
      <c r="B588" s="330">
        <v>2000</v>
      </c>
      <c r="C588" s="1" t="s">
        <v>30</v>
      </c>
      <c r="D588" s="14" t="s">
        <v>12</v>
      </c>
      <c r="E588" s="1" t="s">
        <v>24</v>
      </c>
      <c r="F588" s="72" t="s">
        <v>268</v>
      </c>
      <c r="G588" s="29" t="s">
        <v>219</v>
      </c>
      <c r="H588" s="6">
        <f t="shared" si="32"/>
        <v>-14000</v>
      </c>
      <c r="I588" s="24">
        <v>4</v>
      </c>
      <c r="K588" t="s">
        <v>248</v>
      </c>
      <c r="L588">
        <v>11</v>
      </c>
      <c r="M588" s="2">
        <v>475</v>
      </c>
    </row>
    <row r="589" spans="2:13" ht="12.75">
      <c r="B589" s="330">
        <v>2000</v>
      </c>
      <c r="C589" s="1" t="s">
        <v>30</v>
      </c>
      <c r="D589" s="14" t="s">
        <v>12</v>
      </c>
      <c r="E589" s="1" t="s">
        <v>24</v>
      </c>
      <c r="F589" s="72" t="s">
        <v>268</v>
      </c>
      <c r="G589" s="29" t="s">
        <v>220</v>
      </c>
      <c r="H589" s="6">
        <f t="shared" si="32"/>
        <v>-16000</v>
      </c>
      <c r="I589" s="24">
        <v>4</v>
      </c>
      <c r="K589" t="s">
        <v>248</v>
      </c>
      <c r="L589">
        <v>11</v>
      </c>
      <c r="M589" s="2">
        <v>475</v>
      </c>
    </row>
    <row r="590" spans="2:13" ht="12.75">
      <c r="B590" s="330">
        <v>2000</v>
      </c>
      <c r="C590" s="1" t="s">
        <v>30</v>
      </c>
      <c r="D590" s="14" t="s">
        <v>12</v>
      </c>
      <c r="E590" s="1" t="s">
        <v>24</v>
      </c>
      <c r="F590" s="72" t="s">
        <v>268</v>
      </c>
      <c r="G590" s="29" t="s">
        <v>210</v>
      </c>
      <c r="H590" s="6">
        <f t="shared" si="32"/>
        <v>-18000</v>
      </c>
      <c r="I590" s="24">
        <v>4</v>
      </c>
      <c r="K590" t="s">
        <v>248</v>
      </c>
      <c r="L590">
        <v>11</v>
      </c>
      <c r="M590" s="2">
        <v>475</v>
      </c>
    </row>
    <row r="591" spans="2:13" ht="12.75">
      <c r="B591" s="330">
        <v>2000</v>
      </c>
      <c r="C591" s="1" t="s">
        <v>30</v>
      </c>
      <c r="D591" s="14" t="s">
        <v>12</v>
      </c>
      <c r="E591" s="1" t="s">
        <v>24</v>
      </c>
      <c r="F591" s="72" t="s">
        <v>268</v>
      </c>
      <c r="G591" s="29" t="s">
        <v>221</v>
      </c>
      <c r="H591" s="6">
        <f t="shared" si="32"/>
        <v>-20000</v>
      </c>
      <c r="I591" s="24">
        <v>4</v>
      </c>
      <c r="K591" t="s">
        <v>248</v>
      </c>
      <c r="L591">
        <v>11</v>
      </c>
      <c r="M591" s="2">
        <v>475</v>
      </c>
    </row>
    <row r="592" spans="2:13" ht="12.75">
      <c r="B592" s="330">
        <v>2000</v>
      </c>
      <c r="C592" s="1" t="s">
        <v>30</v>
      </c>
      <c r="D592" s="14" t="s">
        <v>12</v>
      </c>
      <c r="E592" s="1" t="s">
        <v>24</v>
      </c>
      <c r="F592" s="72" t="s">
        <v>268</v>
      </c>
      <c r="G592" s="29" t="s">
        <v>222</v>
      </c>
      <c r="H592" s="6">
        <f t="shared" si="32"/>
        <v>-22000</v>
      </c>
      <c r="I592" s="24">
        <v>4</v>
      </c>
      <c r="K592" t="s">
        <v>248</v>
      </c>
      <c r="L592">
        <v>11</v>
      </c>
      <c r="M592" s="2">
        <v>475</v>
      </c>
    </row>
    <row r="593" spans="2:13" ht="12.75">
      <c r="B593" s="330">
        <v>2000</v>
      </c>
      <c r="C593" s="1" t="s">
        <v>30</v>
      </c>
      <c r="D593" s="14" t="s">
        <v>12</v>
      </c>
      <c r="E593" s="1" t="s">
        <v>24</v>
      </c>
      <c r="F593" s="72" t="s">
        <v>268</v>
      </c>
      <c r="G593" s="29" t="s">
        <v>223</v>
      </c>
      <c r="H593" s="6">
        <f t="shared" si="32"/>
        <v>-24000</v>
      </c>
      <c r="I593" s="24">
        <v>4</v>
      </c>
      <c r="K593" t="s">
        <v>248</v>
      </c>
      <c r="L593">
        <v>11</v>
      </c>
      <c r="M593" s="2">
        <v>475</v>
      </c>
    </row>
    <row r="594" spans="2:13" ht="12.75">
      <c r="B594" s="330">
        <v>2000</v>
      </c>
      <c r="C594" s="1" t="s">
        <v>30</v>
      </c>
      <c r="D594" s="14" t="s">
        <v>12</v>
      </c>
      <c r="E594" s="1" t="s">
        <v>24</v>
      </c>
      <c r="F594" s="72" t="s">
        <v>268</v>
      </c>
      <c r="G594" s="29" t="s">
        <v>211</v>
      </c>
      <c r="H594" s="6">
        <f t="shared" si="32"/>
        <v>-26000</v>
      </c>
      <c r="I594" s="24">
        <v>4</v>
      </c>
      <c r="K594" t="s">
        <v>248</v>
      </c>
      <c r="L594">
        <v>11</v>
      </c>
      <c r="M594" s="2">
        <v>475</v>
      </c>
    </row>
    <row r="595" spans="2:13" ht="12.75">
      <c r="B595" s="330">
        <v>2000</v>
      </c>
      <c r="C595" s="1" t="s">
        <v>30</v>
      </c>
      <c r="D595" s="14" t="s">
        <v>12</v>
      </c>
      <c r="E595" s="1" t="s">
        <v>24</v>
      </c>
      <c r="F595" s="72" t="s">
        <v>268</v>
      </c>
      <c r="G595" s="29" t="s">
        <v>254</v>
      </c>
      <c r="H595" s="6">
        <f t="shared" si="32"/>
        <v>-28000</v>
      </c>
      <c r="I595" s="24">
        <v>4</v>
      </c>
      <c r="K595" t="s">
        <v>248</v>
      </c>
      <c r="L595">
        <v>11</v>
      </c>
      <c r="M595" s="2">
        <v>475</v>
      </c>
    </row>
    <row r="596" spans="2:13" ht="12.75">
      <c r="B596" s="330">
        <v>2000</v>
      </c>
      <c r="C596" s="1" t="s">
        <v>30</v>
      </c>
      <c r="D596" s="14" t="s">
        <v>12</v>
      </c>
      <c r="E596" s="1" t="s">
        <v>24</v>
      </c>
      <c r="F596" s="72" t="s">
        <v>268</v>
      </c>
      <c r="G596" s="29" t="s">
        <v>224</v>
      </c>
      <c r="H596" s="6">
        <f t="shared" si="32"/>
        <v>-30000</v>
      </c>
      <c r="I596" s="24">
        <v>4</v>
      </c>
      <c r="K596" t="s">
        <v>248</v>
      </c>
      <c r="L596">
        <v>11</v>
      </c>
      <c r="M596" s="2">
        <v>475</v>
      </c>
    </row>
    <row r="597" spans="2:13" ht="12.75">
      <c r="B597" s="330">
        <v>2000</v>
      </c>
      <c r="C597" s="1" t="s">
        <v>30</v>
      </c>
      <c r="D597" s="14" t="s">
        <v>12</v>
      </c>
      <c r="E597" s="1" t="s">
        <v>24</v>
      </c>
      <c r="F597" s="72" t="s">
        <v>268</v>
      </c>
      <c r="G597" s="29" t="s">
        <v>281</v>
      </c>
      <c r="H597" s="6">
        <f t="shared" si="32"/>
        <v>-32000</v>
      </c>
      <c r="I597" s="24">
        <v>4</v>
      </c>
      <c r="K597" t="s">
        <v>248</v>
      </c>
      <c r="L597">
        <v>11</v>
      </c>
      <c r="M597" s="2">
        <v>475</v>
      </c>
    </row>
    <row r="598" spans="2:13" ht="12.75">
      <c r="B598" s="330">
        <v>2000</v>
      </c>
      <c r="C598" s="1" t="s">
        <v>30</v>
      </c>
      <c r="D598" s="14" t="s">
        <v>12</v>
      </c>
      <c r="E598" s="1" t="s">
        <v>24</v>
      </c>
      <c r="F598" s="72" t="s">
        <v>268</v>
      </c>
      <c r="G598" s="29" t="s">
        <v>286</v>
      </c>
      <c r="H598" s="6">
        <f t="shared" si="32"/>
        <v>-34000</v>
      </c>
      <c r="I598" s="24">
        <v>4</v>
      </c>
      <c r="K598" t="s">
        <v>248</v>
      </c>
      <c r="L598">
        <v>11</v>
      </c>
      <c r="M598" s="2">
        <v>475</v>
      </c>
    </row>
    <row r="599" spans="1:13" s="60" customFormat="1" ht="12.75">
      <c r="A599" s="1"/>
      <c r="B599" s="330">
        <v>2000</v>
      </c>
      <c r="C599" s="1" t="s">
        <v>30</v>
      </c>
      <c r="D599" s="14" t="s">
        <v>12</v>
      </c>
      <c r="E599" s="1" t="s">
        <v>24</v>
      </c>
      <c r="F599" s="72" t="s">
        <v>268</v>
      </c>
      <c r="G599" s="29" t="s">
        <v>257</v>
      </c>
      <c r="H599" s="6">
        <f t="shared" si="32"/>
        <v>-36000</v>
      </c>
      <c r="I599" s="24">
        <v>4</v>
      </c>
      <c r="J599"/>
      <c r="K599" t="s">
        <v>248</v>
      </c>
      <c r="L599">
        <v>11</v>
      </c>
      <c r="M599" s="2">
        <v>475</v>
      </c>
    </row>
    <row r="600" spans="1:13" ht="12.75">
      <c r="A600" s="13"/>
      <c r="B600" s="335">
        <f>SUM(B582:B599)</f>
        <v>36000</v>
      </c>
      <c r="C600" s="13" t="s">
        <v>30</v>
      </c>
      <c r="D600" s="13"/>
      <c r="E600" s="13"/>
      <c r="F600" s="76"/>
      <c r="G600" s="20"/>
      <c r="H600" s="58">
        <v>0</v>
      </c>
      <c r="I600" s="59">
        <f aca="true" t="shared" si="33" ref="I600:I606">+B600/M600</f>
        <v>75.78947368421052</v>
      </c>
      <c r="J600" s="60"/>
      <c r="K600" s="60"/>
      <c r="L600" s="60"/>
      <c r="M600" s="2">
        <v>475</v>
      </c>
    </row>
    <row r="601" spans="2:13" ht="12.75">
      <c r="B601" s="8"/>
      <c r="F601" s="72"/>
      <c r="H601" s="6">
        <f>H600-B601</f>
        <v>0</v>
      </c>
      <c r="I601" s="24">
        <f t="shared" si="33"/>
        <v>0</v>
      </c>
      <c r="M601" s="2">
        <v>475</v>
      </c>
    </row>
    <row r="602" spans="6:13" ht="12.75">
      <c r="F602" s="72"/>
      <c r="H602" s="6">
        <f>H601-B602</f>
        <v>0</v>
      </c>
      <c r="I602" s="24">
        <f t="shared" si="33"/>
        <v>0</v>
      </c>
      <c r="M602" s="2">
        <v>475</v>
      </c>
    </row>
    <row r="603" spans="6:13" ht="12.75">
      <c r="F603" s="72"/>
      <c r="H603" s="6">
        <f>H602-B603</f>
        <v>0</v>
      </c>
      <c r="I603" s="24">
        <f t="shared" si="33"/>
        <v>0</v>
      </c>
      <c r="M603" s="2">
        <v>475</v>
      </c>
    </row>
    <row r="604" spans="1:13" s="60" customFormat="1" ht="12.75">
      <c r="A604" s="1"/>
      <c r="B604" s="6"/>
      <c r="C604" s="1"/>
      <c r="D604" s="1"/>
      <c r="E604" s="1"/>
      <c r="F604" s="72"/>
      <c r="G604" s="29"/>
      <c r="H604" s="6">
        <f>H603-B604</f>
        <v>0</v>
      </c>
      <c r="I604" s="24">
        <f t="shared" si="33"/>
        <v>0</v>
      </c>
      <c r="J604"/>
      <c r="K604"/>
      <c r="L604"/>
      <c r="M604" s="2">
        <v>475</v>
      </c>
    </row>
    <row r="605" spans="1:13" ht="12.75">
      <c r="A605" s="13"/>
      <c r="B605" s="80">
        <f>+B609+B617+B624+B630+B634</f>
        <v>28400</v>
      </c>
      <c r="C605" s="54" t="s">
        <v>301</v>
      </c>
      <c r="D605" s="55" t="s">
        <v>302</v>
      </c>
      <c r="E605" s="54" t="s">
        <v>303</v>
      </c>
      <c r="F605" s="56" t="s">
        <v>304</v>
      </c>
      <c r="G605" s="57" t="s">
        <v>305</v>
      </c>
      <c r="H605" s="58"/>
      <c r="I605" s="59">
        <f t="shared" si="33"/>
        <v>59.78947368421053</v>
      </c>
      <c r="J605" s="59"/>
      <c r="K605" s="59"/>
      <c r="L605" s="60"/>
      <c r="M605" s="2">
        <v>475</v>
      </c>
    </row>
    <row r="606" spans="2:13" ht="12.75">
      <c r="B606" s="79"/>
      <c r="F606" s="72"/>
      <c r="H606" s="6">
        <f>H605-B606</f>
        <v>0</v>
      </c>
      <c r="I606" s="24">
        <f t="shared" si="33"/>
        <v>0</v>
      </c>
      <c r="M606" s="2">
        <v>475</v>
      </c>
    </row>
    <row r="607" spans="2:13" ht="12.75">
      <c r="B607" s="79">
        <v>2500</v>
      </c>
      <c r="C607" s="1" t="s">
        <v>0</v>
      </c>
      <c r="D607" s="1" t="s">
        <v>12</v>
      </c>
      <c r="E607" s="1" t="s">
        <v>306</v>
      </c>
      <c r="F607" s="305" t="s">
        <v>307</v>
      </c>
      <c r="G607" s="29" t="s">
        <v>216</v>
      </c>
      <c r="H607" s="6">
        <f>H606-B607</f>
        <v>-2500</v>
      </c>
      <c r="I607" s="24">
        <v>5</v>
      </c>
      <c r="K607" t="s">
        <v>0</v>
      </c>
      <c r="L607">
        <v>12</v>
      </c>
      <c r="M607" s="2">
        <v>475</v>
      </c>
    </row>
    <row r="608" spans="1:13" s="60" customFormat="1" ht="12.75">
      <c r="A608" s="1"/>
      <c r="B608" s="79">
        <v>2000</v>
      </c>
      <c r="C608" s="1" t="s">
        <v>0</v>
      </c>
      <c r="D608" s="1" t="s">
        <v>12</v>
      </c>
      <c r="E608" s="1" t="s">
        <v>306</v>
      </c>
      <c r="F608" s="305" t="s">
        <v>308</v>
      </c>
      <c r="G608" s="29" t="s">
        <v>209</v>
      </c>
      <c r="H608" s="6">
        <f>H607-B608</f>
        <v>-4500</v>
      </c>
      <c r="I608" s="24">
        <v>4</v>
      </c>
      <c r="J608"/>
      <c r="K608" t="s">
        <v>0</v>
      </c>
      <c r="L608">
        <v>12</v>
      </c>
      <c r="M608" s="2">
        <v>475</v>
      </c>
    </row>
    <row r="609" spans="1:13" ht="12.75">
      <c r="A609" s="13"/>
      <c r="B609" s="80">
        <f>SUM(B607:B608)</f>
        <v>4500</v>
      </c>
      <c r="C609" s="13" t="s">
        <v>0</v>
      </c>
      <c r="D609" s="13"/>
      <c r="E609" s="13"/>
      <c r="F609" s="76"/>
      <c r="G609" s="20"/>
      <c r="H609" s="58">
        <v>0</v>
      </c>
      <c r="I609" s="59">
        <f aca="true" t="shared" si="34" ref="I609:I619">+B609/M609</f>
        <v>9.473684210526315</v>
      </c>
      <c r="J609" s="60"/>
      <c r="K609" s="60"/>
      <c r="L609" s="60"/>
      <c r="M609" s="2">
        <v>475</v>
      </c>
    </row>
    <row r="610" spans="2:13" ht="12.75">
      <c r="B610" s="79"/>
      <c r="F610" s="72"/>
      <c r="H610" s="6">
        <f aca="true" t="shared" si="35" ref="H610:H616">H609-B610</f>
        <v>0</v>
      </c>
      <c r="I610" s="24">
        <f t="shared" si="34"/>
        <v>0</v>
      </c>
      <c r="M610" s="2">
        <v>475</v>
      </c>
    </row>
    <row r="611" spans="2:13" ht="12.75">
      <c r="B611" s="79"/>
      <c r="F611" s="72"/>
      <c r="H611" s="6">
        <f t="shared" si="35"/>
        <v>0</v>
      </c>
      <c r="I611" s="24">
        <f t="shared" si="34"/>
        <v>0</v>
      </c>
      <c r="M611" s="2">
        <v>475</v>
      </c>
    </row>
    <row r="612" spans="2:13" ht="12.75">
      <c r="B612" s="78">
        <v>3000</v>
      </c>
      <c r="C612" s="35" t="s">
        <v>309</v>
      </c>
      <c r="D612" s="1" t="s">
        <v>12</v>
      </c>
      <c r="E612" s="35" t="s">
        <v>24</v>
      </c>
      <c r="F612" s="72" t="s">
        <v>311</v>
      </c>
      <c r="G612" s="33" t="s">
        <v>129</v>
      </c>
      <c r="H612" s="6">
        <f t="shared" si="35"/>
        <v>-3000</v>
      </c>
      <c r="I612" s="24">
        <f t="shared" si="34"/>
        <v>6.315789473684211</v>
      </c>
      <c r="K612" t="s">
        <v>306</v>
      </c>
      <c r="L612">
        <v>12</v>
      </c>
      <c r="M612" s="2">
        <v>475</v>
      </c>
    </row>
    <row r="613" spans="2:13" ht="12.75">
      <c r="B613" s="78">
        <v>3500</v>
      </c>
      <c r="C613" s="14" t="s">
        <v>312</v>
      </c>
      <c r="D613" s="1" t="s">
        <v>12</v>
      </c>
      <c r="E613" s="37" t="s">
        <v>24</v>
      </c>
      <c r="F613" s="72" t="s">
        <v>313</v>
      </c>
      <c r="G613" s="38" t="s">
        <v>129</v>
      </c>
      <c r="H613" s="6">
        <f t="shared" si="35"/>
        <v>-6500</v>
      </c>
      <c r="I613" s="24">
        <f t="shared" si="34"/>
        <v>7.368421052631579</v>
      </c>
      <c r="K613" t="s">
        <v>306</v>
      </c>
      <c r="L613">
        <v>12</v>
      </c>
      <c r="M613" s="2">
        <v>475</v>
      </c>
    </row>
    <row r="614" spans="2:13" ht="12.75">
      <c r="B614" s="79">
        <v>1000</v>
      </c>
      <c r="C614" s="1" t="s">
        <v>314</v>
      </c>
      <c r="D614" s="1" t="s">
        <v>12</v>
      </c>
      <c r="E614" s="1" t="s">
        <v>24</v>
      </c>
      <c r="F614" s="72" t="s">
        <v>315</v>
      </c>
      <c r="G614" s="29" t="s">
        <v>209</v>
      </c>
      <c r="H614" s="6">
        <f t="shared" si="35"/>
        <v>-7500</v>
      </c>
      <c r="I614" s="24">
        <f t="shared" si="34"/>
        <v>2.1052631578947367</v>
      </c>
      <c r="K614" s="17" t="s">
        <v>306</v>
      </c>
      <c r="L614">
        <v>12</v>
      </c>
      <c r="M614" s="2">
        <v>475</v>
      </c>
    </row>
    <row r="615" spans="2:13" ht="12.75">
      <c r="B615" s="79">
        <v>2500</v>
      </c>
      <c r="C615" s="1" t="s">
        <v>316</v>
      </c>
      <c r="D615" s="1" t="s">
        <v>12</v>
      </c>
      <c r="E615" s="1" t="s">
        <v>24</v>
      </c>
      <c r="F615" s="72" t="s">
        <v>315</v>
      </c>
      <c r="G615" s="29" t="s">
        <v>209</v>
      </c>
      <c r="H615" s="6">
        <f t="shared" si="35"/>
        <v>-10000</v>
      </c>
      <c r="I615" s="24">
        <f t="shared" si="34"/>
        <v>5.2631578947368425</v>
      </c>
      <c r="K615" s="17" t="s">
        <v>306</v>
      </c>
      <c r="L615">
        <v>12</v>
      </c>
      <c r="M615" s="2">
        <v>475</v>
      </c>
    </row>
    <row r="616" spans="1:13" s="60" customFormat="1" ht="12.75">
      <c r="A616" s="1"/>
      <c r="B616" s="79">
        <v>3000</v>
      </c>
      <c r="C616" s="1" t="s">
        <v>317</v>
      </c>
      <c r="D616" s="1" t="s">
        <v>12</v>
      </c>
      <c r="E616" s="1" t="s">
        <v>24</v>
      </c>
      <c r="F616" s="72" t="s">
        <v>318</v>
      </c>
      <c r="G616" s="29" t="s">
        <v>209</v>
      </c>
      <c r="H616" s="6">
        <f t="shared" si="35"/>
        <v>-13000</v>
      </c>
      <c r="I616" s="24">
        <f t="shared" si="34"/>
        <v>6.315789473684211</v>
      </c>
      <c r="J616"/>
      <c r="K616" s="17" t="s">
        <v>306</v>
      </c>
      <c r="L616">
        <v>12</v>
      </c>
      <c r="M616" s="2">
        <v>475</v>
      </c>
    </row>
    <row r="617" spans="1:13" ht="12.75">
      <c r="A617" s="13"/>
      <c r="B617" s="80">
        <f>SUM(B612:B616)</f>
        <v>13000</v>
      </c>
      <c r="C617" s="13" t="s">
        <v>27</v>
      </c>
      <c r="D617" s="13"/>
      <c r="E617" s="13"/>
      <c r="F617" s="76"/>
      <c r="G617" s="20"/>
      <c r="H617" s="58">
        <v>0</v>
      </c>
      <c r="I617" s="59">
        <f t="shared" si="34"/>
        <v>27.36842105263158</v>
      </c>
      <c r="J617" s="60"/>
      <c r="K617" s="60"/>
      <c r="L617" s="60"/>
      <c r="M617" s="2">
        <v>475</v>
      </c>
    </row>
    <row r="618" spans="2:13" ht="12.75">
      <c r="B618" s="79"/>
      <c r="F618" s="72"/>
      <c r="H618" s="6">
        <f aca="true" t="shared" si="36" ref="H618:H623">H617-B618</f>
        <v>0</v>
      </c>
      <c r="I618" s="24">
        <f t="shared" si="34"/>
        <v>0</v>
      </c>
      <c r="M618" s="2">
        <v>475</v>
      </c>
    </row>
    <row r="619" spans="2:13" ht="12.75">
      <c r="B619" s="79"/>
      <c r="F619" s="72"/>
      <c r="H619" s="6">
        <f t="shared" si="36"/>
        <v>0</v>
      </c>
      <c r="I619" s="24">
        <f t="shared" si="34"/>
        <v>0</v>
      </c>
      <c r="M619" s="2">
        <v>475</v>
      </c>
    </row>
    <row r="620" spans="1:13" ht="12.75">
      <c r="A620" s="14"/>
      <c r="B620" s="78">
        <v>800</v>
      </c>
      <c r="C620" s="14" t="s">
        <v>41</v>
      </c>
      <c r="D620" s="1" t="s">
        <v>12</v>
      </c>
      <c r="E620" s="14" t="s">
        <v>29</v>
      </c>
      <c r="F620" s="72" t="s">
        <v>315</v>
      </c>
      <c r="G620" s="32" t="s">
        <v>129</v>
      </c>
      <c r="H620" s="6">
        <f t="shared" si="36"/>
        <v>-800</v>
      </c>
      <c r="I620" s="42">
        <v>1.6</v>
      </c>
      <c r="J620" s="17"/>
      <c r="K620" s="17" t="s">
        <v>306</v>
      </c>
      <c r="L620">
        <v>12</v>
      </c>
      <c r="M620" s="2">
        <v>475</v>
      </c>
    </row>
    <row r="621" spans="2:13" ht="12.75">
      <c r="B621" s="79">
        <v>2000</v>
      </c>
      <c r="C621" s="1" t="s">
        <v>41</v>
      </c>
      <c r="D621" s="1" t="s">
        <v>12</v>
      </c>
      <c r="E621" s="1" t="s">
        <v>29</v>
      </c>
      <c r="F621" s="72" t="s">
        <v>315</v>
      </c>
      <c r="G621" s="29" t="s">
        <v>216</v>
      </c>
      <c r="H621" s="6">
        <f t="shared" si="36"/>
        <v>-2800</v>
      </c>
      <c r="I621" s="24">
        <v>4</v>
      </c>
      <c r="K621" s="17" t="s">
        <v>306</v>
      </c>
      <c r="L621">
        <v>12</v>
      </c>
      <c r="M621" s="2">
        <v>475</v>
      </c>
    </row>
    <row r="622" spans="2:13" ht="12.75">
      <c r="B622" s="79">
        <v>1000</v>
      </c>
      <c r="C622" s="1" t="s">
        <v>41</v>
      </c>
      <c r="D622" s="1" t="s">
        <v>12</v>
      </c>
      <c r="E622" s="1" t="s">
        <v>29</v>
      </c>
      <c r="F622" s="72" t="s">
        <v>315</v>
      </c>
      <c r="G622" s="29" t="s">
        <v>216</v>
      </c>
      <c r="H622" s="6">
        <f t="shared" si="36"/>
        <v>-3800</v>
      </c>
      <c r="I622" s="24">
        <v>2</v>
      </c>
      <c r="K622" s="17" t="s">
        <v>306</v>
      </c>
      <c r="L622">
        <v>12</v>
      </c>
      <c r="M622" s="2">
        <v>475</v>
      </c>
    </row>
    <row r="623" spans="1:13" s="60" customFormat="1" ht="12.75">
      <c r="A623" s="1"/>
      <c r="B623" s="79">
        <v>1700</v>
      </c>
      <c r="C623" s="1" t="s">
        <v>41</v>
      </c>
      <c r="D623" s="1" t="s">
        <v>12</v>
      </c>
      <c r="E623" s="1" t="s">
        <v>29</v>
      </c>
      <c r="F623" s="72" t="s">
        <v>315</v>
      </c>
      <c r="G623" s="29" t="s">
        <v>209</v>
      </c>
      <c r="H623" s="6">
        <f t="shared" si="36"/>
        <v>-5500</v>
      </c>
      <c r="I623" s="24">
        <v>3.4</v>
      </c>
      <c r="J623"/>
      <c r="K623" s="17" t="s">
        <v>306</v>
      </c>
      <c r="L623">
        <v>12</v>
      </c>
      <c r="M623" s="2">
        <v>475</v>
      </c>
    </row>
    <row r="624" spans="1:13" ht="12.75">
      <c r="A624" s="13"/>
      <c r="B624" s="80">
        <f>SUM(B620:B623)</f>
        <v>5500</v>
      </c>
      <c r="C624" s="13"/>
      <c r="D624" s="13"/>
      <c r="E624" s="13" t="s">
        <v>29</v>
      </c>
      <c r="F624" s="76"/>
      <c r="G624" s="20"/>
      <c r="H624" s="58">
        <v>0</v>
      </c>
      <c r="I624" s="59">
        <f>+B624/M624</f>
        <v>11.578947368421053</v>
      </c>
      <c r="J624" s="60"/>
      <c r="K624" s="60"/>
      <c r="L624" s="60"/>
      <c r="M624" s="2">
        <v>475</v>
      </c>
    </row>
    <row r="625" spans="2:13" ht="12.75">
      <c r="B625" s="79"/>
      <c r="F625" s="72"/>
      <c r="H625" s="6">
        <f>H624-B625</f>
        <v>0</v>
      </c>
      <c r="I625" s="24">
        <f>+B625/M625</f>
        <v>0</v>
      </c>
      <c r="M625" s="2">
        <v>475</v>
      </c>
    </row>
    <row r="626" spans="2:13" ht="12.75">
      <c r="B626" s="79"/>
      <c r="F626" s="72"/>
      <c r="H626" s="6">
        <f>H625-B626</f>
        <v>0</v>
      </c>
      <c r="I626" s="24">
        <f>+B626/M626</f>
        <v>0</v>
      </c>
      <c r="M626" s="2">
        <v>475</v>
      </c>
    </row>
    <row r="627" spans="1:13" s="17" customFormat="1" ht="12.75">
      <c r="A627" s="14"/>
      <c r="B627" s="78">
        <v>1000</v>
      </c>
      <c r="C627" s="14" t="s">
        <v>30</v>
      </c>
      <c r="D627" s="1" t="s">
        <v>12</v>
      </c>
      <c r="E627" s="14" t="s">
        <v>24</v>
      </c>
      <c r="F627" s="33" t="s">
        <v>315</v>
      </c>
      <c r="G627" s="32" t="s">
        <v>129</v>
      </c>
      <c r="H627" s="31">
        <f>H626-B627</f>
        <v>-1000</v>
      </c>
      <c r="I627" s="42">
        <v>4</v>
      </c>
      <c r="K627" s="17" t="s">
        <v>306</v>
      </c>
      <c r="L627" s="17">
        <v>12</v>
      </c>
      <c r="M627" s="43">
        <v>475</v>
      </c>
    </row>
    <row r="628" spans="1:13" s="17" customFormat="1" ht="12.75">
      <c r="A628" s="14"/>
      <c r="B628" s="78">
        <v>400</v>
      </c>
      <c r="C628" s="14" t="s">
        <v>30</v>
      </c>
      <c r="D628" s="1" t="s">
        <v>12</v>
      </c>
      <c r="E628" s="14" t="s">
        <v>24</v>
      </c>
      <c r="F628" s="33" t="s">
        <v>315</v>
      </c>
      <c r="G628" s="32" t="s">
        <v>129</v>
      </c>
      <c r="H628" s="31">
        <f>H627-B628</f>
        <v>-1400</v>
      </c>
      <c r="I628" s="42">
        <v>0.8</v>
      </c>
      <c r="K628" s="17" t="s">
        <v>306</v>
      </c>
      <c r="L628" s="17">
        <v>12</v>
      </c>
      <c r="M628" s="43">
        <v>475</v>
      </c>
    </row>
    <row r="629" spans="1:13" s="60" customFormat="1" ht="12.75">
      <c r="A629" s="1"/>
      <c r="B629" s="79">
        <v>1000</v>
      </c>
      <c r="C629" s="1" t="s">
        <v>30</v>
      </c>
      <c r="D629" s="1" t="s">
        <v>12</v>
      </c>
      <c r="E629" s="1" t="s">
        <v>24</v>
      </c>
      <c r="F629" s="72" t="s">
        <v>315</v>
      </c>
      <c r="G629" s="29" t="s">
        <v>216</v>
      </c>
      <c r="H629" s="6">
        <f>H628-B629</f>
        <v>-2400</v>
      </c>
      <c r="I629" s="24">
        <v>4</v>
      </c>
      <c r="J629"/>
      <c r="K629" s="17" t="s">
        <v>306</v>
      </c>
      <c r="L629">
        <v>12</v>
      </c>
      <c r="M629" s="2">
        <v>475</v>
      </c>
    </row>
    <row r="630" spans="1:13" ht="12.75">
      <c r="A630" s="13"/>
      <c r="B630" s="80">
        <f>SUM(B627:B629)</f>
        <v>2400</v>
      </c>
      <c r="C630" s="13"/>
      <c r="D630" s="13"/>
      <c r="E630" s="13"/>
      <c r="F630" s="76"/>
      <c r="G630" s="20"/>
      <c r="H630" s="58">
        <v>0</v>
      </c>
      <c r="I630" s="59">
        <f aca="true" t="shared" si="37" ref="I630:I640">+B630/M630</f>
        <v>5.052631578947368</v>
      </c>
      <c r="J630" s="60"/>
      <c r="K630" s="60"/>
      <c r="L630" s="60"/>
      <c r="M630" s="2">
        <v>475</v>
      </c>
    </row>
    <row r="631" spans="2:13" ht="12.75">
      <c r="B631" s="79"/>
      <c r="F631" s="72"/>
      <c r="H631" s="6">
        <f>H630-B631</f>
        <v>0</v>
      </c>
      <c r="I631" s="24">
        <f t="shared" si="37"/>
        <v>0</v>
      </c>
      <c r="M631" s="2">
        <v>475</v>
      </c>
    </row>
    <row r="632" spans="2:13" ht="12.75">
      <c r="B632" s="79"/>
      <c r="F632" s="72"/>
      <c r="H632" s="6">
        <f>H631-B632</f>
        <v>0</v>
      </c>
      <c r="I632" s="24">
        <f t="shared" si="37"/>
        <v>0</v>
      </c>
      <c r="M632" s="2">
        <v>475</v>
      </c>
    </row>
    <row r="633" spans="1:13" s="60" customFormat="1" ht="12.75">
      <c r="A633" s="1"/>
      <c r="B633" s="79">
        <v>3000</v>
      </c>
      <c r="C633" s="1" t="s">
        <v>170</v>
      </c>
      <c r="D633" s="1" t="s">
        <v>12</v>
      </c>
      <c r="E633" s="1" t="s">
        <v>67</v>
      </c>
      <c r="F633" s="72" t="s">
        <v>315</v>
      </c>
      <c r="G633" s="29" t="s">
        <v>216</v>
      </c>
      <c r="H633" s="6">
        <f>H632-B633</f>
        <v>-3000</v>
      </c>
      <c r="I633" s="24">
        <f t="shared" si="37"/>
        <v>6.315789473684211</v>
      </c>
      <c r="J633"/>
      <c r="K633" s="17" t="s">
        <v>306</v>
      </c>
      <c r="L633">
        <v>12</v>
      </c>
      <c r="M633" s="2">
        <v>475</v>
      </c>
    </row>
    <row r="634" spans="1:13" ht="12.75">
      <c r="A634" s="13"/>
      <c r="B634" s="80">
        <f>SUM(B633)</f>
        <v>3000</v>
      </c>
      <c r="C634" s="13"/>
      <c r="D634" s="13"/>
      <c r="E634" s="13" t="s">
        <v>67</v>
      </c>
      <c r="F634" s="76"/>
      <c r="G634" s="20"/>
      <c r="H634" s="58">
        <v>0</v>
      </c>
      <c r="I634" s="59">
        <f t="shared" si="37"/>
        <v>6.315789473684211</v>
      </c>
      <c r="J634" s="60"/>
      <c r="K634" s="60"/>
      <c r="L634" s="60"/>
      <c r="M634" s="2">
        <v>475</v>
      </c>
    </row>
    <row r="635" spans="6:13" ht="12.75">
      <c r="F635" s="72"/>
      <c r="H635" s="6">
        <f>H634-B635</f>
        <v>0</v>
      </c>
      <c r="I635" s="24">
        <f t="shared" si="37"/>
        <v>0</v>
      </c>
      <c r="M635" s="2">
        <v>475</v>
      </c>
    </row>
    <row r="636" spans="6:13" ht="12.75">
      <c r="F636" s="72"/>
      <c r="H636" s="6">
        <f>H635-B636</f>
        <v>0</v>
      </c>
      <c r="I636" s="24">
        <f t="shared" si="37"/>
        <v>0</v>
      </c>
      <c r="M636" s="2">
        <v>475</v>
      </c>
    </row>
    <row r="637" spans="6:13" ht="12.75">
      <c r="F637" s="72"/>
      <c r="H637" s="6">
        <f>H636-B637</f>
        <v>0</v>
      </c>
      <c r="I637" s="24">
        <f t="shared" si="37"/>
        <v>0</v>
      </c>
      <c r="M637" s="2">
        <v>475</v>
      </c>
    </row>
    <row r="638" spans="1:13" s="60" customFormat="1" ht="12.75">
      <c r="A638" s="1"/>
      <c r="B638" s="6"/>
      <c r="C638" s="1"/>
      <c r="D638" s="1"/>
      <c r="E638" s="1"/>
      <c r="F638" s="72"/>
      <c r="G638" s="29"/>
      <c r="H638" s="6">
        <f>H637-B638</f>
        <v>0</v>
      </c>
      <c r="I638" s="24">
        <f t="shared" si="37"/>
        <v>0</v>
      </c>
      <c r="J638"/>
      <c r="K638"/>
      <c r="L638"/>
      <c r="M638" s="2">
        <v>475</v>
      </c>
    </row>
    <row r="639" spans="1:13" ht="12.75">
      <c r="A639" s="13"/>
      <c r="B639" s="80">
        <f>+B647+B659+B663+B668+B675+B686+B680</f>
        <v>134200</v>
      </c>
      <c r="C639" s="54" t="s">
        <v>319</v>
      </c>
      <c r="D639" s="55" t="s">
        <v>302</v>
      </c>
      <c r="E639" s="54" t="s">
        <v>320</v>
      </c>
      <c r="F639" s="56" t="s">
        <v>321</v>
      </c>
      <c r="G639" s="57" t="s">
        <v>322</v>
      </c>
      <c r="H639" s="58"/>
      <c r="I639" s="59">
        <f t="shared" si="37"/>
        <v>282.5263157894737</v>
      </c>
      <c r="J639" s="59"/>
      <c r="K639" s="59"/>
      <c r="L639" s="60"/>
      <c r="M639" s="2">
        <v>475</v>
      </c>
    </row>
    <row r="640" spans="2:13" ht="12.75">
      <c r="B640" s="79"/>
      <c r="F640" s="72"/>
      <c r="H640" s="6">
        <f aca="true" t="shared" si="38" ref="H640:H646">H639-B640</f>
        <v>0</v>
      </c>
      <c r="I640" s="24">
        <f t="shared" si="37"/>
        <v>0</v>
      </c>
      <c r="M640" s="2">
        <v>475</v>
      </c>
    </row>
    <row r="641" spans="2:13" ht="12.75">
      <c r="B641" s="79">
        <v>4000</v>
      </c>
      <c r="C641" s="1" t="s">
        <v>0</v>
      </c>
      <c r="D641" s="1" t="s">
        <v>12</v>
      </c>
      <c r="E641" s="1" t="s">
        <v>48</v>
      </c>
      <c r="F641" s="305" t="s">
        <v>323</v>
      </c>
      <c r="G641" s="29" t="s">
        <v>129</v>
      </c>
      <c r="H641" s="6">
        <f t="shared" si="38"/>
        <v>-4000</v>
      </c>
      <c r="I641" s="24">
        <v>8</v>
      </c>
      <c r="K641" t="s">
        <v>0</v>
      </c>
      <c r="L641">
        <v>13</v>
      </c>
      <c r="M641" s="2">
        <v>475</v>
      </c>
    </row>
    <row r="642" spans="2:13" ht="12.75">
      <c r="B642" s="79">
        <v>2000</v>
      </c>
      <c r="C642" s="1" t="s">
        <v>0</v>
      </c>
      <c r="D642" s="1" t="s">
        <v>12</v>
      </c>
      <c r="E642" s="1" t="s">
        <v>48</v>
      </c>
      <c r="F642" s="305" t="s">
        <v>324</v>
      </c>
      <c r="G642" s="29" t="s">
        <v>216</v>
      </c>
      <c r="H642" s="6">
        <f t="shared" si="38"/>
        <v>-6000</v>
      </c>
      <c r="I642" s="24">
        <v>4</v>
      </c>
      <c r="K642" t="s">
        <v>0</v>
      </c>
      <c r="L642">
        <v>13</v>
      </c>
      <c r="M642" s="2">
        <v>475</v>
      </c>
    </row>
    <row r="643" spans="2:13" ht="12.75">
      <c r="B643" s="79">
        <v>2000</v>
      </c>
      <c r="C643" s="1" t="s">
        <v>0</v>
      </c>
      <c r="D643" s="1" t="s">
        <v>12</v>
      </c>
      <c r="E643" s="1" t="s">
        <v>48</v>
      </c>
      <c r="F643" s="305" t="s">
        <v>325</v>
      </c>
      <c r="G643" s="29" t="s">
        <v>209</v>
      </c>
      <c r="H643" s="6">
        <f t="shared" si="38"/>
        <v>-8000</v>
      </c>
      <c r="I643" s="24">
        <v>4</v>
      </c>
      <c r="K643" t="s">
        <v>0</v>
      </c>
      <c r="L643">
        <v>13</v>
      </c>
      <c r="M643" s="2">
        <v>475</v>
      </c>
    </row>
    <row r="644" spans="2:13" ht="12.75">
      <c r="B644" s="79">
        <v>5000</v>
      </c>
      <c r="C644" s="1" t="s">
        <v>0</v>
      </c>
      <c r="D644" s="1" t="s">
        <v>12</v>
      </c>
      <c r="E644" s="1" t="s">
        <v>18</v>
      </c>
      <c r="F644" s="305" t="s">
        <v>326</v>
      </c>
      <c r="G644" s="29" t="s">
        <v>125</v>
      </c>
      <c r="H644" s="6">
        <f t="shared" si="38"/>
        <v>-13000</v>
      </c>
      <c r="I644" s="24">
        <v>10</v>
      </c>
      <c r="K644" t="s">
        <v>0</v>
      </c>
      <c r="L644">
        <v>13</v>
      </c>
      <c r="M644" s="2">
        <v>475</v>
      </c>
    </row>
    <row r="645" spans="2:13" ht="12.75">
      <c r="B645" s="79">
        <v>4000</v>
      </c>
      <c r="C645" s="1" t="s">
        <v>0</v>
      </c>
      <c r="D645" s="1" t="s">
        <v>12</v>
      </c>
      <c r="E645" s="1" t="s">
        <v>18</v>
      </c>
      <c r="F645" s="305" t="s">
        <v>327</v>
      </c>
      <c r="G645" s="29" t="s">
        <v>127</v>
      </c>
      <c r="H645" s="6">
        <f t="shared" si="38"/>
        <v>-17000</v>
      </c>
      <c r="I645" s="24">
        <v>8</v>
      </c>
      <c r="K645" t="s">
        <v>0</v>
      </c>
      <c r="L645">
        <v>13</v>
      </c>
      <c r="M645" s="2">
        <v>475</v>
      </c>
    </row>
    <row r="646" spans="1:13" s="60" customFormat="1" ht="12.75">
      <c r="A646" s="1"/>
      <c r="B646" s="79">
        <v>6000</v>
      </c>
      <c r="C646" s="1" t="s">
        <v>0</v>
      </c>
      <c r="D646" s="1" t="s">
        <v>12</v>
      </c>
      <c r="E646" s="1" t="s">
        <v>18</v>
      </c>
      <c r="F646" s="305" t="s">
        <v>328</v>
      </c>
      <c r="G646" s="29" t="s">
        <v>129</v>
      </c>
      <c r="H646" s="6">
        <f t="shared" si="38"/>
        <v>-23000</v>
      </c>
      <c r="I646" s="24">
        <v>12</v>
      </c>
      <c r="J646"/>
      <c r="K646" t="s">
        <v>0</v>
      </c>
      <c r="L646">
        <v>13</v>
      </c>
      <c r="M646" s="2">
        <v>475</v>
      </c>
    </row>
    <row r="647" spans="1:13" ht="12.75">
      <c r="A647" s="13"/>
      <c r="B647" s="80">
        <f>SUM(B641:B646)</f>
        <v>23000</v>
      </c>
      <c r="C647" s="13" t="s">
        <v>0</v>
      </c>
      <c r="D647" s="13"/>
      <c r="E647" s="13"/>
      <c r="F647" s="76"/>
      <c r="G647" s="20"/>
      <c r="H647" s="58">
        <v>0</v>
      </c>
      <c r="I647" s="59">
        <f aca="true" t="shared" si="39" ref="I647:I683">+B647/M647</f>
        <v>48.421052631578945</v>
      </c>
      <c r="J647" s="60"/>
      <c r="K647" s="60"/>
      <c r="L647" s="60"/>
      <c r="M647" s="2">
        <v>475</v>
      </c>
    </row>
    <row r="648" spans="2:13" ht="12.75">
      <c r="B648" s="79"/>
      <c r="F648" s="72"/>
      <c r="H648" s="6">
        <f aca="true" t="shared" si="40" ref="H648:H654">H647-B648</f>
        <v>0</v>
      </c>
      <c r="I648" s="24">
        <f t="shared" si="39"/>
        <v>0</v>
      </c>
      <c r="M648" s="2">
        <v>475</v>
      </c>
    </row>
    <row r="649" spans="2:13" ht="12.75">
      <c r="B649" s="79"/>
      <c r="F649" s="72"/>
      <c r="H649" s="6">
        <f t="shared" si="40"/>
        <v>0</v>
      </c>
      <c r="I649" s="24">
        <f t="shared" si="39"/>
        <v>0</v>
      </c>
      <c r="M649" s="2">
        <v>475</v>
      </c>
    </row>
    <row r="650" spans="1:13" s="17" customFormat="1" ht="12.75">
      <c r="A650" s="14"/>
      <c r="B650" s="78">
        <v>700</v>
      </c>
      <c r="C650" s="14" t="s">
        <v>329</v>
      </c>
      <c r="D650" s="14" t="s">
        <v>12</v>
      </c>
      <c r="E650" s="14" t="s">
        <v>24</v>
      </c>
      <c r="F650" s="33" t="s">
        <v>330</v>
      </c>
      <c r="G650" s="32" t="s">
        <v>129</v>
      </c>
      <c r="H650" s="31">
        <f>H649-B650</f>
        <v>-700</v>
      </c>
      <c r="I650" s="42">
        <f t="shared" si="39"/>
        <v>1.4736842105263157</v>
      </c>
      <c r="K650" s="17" t="s">
        <v>48</v>
      </c>
      <c r="L650" s="17">
        <v>7</v>
      </c>
      <c r="M650" s="2">
        <v>475</v>
      </c>
    </row>
    <row r="651" spans="2:13" ht="12.75">
      <c r="B651" s="79">
        <v>2000</v>
      </c>
      <c r="C651" s="1" t="s">
        <v>331</v>
      </c>
      <c r="D651" s="14" t="s">
        <v>12</v>
      </c>
      <c r="E651" s="1" t="s">
        <v>24</v>
      </c>
      <c r="F651" s="72" t="s">
        <v>330</v>
      </c>
      <c r="G651" s="29" t="s">
        <v>129</v>
      </c>
      <c r="H651" s="6">
        <f t="shared" si="40"/>
        <v>-2700</v>
      </c>
      <c r="I651" s="24">
        <f t="shared" si="39"/>
        <v>4.2105263157894735</v>
      </c>
      <c r="K651" s="17" t="s">
        <v>48</v>
      </c>
      <c r="L651">
        <v>13</v>
      </c>
      <c r="M651" s="2">
        <v>475</v>
      </c>
    </row>
    <row r="652" spans="1:13" s="17" customFormat="1" ht="12.75">
      <c r="A652" s="14"/>
      <c r="B652" s="78">
        <v>5000</v>
      </c>
      <c r="C652" s="14" t="s">
        <v>1190</v>
      </c>
      <c r="D652" s="14" t="s">
        <v>12</v>
      </c>
      <c r="E652" s="14" t="s">
        <v>24</v>
      </c>
      <c r="F652" s="33" t="s">
        <v>330</v>
      </c>
      <c r="G652" s="32" t="s">
        <v>129</v>
      </c>
      <c r="H652" s="6">
        <f t="shared" si="40"/>
        <v>-7700</v>
      </c>
      <c r="I652" s="42">
        <f t="shared" si="39"/>
        <v>10.526315789473685</v>
      </c>
      <c r="K652" s="17" t="s">
        <v>48</v>
      </c>
      <c r="L652" s="17">
        <v>13</v>
      </c>
      <c r="M652" s="2">
        <v>475</v>
      </c>
    </row>
    <row r="653" spans="1:13" s="17" customFormat="1" ht="12.75">
      <c r="A653" s="14"/>
      <c r="B653" s="78">
        <v>4000</v>
      </c>
      <c r="C653" s="14" t="s">
        <v>332</v>
      </c>
      <c r="D653" s="14" t="s">
        <v>12</v>
      </c>
      <c r="E653" s="14" t="s">
        <v>24</v>
      </c>
      <c r="F653" s="33" t="s">
        <v>330</v>
      </c>
      <c r="G653" s="32" t="s">
        <v>216</v>
      </c>
      <c r="H653" s="6">
        <f t="shared" si="40"/>
        <v>-11700</v>
      </c>
      <c r="I653" s="42">
        <f t="shared" si="39"/>
        <v>8.421052631578947</v>
      </c>
      <c r="K653" s="17" t="s">
        <v>48</v>
      </c>
      <c r="L653" s="17">
        <v>13</v>
      </c>
      <c r="M653" s="2">
        <v>475</v>
      </c>
    </row>
    <row r="654" spans="1:13" s="17" customFormat="1" ht="12.75">
      <c r="A654" s="14"/>
      <c r="B654" s="78">
        <v>2000</v>
      </c>
      <c r="C654" s="14" t="s">
        <v>1186</v>
      </c>
      <c r="D654" s="14" t="s">
        <v>12</v>
      </c>
      <c r="E654" s="14" t="s">
        <v>24</v>
      </c>
      <c r="F654" s="33" t="s">
        <v>330</v>
      </c>
      <c r="G654" s="32" t="s">
        <v>216</v>
      </c>
      <c r="H654" s="6">
        <f t="shared" si="40"/>
        <v>-13700</v>
      </c>
      <c r="I654" s="42">
        <f>+B654/M654</f>
        <v>4.2105263157894735</v>
      </c>
      <c r="K654" s="17" t="s">
        <v>48</v>
      </c>
      <c r="L654" s="17">
        <v>13</v>
      </c>
      <c r="M654" s="2">
        <v>475</v>
      </c>
    </row>
    <row r="655" spans="1:13" s="17" customFormat="1" ht="12.75">
      <c r="A655" s="14"/>
      <c r="B655" s="78">
        <v>3000</v>
      </c>
      <c r="C655" s="14" t="s">
        <v>1187</v>
      </c>
      <c r="D655" s="14" t="s">
        <v>12</v>
      </c>
      <c r="E655" s="14" t="s">
        <v>24</v>
      </c>
      <c r="F655" s="33" t="s">
        <v>330</v>
      </c>
      <c r="G655" s="32" t="s">
        <v>216</v>
      </c>
      <c r="H655" s="31">
        <f>H654-B655</f>
        <v>-16700</v>
      </c>
      <c r="I655" s="42">
        <f>+B655/M655</f>
        <v>6.315789473684211</v>
      </c>
      <c r="K655" s="17" t="s">
        <v>48</v>
      </c>
      <c r="L655" s="17">
        <v>13</v>
      </c>
      <c r="M655" s="2">
        <v>475</v>
      </c>
    </row>
    <row r="656" spans="1:13" s="17" customFormat="1" ht="12.75">
      <c r="A656" s="14"/>
      <c r="B656" s="78">
        <v>4000</v>
      </c>
      <c r="C656" s="14" t="s">
        <v>1188</v>
      </c>
      <c r="D656" s="14" t="s">
        <v>12</v>
      </c>
      <c r="E656" s="14" t="s">
        <v>24</v>
      </c>
      <c r="F656" s="33" t="s">
        <v>330</v>
      </c>
      <c r="G656" s="32" t="s">
        <v>209</v>
      </c>
      <c r="H656" s="31">
        <f>H655-B656</f>
        <v>-20700</v>
      </c>
      <c r="I656" s="42">
        <f>+B656/M656</f>
        <v>8.421052631578947</v>
      </c>
      <c r="K656" s="17" t="s">
        <v>48</v>
      </c>
      <c r="L656" s="17">
        <v>13</v>
      </c>
      <c r="M656" s="2">
        <v>475</v>
      </c>
    </row>
    <row r="657" spans="1:13" s="17" customFormat="1" ht="12.75">
      <c r="A657" s="14"/>
      <c r="B657" s="78">
        <v>2000</v>
      </c>
      <c r="C657" s="14" t="s">
        <v>1189</v>
      </c>
      <c r="D657" s="14" t="s">
        <v>12</v>
      </c>
      <c r="E657" s="14" t="s">
        <v>24</v>
      </c>
      <c r="F657" s="33" t="s">
        <v>330</v>
      </c>
      <c r="G657" s="32" t="s">
        <v>209</v>
      </c>
      <c r="H657" s="31">
        <f>H656-B657</f>
        <v>-22700</v>
      </c>
      <c r="I657" s="42">
        <f>+B657/M657</f>
        <v>4.2105263157894735</v>
      </c>
      <c r="K657" s="17" t="s">
        <v>48</v>
      </c>
      <c r="L657" s="17">
        <v>13</v>
      </c>
      <c r="M657" s="2">
        <v>475</v>
      </c>
    </row>
    <row r="658" spans="1:13" s="60" customFormat="1" ht="12.75">
      <c r="A658" s="1"/>
      <c r="B658" s="79">
        <v>25000</v>
      </c>
      <c r="C658" s="1" t="s">
        <v>331</v>
      </c>
      <c r="D658" s="1" t="s">
        <v>12</v>
      </c>
      <c r="E658" s="1" t="s">
        <v>24</v>
      </c>
      <c r="F658" s="33" t="s">
        <v>333</v>
      </c>
      <c r="G658" s="29" t="s">
        <v>129</v>
      </c>
      <c r="H658" s="31">
        <f>H657-B658</f>
        <v>-47700</v>
      </c>
      <c r="I658" s="24">
        <f t="shared" si="39"/>
        <v>52.63157894736842</v>
      </c>
      <c r="J658"/>
      <c r="K658" t="s">
        <v>18</v>
      </c>
      <c r="L658">
        <v>13</v>
      </c>
      <c r="M658" s="2">
        <v>475</v>
      </c>
    </row>
    <row r="659" spans="1:13" ht="12.75">
      <c r="A659" s="13"/>
      <c r="B659" s="80">
        <f>SUM(B650:B658)</f>
        <v>47700</v>
      </c>
      <c r="C659" s="13" t="s">
        <v>27</v>
      </c>
      <c r="D659" s="13"/>
      <c r="E659" s="13"/>
      <c r="F659" s="76"/>
      <c r="G659" s="20"/>
      <c r="H659" s="58">
        <v>0</v>
      </c>
      <c r="I659" s="59">
        <f t="shared" si="39"/>
        <v>100.42105263157895</v>
      </c>
      <c r="J659" s="60"/>
      <c r="K659" s="60"/>
      <c r="L659" s="60"/>
      <c r="M659" s="2">
        <v>475</v>
      </c>
    </row>
    <row r="660" spans="2:13" ht="12.75">
      <c r="B660" s="79"/>
      <c r="F660" s="72"/>
      <c r="H660" s="6">
        <f aca="true" t="shared" si="41" ref="H660:H688">H659-B660</f>
        <v>0</v>
      </c>
      <c r="I660" s="24">
        <f t="shared" si="39"/>
        <v>0</v>
      </c>
      <c r="M660" s="2">
        <v>475</v>
      </c>
    </row>
    <row r="661" spans="2:13" ht="12.75">
      <c r="B661" s="79"/>
      <c r="F661" s="72"/>
      <c r="H661" s="6">
        <f t="shared" si="41"/>
        <v>0</v>
      </c>
      <c r="I661" s="24">
        <f t="shared" si="39"/>
        <v>0</v>
      </c>
      <c r="M661" s="2">
        <v>475</v>
      </c>
    </row>
    <row r="662" spans="1:13" s="60" customFormat="1" ht="12.75">
      <c r="A662" s="1"/>
      <c r="B662" s="79">
        <v>2000</v>
      </c>
      <c r="C662" s="1" t="s">
        <v>41</v>
      </c>
      <c r="D662" s="1" t="s">
        <v>12</v>
      </c>
      <c r="E662" s="1" t="s">
        <v>29</v>
      </c>
      <c r="F662" s="33" t="s">
        <v>334</v>
      </c>
      <c r="G662" s="29" t="s">
        <v>129</v>
      </c>
      <c r="H662" s="6">
        <f t="shared" si="41"/>
        <v>-2000</v>
      </c>
      <c r="I662" s="24">
        <f>+B662/M662</f>
        <v>4.2105263157894735</v>
      </c>
      <c r="J662"/>
      <c r="K662" t="s">
        <v>18</v>
      </c>
      <c r="L662">
        <v>13</v>
      </c>
      <c r="M662" s="2">
        <v>475</v>
      </c>
    </row>
    <row r="663" spans="1:13" ht="12.75">
      <c r="A663" s="13"/>
      <c r="B663" s="80">
        <f>SUM(B662:B662)</f>
        <v>2000</v>
      </c>
      <c r="C663" s="13" t="s">
        <v>27</v>
      </c>
      <c r="D663" s="13"/>
      <c r="E663" s="13"/>
      <c r="F663" s="76"/>
      <c r="G663" s="20"/>
      <c r="H663" s="58">
        <v>0</v>
      </c>
      <c r="I663" s="59">
        <f t="shared" si="39"/>
        <v>4.2105263157894735</v>
      </c>
      <c r="J663" s="60"/>
      <c r="K663" s="60"/>
      <c r="L663" s="60"/>
      <c r="M663" s="2">
        <v>475</v>
      </c>
    </row>
    <row r="664" spans="2:13" ht="12.75">
      <c r="B664" s="79"/>
      <c r="F664" s="72"/>
      <c r="H664" s="6">
        <f t="shared" si="41"/>
        <v>0</v>
      </c>
      <c r="I664" s="24">
        <f t="shared" si="39"/>
        <v>0</v>
      </c>
      <c r="M664" s="2">
        <v>475</v>
      </c>
    </row>
    <row r="665" spans="2:13" ht="12.75">
      <c r="B665" s="79"/>
      <c r="F665" s="72"/>
      <c r="H665" s="6">
        <f t="shared" si="41"/>
        <v>0</v>
      </c>
      <c r="I665" s="24">
        <f t="shared" si="39"/>
        <v>0</v>
      </c>
      <c r="M665" s="2">
        <v>475</v>
      </c>
    </row>
    <row r="666" spans="2:13" ht="12.75">
      <c r="B666" s="79">
        <v>5000</v>
      </c>
      <c r="C666" s="1" t="s">
        <v>163</v>
      </c>
      <c r="D666" s="14" t="s">
        <v>12</v>
      </c>
      <c r="E666" s="1" t="s">
        <v>24</v>
      </c>
      <c r="F666" s="72" t="s">
        <v>335</v>
      </c>
      <c r="G666" s="29" t="s">
        <v>129</v>
      </c>
      <c r="H666" s="6">
        <f t="shared" si="41"/>
        <v>-5000</v>
      </c>
      <c r="I666" s="24">
        <v>10</v>
      </c>
      <c r="K666" s="17" t="s">
        <v>48</v>
      </c>
      <c r="L666">
        <v>13</v>
      </c>
      <c r="M666" s="2">
        <v>475</v>
      </c>
    </row>
    <row r="667" spans="1:13" s="60" customFormat="1" ht="12.75">
      <c r="A667" s="1"/>
      <c r="B667" s="78">
        <v>5000</v>
      </c>
      <c r="C667" s="1" t="s">
        <v>163</v>
      </c>
      <c r="D667" s="14" t="s">
        <v>12</v>
      </c>
      <c r="E667" s="1" t="s">
        <v>24</v>
      </c>
      <c r="F667" s="72" t="s">
        <v>330</v>
      </c>
      <c r="G667" s="29" t="s">
        <v>216</v>
      </c>
      <c r="H667" s="6">
        <f t="shared" si="41"/>
        <v>-10000</v>
      </c>
      <c r="I667" s="24">
        <v>10</v>
      </c>
      <c r="J667"/>
      <c r="K667" s="17" t="s">
        <v>48</v>
      </c>
      <c r="L667">
        <v>13</v>
      </c>
      <c r="M667" s="2">
        <v>475</v>
      </c>
    </row>
    <row r="668" spans="1:13" ht="12.75">
      <c r="A668" s="13"/>
      <c r="B668" s="80">
        <f>SUM(B666:B667)</f>
        <v>10000</v>
      </c>
      <c r="C668" s="13" t="s">
        <v>163</v>
      </c>
      <c r="D668" s="13"/>
      <c r="E668" s="13"/>
      <c r="F668" s="76"/>
      <c r="G668" s="20"/>
      <c r="H668" s="58">
        <v>0</v>
      </c>
      <c r="I668" s="59">
        <f t="shared" si="39"/>
        <v>21.05263157894737</v>
      </c>
      <c r="J668" s="60"/>
      <c r="K668" s="60"/>
      <c r="L668" s="60"/>
      <c r="M668" s="2">
        <v>475</v>
      </c>
    </row>
    <row r="669" spans="2:13" ht="12.75">
      <c r="B669" s="79"/>
      <c r="F669" s="72"/>
      <c r="H669" s="6">
        <f t="shared" si="41"/>
        <v>0</v>
      </c>
      <c r="I669" s="24">
        <f t="shared" si="39"/>
        <v>0</v>
      </c>
      <c r="M669" s="2">
        <v>475</v>
      </c>
    </row>
    <row r="670" spans="2:13" ht="12.75">
      <c r="B670" s="79"/>
      <c r="F670" s="72"/>
      <c r="H670" s="6">
        <f t="shared" si="41"/>
        <v>0</v>
      </c>
      <c r="I670" s="24">
        <f t="shared" si="39"/>
        <v>0</v>
      </c>
      <c r="M670" s="2">
        <v>475</v>
      </c>
    </row>
    <row r="671" spans="2:13" ht="12.75">
      <c r="B671" s="79">
        <v>2000</v>
      </c>
      <c r="C671" s="1" t="s">
        <v>30</v>
      </c>
      <c r="D671" s="14" t="s">
        <v>12</v>
      </c>
      <c r="E671" s="1" t="s">
        <v>24</v>
      </c>
      <c r="F671" s="72" t="s">
        <v>330</v>
      </c>
      <c r="G671" s="29" t="s">
        <v>129</v>
      </c>
      <c r="H671" s="6">
        <f t="shared" si="41"/>
        <v>-2000</v>
      </c>
      <c r="I671" s="24">
        <v>4</v>
      </c>
      <c r="K671" s="17" t="s">
        <v>48</v>
      </c>
      <c r="L671">
        <v>13</v>
      </c>
      <c r="M671" s="2">
        <v>475</v>
      </c>
    </row>
    <row r="672" spans="2:13" ht="12.75">
      <c r="B672" s="79">
        <v>2000</v>
      </c>
      <c r="C672" s="1" t="s">
        <v>30</v>
      </c>
      <c r="D672" s="1" t="s">
        <v>12</v>
      </c>
      <c r="E672" s="1" t="s">
        <v>24</v>
      </c>
      <c r="F672" s="33" t="s">
        <v>333</v>
      </c>
      <c r="G672" s="29" t="s">
        <v>129</v>
      </c>
      <c r="H672" s="6">
        <f t="shared" si="41"/>
        <v>-4000</v>
      </c>
      <c r="I672" s="24">
        <f>+B672/M672</f>
        <v>4.2105263157894735</v>
      </c>
      <c r="K672" t="s">
        <v>18</v>
      </c>
      <c r="L672">
        <v>13</v>
      </c>
      <c r="M672" s="2">
        <v>475</v>
      </c>
    </row>
    <row r="673" spans="2:13" ht="12.75">
      <c r="B673" s="79">
        <v>2000</v>
      </c>
      <c r="C673" s="1" t="s">
        <v>30</v>
      </c>
      <c r="D673" s="14" t="s">
        <v>12</v>
      </c>
      <c r="E673" s="1" t="s">
        <v>24</v>
      </c>
      <c r="F673" s="72" t="s">
        <v>330</v>
      </c>
      <c r="G673" s="29" t="s">
        <v>216</v>
      </c>
      <c r="H673" s="6">
        <f t="shared" si="41"/>
        <v>-6000</v>
      </c>
      <c r="I673" s="24">
        <v>4</v>
      </c>
      <c r="K673" s="17" t="s">
        <v>48</v>
      </c>
      <c r="L673">
        <v>13</v>
      </c>
      <c r="M673" s="2">
        <v>475</v>
      </c>
    </row>
    <row r="674" spans="1:13" s="60" customFormat="1" ht="12.75">
      <c r="A674" s="1"/>
      <c r="B674" s="79">
        <v>2000</v>
      </c>
      <c r="C674" s="1" t="s">
        <v>30</v>
      </c>
      <c r="D674" s="14" t="s">
        <v>12</v>
      </c>
      <c r="E674" s="1" t="s">
        <v>24</v>
      </c>
      <c r="F674" s="72" t="s">
        <v>330</v>
      </c>
      <c r="G674" s="29" t="s">
        <v>209</v>
      </c>
      <c r="H674" s="6">
        <f t="shared" si="41"/>
        <v>-8000</v>
      </c>
      <c r="I674" s="24">
        <v>4</v>
      </c>
      <c r="J674"/>
      <c r="K674" s="17" t="s">
        <v>48</v>
      </c>
      <c r="L674">
        <v>13</v>
      </c>
      <c r="M674" s="2">
        <v>475</v>
      </c>
    </row>
    <row r="675" spans="1:13" ht="12.75">
      <c r="A675" s="13"/>
      <c r="B675" s="80">
        <f>SUM(B671:B674)</f>
        <v>8000</v>
      </c>
      <c r="C675" s="13" t="s">
        <v>30</v>
      </c>
      <c r="D675" s="13"/>
      <c r="E675" s="13"/>
      <c r="F675" s="76"/>
      <c r="G675" s="20"/>
      <c r="H675" s="58">
        <v>0</v>
      </c>
      <c r="I675" s="59">
        <f t="shared" si="39"/>
        <v>16.842105263157894</v>
      </c>
      <c r="J675" s="60"/>
      <c r="K675" s="60"/>
      <c r="L675" s="60"/>
      <c r="M675" s="2">
        <v>475</v>
      </c>
    </row>
    <row r="676" spans="2:13" ht="12.75">
      <c r="B676" s="79"/>
      <c r="F676" s="72"/>
      <c r="H676" s="6">
        <f t="shared" si="41"/>
        <v>0</v>
      </c>
      <c r="I676" s="24">
        <f t="shared" si="39"/>
        <v>0</v>
      </c>
      <c r="M676" s="2">
        <v>475</v>
      </c>
    </row>
    <row r="677" spans="2:13" ht="12.75">
      <c r="B677" s="79"/>
      <c r="F677" s="72"/>
      <c r="H677" s="6">
        <f t="shared" si="41"/>
        <v>0</v>
      </c>
      <c r="I677" s="24">
        <f t="shared" si="39"/>
        <v>0</v>
      </c>
      <c r="M677" s="2">
        <v>475</v>
      </c>
    </row>
    <row r="678" spans="2:13" ht="12.75">
      <c r="B678" s="79">
        <v>30000</v>
      </c>
      <c r="C678" s="1" t="s">
        <v>1254</v>
      </c>
      <c r="D678" s="1" t="s">
        <v>12</v>
      </c>
      <c r="E678" s="1" t="s">
        <v>32</v>
      </c>
      <c r="F678" s="306" t="s">
        <v>1255</v>
      </c>
      <c r="G678" s="29" t="s">
        <v>129</v>
      </c>
      <c r="H678" s="6">
        <f t="shared" si="41"/>
        <v>-30000</v>
      </c>
      <c r="I678" s="24">
        <f t="shared" si="39"/>
        <v>63.1578947368421</v>
      </c>
      <c r="K678" t="s">
        <v>18</v>
      </c>
      <c r="L678">
        <v>13</v>
      </c>
      <c r="M678" s="2">
        <v>475</v>
      </c>
    </row>
    <row r="679" spans="1:13" s="60" customFormat="1" ht="12.75">
      <c r="A679" s="1"/>
      <c r="B679" s="79">
        <v>10000</v>
      </c>
      <c r="C679" s="1" t="s">
        <v>31</v>
      </c>
      <c r="D679" s="1" t="s">
        <v>12</v>
      </c>
      <c r="E679" s="1" t="s">
        <v>32</v>
      </c>
      <c r="F679" s="33" t="s">
        <v>336</v>
      </c>
      <c r="G679" s="29" t="s">
        <v>129</v>
      </c>
      <c r="H679" s="6">
        <f t="shared" si="41"/>
        <v>-40000</v>
      </c>
      <c r="I679" s="24">
        <f t="shared" si="39"/>
        <v>21.05263157894737</v>
      </c>
      <c r="J679"/>
      <c r="K679" t="s">
        <v>18</v>
      </c>
      <c r="L679">
        <v>13</v>
      </c>
      <c r="M679" s="2">
        <v>475</v>
      </c>
    </row>
    <row r="680" spans="1:13" ht="12.75">
      <c r="A680" s="13"/>
      <c r="B680" s="80">
        <f>SUM(B678:B679)</f>
        <v>40000</v>
      </c>
      <c r="C680" s="13"/>
      <c r="D680" s="13"/>
      <c r="E680" s="13" t="s">
        <v>32</v>
      </c>
      <c r="F680" s="76"/>
      <c r="G680" s="20"/>
      <c r="H680" s="58">
        <v>0</v>
      </c>
      <c r="I680" s="59">
        <f t="shared" si="39"/>
        <v>84.21052631578948</v>
      </c>
      <c r="J680" s="60"/>
      <c r="K680" s="60"/>
      <c r="L680" s="60"/>
      <c r="M680" s="2">
        <v>475</v>
      </c>
    </row>
    <row r="681" spans="2:13" ht="12.75">
      <c r="B681" s="79"/>
      <c r="F681" s="72"/>
      <c r="H681" s="6">
        <f t="shared" si="41"/>
        <v>0</v>
      </c>
      <c r="I681" s="24">
        <f t="shared" si="39"/>
        <v>0</v>
      </c>
      <c r="M681" s="2">
        <v>475</v>
      </c>
    </row>
    <row r="682" spans="2:13" ht="12.75">
      <c r="B682" s="79"/>
      <c r="F682" s="72"/>
      <c r="H682" s="6">
        <f t="shared" si="41"/>
        <v>0</v>
      </c>
      <c r="I682" s="24">
        <f t="shared" si="39"/>
        <v>0</v>
      </c>
      <c r="M682" s="2">
        <v>475</v>
      </c>
    </row>
    <row r="683" spans="1:13" s="17" customFormat="1" ht="12.75">
      <c r="A683" s="14"/>
      <c r="B683" s="78">
        <v>1000</v>
      </c>
      <c r="C683" s="14" t="s">
        <v>66</v>
      </c>
      <c r="D683" s="14" t="s">
        <v>12</v>
      </c>
      <c r="E683" s="14" t="s">
        <v>67</v>
      </c>
      <c r="F683" s="33" t="s">
        <v>330</v>
      </c>
      <c r="G683" s="32" t="s">
        <v>129</v>
      </c>
      <c r="H683" s="31">
        <f t="shared" si="41"/>
        <v>-1000</v>
      </c>
      <c r="I683" s="42">
        <f t="shared" si="39"/>
        <v>2.1052631578947367</v>
      </c>
      <c r="K683" s="17" t="s">
        <v>48</v>
      </c>
      <c r="L683" s="17">
        <v>13</v>
      </c>
      <c r="M683" s="2">
        <v>475</v>
      </c>
    </row>
    <row r="684" spans="2:13" ht="12.75">
      <c r="B684" s="79">
        <v>1500</v>
      </c>
      <c r="C684" s="14" t="s">
        <v>66</v>
      </c>
      <c r="D684" s="14" t="s">
        <v>12</v>
      </c>
      <c r="E684" s="1" t="s">
        <v>67</v>
      </c>
      <c r="F684" s="72" t="s">
        <v>330</v>
      </c>
      <c r="G684" s="29" t="s">
        <v>216</v>
      </c>
      <c r="H684" s="6">
        <f t="shared" si="41"/>
        <v>-2500</v>
      </c>
      <c r="I684" s="24">
        <v>3</v>
      </c>
      <c r="K684" s="17" t="s">
        <v>48</v>
      </c>
      <c r="L684">
        <v>13</v>
      </c>
      <c r="M684" s="2">
        <v>475</v>
      </c>
    </row>
    <row r="685" spans="1:13" s="17" customFormat="1" ht="12.75">
      <c r="A685" s="14"/>
      <c r="B685" s="78">
        <v>1000</v>
      </c>
      <c r="C685" s="14" t="s">
        <v>66</v>
      </c>
      <c r="D685" s="14" t="s">
        <v>12</v>
      </c>
      <c r="E685" s="14" t="s">
        <v>67</v>
      </c>
      <c r="F685" s="33" t="s">
        <v>330</v>
      </c>
      <c r="G685" s="32" t="s">
        <v>209</v>
      </c>
      <c r="H685" s="31">
        <f t="shared" si="41"/>
        <v>-3500</v>
      </c>
      <c r="I685" s="42">
        <f>+B685/M685</f>
        <v>2.1052631578947367</v>
      </c>
      <c r="K685" s="17" t="s">
        <v>48</v>
      </c>
      <c r="L685" s="17">
        <v>13</v>
      </c>
      <c r="M685" s="2">
        <v>475</v>
      </c>
    </row>
    <row r="686" spans="1:13" ht="12.75">
      <c r="A686" s="13"/>
      <c r="B686" s="80">
        <f>SUM(B683:B685)</f>
        <v>3500</v>
      </c>
      <c r="C686" s="13"/>
      <c r="D686" s="13"/>
      <c r="E686" s="13" t="s">
        <v>67</v>
      </c>
      <c r="F686" s="76"/>
      <c r="G686" s="20"/>
      <c r="H686" s="58">
        <v>0</v>
      </c>
      <c r="I686" s="59">
        <f aca="true" t="shared" si="42" ref="I686:I692">+B686/M686</f>
        <v>7.368421052631579</v>
      </c>
      <c r="J686" s="60"/>
      <c r="K686" s="60"/>
      <c r="L686" s="60"/>
      <c r="M686" s="2">
        <v>475</v>
      </c>
    </row>
    <row r="687" spans="2:13" ht="12.75">
      <c r="B687" s="79"/>
      <c r="F687" s="72"/>
      <c r="H687" s="6">
        <f t="shared" si="41"/>
        <v>0</v>
      </c>
      <c r="I687" s="24">
        <f t="shared" si="42"/>
        <v>0</v>
      </c>
      <c r="M687" s="2">
        <v>475</v>
      </c>
    </row>
    <row r="688" spans="2:13" ht="12.75">
      <c r="B688" s="79"/>
      <c r="F688" s="72"/>
      <c r="H688" s="6">
        <f t="shared" si="41"/>
        <v>0</v>
      </c>
      <c r="I688" s="24">
        <f t="shared" si="42"/>
        <v>0</v>
      </c>
      <c r="M688" s="2">
        <v>475</v>
      </c>
    </row>
    <row r="689" spans="2:13" ht="12.75">
      <c r="B689" s="79"/>
      <c r="F689" s="72"/>
      <c r="H689" s="6">
        <f>H688-B689</f>
        <v>0</v>
      </c>
      <c r="I689" s="24">
        <f t="shared" si="42"/>
        <v>0</v>
      </c>
      <c r="M689" s="2">
        <v>475</v>
      </c>
    </row>
    <row r="690" spans="1:13" s="60" customFormat="1" ht="12.75">
      <c r="A690" s="1"/>
      <c r="B690" s="344"/>
      <c r="C690" s="1"/>
      <c r="D690" s="1"/>
      <c r="E690" s="1"/>
      <c r="F690" s="72"/>
      <c r="G690" s="29"/>
      <c r="H690" s="6">
        <f>H689-B690</f>
        <v>0</v>
      </c>
      <c r="I690" s="24">
        <f t="shared" si="42"/>
        <v>0</v>
      </c>
      <c r="J690"/>
      <c r="K690"/>
      <c r="L690"/>
      <c r="M690" s="2">
        <v>475</v>
      </c>
    </row>
    <row r="691" spans="1:13" ht="12.75">
      <c r="A691" s="13"/>
      <c r="B691" s="80">
        <f>+B696+B701+B706+B712+B717+B723+B727+B734</f>
        <v>46450</v>
      </c>
      <c r="C691" s="54" t="s">
        <v>337</v>
      </c>
      <c r="D691" s="55" t="s">
        <v>338</v>
      </c>
      <c r="E691" s="54" t="s">
        <v>227</v>
      </c>
      <c r="F691" s="56" t="s">
        <v>339</v>
      </c>
      <c r="G691" s="57" t="s">
        <v>1289</v>
      </c>
      <c r="H691" s="58"/>
      <c r="I691" s="59">
        <f t="shared" si="42"/>
        <v>97.78947368421052</v>
      </c>
      <c r="J691" s="59"/>
      <c r="K691" s="59"/>
      <c r="L691" s="60"/>
      <c r="M691" s="2">
        <v>475</v>
      </c>
    </row>
    <row r="692" spans="2:13" ht="12.75">
      <c r="B692" s="344"/>
      <c r="F692" s="72"/>
      <c r="H692" s="6">
        <f>H691-B692</f>
        <v>0</v>
      </c>
      <c r="I692" s="24">
        <f t="shared" si="42"/>
        <v>0</v>
      </c>
      <c r="M692" s="2">
        <v>475</v>
      </c>
    </row>
    <row r="693" spans="2:13" ht="12.75">
      <c r="B693" s="79">
        <v>2500</v>
      </c>
      <c r="C693" s="1" t="s">
        <v>0</v>
      </c>
      <c r="D693" s="1" t="s">
        <v>12</v>
      </c>
      <c r="E693" s="1" t="s">
        <v>71</v>
      </c>
      <c r="F693" s="305" t="s">
        <v>340</v>
      </c>
      <c r="G693" s="29" t="s">
        <v>216</v>
      </c>
      <c r="H693" s="6">
        <f>H692-B693</f>
        <v>-2500</v>
      </c>
      <c r="I693" s="24">
        <v>5</v>
      </c>
      <c r="K693" t="s">
        <v>0</v>
      </c>
      <c r="L693">
        <v>14</v>
      </c>
      <c r="M693" s="2">
        <v>475</v>
      </c>
    </row>
    <row r="694" spans="2:13" ht="12.75">
      <c r="B694" s="79">
        <v>2500</v>
      </c>
      <c r="C694" s="1" t="s">
        <v>0</v>
      </c>
      <c r="D694" s="1" t="s">
        <v>12</v>
      </c>
      <c r="E694" s="1" t="s">
        <v>71</v>
      </c>
      <c r="F694" s="305" t="s">
        <v>341</v>
      </c>
      <c r="G694" s="29" t="s">
        <v>209</v>
      </c>
      <c r="H694" s="6">
        <f>H693-B694</f>
        <v>-5000</v>
      </c>
      <c r="I694" s="24">
        <v>5</v>
      </c>
      <c r="K694" t="s">
        <v>0</v>
      </c>
      <c r="L694">
        <v>14</v>
      </c>
      <c r="M694" s="2">
        <v>475</v>
      </c>
    </row>
    <row r="695" spans="1:13" s="60" customFormat="1" ht="12.75">
      <c r="A695" s="1"/>
      <c r="B695" s="79">
        <v>2500</v>
      </c>
      <c r="C695" s="1" t="s">
        <v>0</v>
      </c>
      <c r="D695" s="1" t="s">
        <v>12</v>
      </c>
      <c r="E695" s="1" t="s">
        <v>71</v>
      </c>
      <c r="F695" s="305" t="s">
        <v>342</v>
      </c>
      <c r="G695" s="29" t="s">
        <v>217</v>
      </c>
      <c r="H695" s="6">
        <f>H694-B695</f>
        <v>-7500</v>
      </c>
      <c r="I695" s="24">
        <v>5</v>
      </c>
      <c r="J695"/>
      <c r="K695" t="s">
        <v>0</v>
      </c>
      <c r="L695">
        <v>14</v>
      </c>
      <c r="M695" s="2">
        <v>475</v>
      </c>
    </row>
    <row r="696" spans="1:13" ht="12.75">
      <c r="A696" s="13"/>
      <c r="B696" s="80">
        <f>SUM(B693:B695)</f>
        <v>7500</v>
      </c>
      <c r="C696" s="13" t="s">
        <v>0</v>
      </c>
      <c r="D696" s="13"/>
      <c r="E696" s="13"/>
      <c r="F696" s="76"/>
      <c r="G696" s="20"/>
      <c r="H696" s="58">
        <v>0</v>
      </c>
      <c r="I696" s="59">
        <f>+B696/M696</f>
        <v>15.789473684210526</v>
      </c>
      <c r="J696" s="60"/>
      <c r="K696" s="60"/>
      <c r="L696" s="60"/>
      <c r="M696" s="2">
        <v>475</v>
      </c>
    </row>
    <row r="697" spans="2:13" ht="12.75">
      <c r="B697" s="79"/>
      <c r="F697" s="72"/>
      <c r="H697" s="6">
        <f>H696-B697</f>
        <v>0</v>
      </c>
      <c r="I697" s="24">
        <f>+B697/M697</f>
        <v>0</v>
      </c>
      <c r="M697" s="2">
        <v>475</v>
      </c>
    </row>
    <row r="698" spans="2:13" ht="12.75">
      <c r="B698" s="79"/>
      <c r="F698" s="72"/>
      <c r="H698" s="6">
        <f aca="true" t="shared" si="43" ref="H698:H704">H697-B698</f>
        <v>0</v>
      </c>
      <c r="I698" s="24">
        <f aca="true" t="shared" si="44" ref="I698:I704">+B698/M698</f>
        <v>0</v>
      </c>
      <c r="M698" s="2">
        <v>475</v>
      </c>
    </row>
    <row r="699" spans="2:13" ht="12.75">
      <c r="B699" s="79">
        <v>500</v>
      </c>
      <c r="C699" s="1" t="s">
        <v>343</v>
      </c>
      <c r="D699" s="1" t="s">
        <v>81</v>
      </c>
      <c r="E699" s="1" t="s">
        <v>82</v>
      </c>
      <c r="F699" s="72" t="s">
        <v>344</v>
      </c>
      <c r="G699" s="29" t="s">
        <v>216</v>
      </c>
      <c r="H699" s="6">
        <f t="shared" si="43"/>
        <v>-500</v>
      </c>
      <c r="I699" s="24">
        <f t="shared" si="44"/>
        <v>1.0526315789473684</v>
      </c>
      <c r="K699" s="17" t="s">
        <v>71</v>
      </c>
      <c r="L699">
        <v>14</v>
      </c>
      <c r="M699" s="2">
        <v>475</v>
      </c>
    </row>
    <row r="700" spans="1:13" s="60" customFormat="1" ht="12.75">
      <c r="A700" s="1"/>
      <c r="B700" s="79">
        <v>500</v>
      </c>
      <c r="C700" s="1" t="s">
        <v>343</v>
      </c>
      <c r="D700" s="1" t="s">
        <v>81</v>
      </c>
      <c r="E700" s="1" t="s">
        <v>82</v>
      </c>
      <c r="F700" s="72" t="s">
        <v>344</v>
      </c>
      <c r="G700" s="29" t="s">
        <v>209</v>
      </c>
      <c r="H700" s="6">
        <f t="shared" si="43"/>
        <v>-1000</v>
      </c>
      <c r="I700" s="24">
        <f t="shared" si="44"/>
        <v>1.0526315789473684</v>
      </c>
      <c r="J700"/>
      <c r="K700" s="17" t="s">
        <v>71</v>
      </c>
      <c r="L700">
        <v>14</v>
      </c>
      <c r="M700" s="2">
        <v>475</v>
      </c>
    </row>
    <row r="701" spans="1:13" ht="12.75">
      <c r="A701" s="13"/>
      <c r="B701" s="80">
        <f>SUM(B699:B700)</f>
        <v>1000</v>
      </c>
      <c r="C701" s="13"/>
      <c r="D701" s="13"/>
      <c r="E701" s="13"/>
      <c r="F701" s="76"/>
      <c r="G701" s="20"/>
      <c r="H701" s="58">
        <v>0</v>
      </c>
      <c r="I701" s="59">
        <f t="shared" si="44"/>
        <v>2.1052631578947367</v>
      </c>
      <c r="J701" s="60"/>
      <c r="K701" s="60"/>
      <c r="L701" s="60"/>
      <c r="M701" s="2">
        <v>475</v>
      </c>
    </row>
    <row r="702" spans="2:13" ht="12.75">
      <c r="B702" s="79"/>
      <c r="F702" s="72"/>
      <c r="H702" s="6">
        <f t="shared" si="43"/>
        <v>0</v>
      </c>
      <c r="I702" s="24">
        <f t="shared" si="44"/>
        <v>0</v>
      </c>
      <c r="M702" s="2">
        <v>475</v>
      </c>
    </row>
    <row r="703" spans="2:13" ht="12.75">
      <c r="B703" s="79"/>
      <c r="F703" s="72"/>
      <c r="H703" s="6">
        <f t="shared" si="43"/>
        <v>0</v>
      </c>
      <c r="I703" s="24">
        <f t="shared" si="44"/>
        <v>0</v>
      </c>
      <c r="M703" s="2">
        <v>475</v>
      </c>
    </row>
    <row r="704" spans="2:13" ht="12.75">
      <c r="B704" s="79">
        <v>3500</v>
      </c>
      <c r="C704" s="1" t="s">
        <v>345</v>
      </c>
      <c r="D704" s="1" t="s">
        <v>81</v>
      </c>
      <c r="E704" s="1" t="s">
        <v>85</v>
      </c>
      <c r="F704" s="72" t="s">
        <v>346</v>
      </c>
      <c r="G704" s="29" t="s">
        <v>216</v>
      </c>
      <c r="H704" s="6">
        <f t="shared" si="43"/>
        <v>-3500</v>
      </c>
      <c r="I704" s="24">
        <f t="shared" si="44"/>
        <v>7.368421052631579</v>
      </c>
      <c r="K704" s="17" t="s">
        <v>71</v>
      </c>
      <c r="L704">
        <v>14</v>
      </c>
      <c r="M704" s="2">
        <v>475</v>
      </c>
    </row>
    <row r="705" spans="1:13" s="60" customFormat="1" ht="12.75">
      <c r="A705" s="1"/>
      <c r="B705" s="79">
        <v>3500</v>
      </c>
      <c r="C705" s="1" t="s">
        <v>347</v>
      </c>
      <c r="D705" s="1" t="s">
        <v>81</v>
      </c>
      <c r="E705" s="1" t="s">
        <v>85</v>
      </c>
      <c r="F705" s="72" t="s">
        <v>348</v>
      </c>
      <c r="G705" s="29" t="s">
        <v>217</v>
      </c>
      <c r="H705" s="6">
        <f>H704-B705</f>
        <v>-7000</v>
      </c>
      <c r="I705" s="24">
        <f>+B705/M705</f>
        <v>7.368421052631579</v>
      </c>
      <c r="J705"/>
      <c r="K705" s="17" t="s">
        <v>71</v>
      </c>
      <c r="L705">
        <v>14</v>
      </c>
      <c r="M705" s="2">
        <v>475</v>
      </c>
    </row>
    <row r="706" spans="1:13" ht="12.75">
      <c r="A706" s="13"/>
      <c r="B706" s="80">
        <f>SUM(B704:B705)</f>
        <v>7000</v>
      </c>
      <c r="C706" s="13" t="s">
        <v>27</v>
      </c>
      <c r="D706" s="13"/>
      <c r="E706" s="13"/>
      <c r="F706" s="76"/>
      <c r="G706" s="20"/>
      <c r="H706" s="58">
        <v>0</v>
      </c>
      <c r="I706" s="59">
        <f>+B706/M706</f>
        <v>14.736842105263158</v>
      </c>
      <c r="J706" s="60"/>
      <c r="K706" s="60"/>
      <c r="L706" s="60"/>
      <c r="M706" s="2">
        <v>475</v>
      </c>
    </row>
    <row r="707" spans="2:13" ht="12.75">
      <c r="B707" s="79"/>
      <c r="F707" s="72"/>
      <c r="H707" s="6">
        <f aca="true" t="shared" si="45" ref="H707:H770">H706-B707</f>
        <v>0</v>
      </c>
      <c r="I707" s="24">
        <f>+B707/M707</f>
        <v>0</v>
      </c>
      <c r="M707" s="2">
        <v>475</v>
      </c>
    </row>
    <row r="708" spans="2:13" ht="12.75">
      <c r="B708" s="79"/>
      <c r="F708" s="72"/>
      <c r="H708" s="6">
        <f t="shared" si="45"/>
        <v>0</v>
      </c>
      <c r="I708" s="24">
        <f>+B708/M708</f>
        <v>0</v>
      </c>
      <c r="M708" s="2">
        <v>475</v>
      </c>
    </row>
    <row r="709" spans="2:13" ht="12.75">
      <c r="B709" s="79">
        <v>2800</v>
      </c>
      <c r="C709" s="1" t="s">
        <v>89</v>
      </c>
      <c r="D709" s="1" t="s">
        <v>81</v>
      </c>
      <c r="E709" s="1" t="s">
        <v>90</v>
      </c>
      <c r="F709" s="72" t="s">
        <v>344</v>
      </c>
      <c r="G709" s="29" t="s">
        <v>216</v>
      </c>
      <c r="H709" s="6">
        <f t="shared" si="45"/>
        <v>-2800</v>
      </c>
      <c r="I709" s="24">
        <v>5.6</v>
      </c>
      <c r="K709" s="17" t="s">
        <v>71</v>
      </c>
      <c r="L709">
        <v>14</v>
      </c>
      <c r="M709" s="2">
        <v>475</v>
      </c>
    </row>
    <row r="710" spans="2:13" ht="12.75">
      <c r="B710" s="79">
        <v>3300</v>
      </c>
      <c r="C710" s="1" t="s">
        <v>89</v>
      </c>
      <c r="D710" s="1" t="s">
        <v>81</v>
      </c>
      <c r="E710" s="1" t="s">
        <v>90</v>
      </c>
      <c r="F710" s="72" t="s">
        <v>344</v>
      </c>
      <c r="G710" s="29" t="s">
        <v>209</v>
      </c>
      <c r="H710" s="6">
        <f t="shared" si="45"/>
        <v>-6100</v>
      </c>
      <c r="I710" s="24">
        <v>6.6</v>
      </c>
      <c r="K710" s="17" t="s">
        <v>71</v>
      </c>
      <c r="L710">
        <v>14</v>
      </c>
      <c r="M710" s="2">
        <v>475</v>
      </c>
    </row>
    <row r="711" spans="1:13" s="60" customFormat="1" ht="12.75">
      <c r="A711" s="1"/>
      <c r="B711" s="79">
        <v>1400</v>
      </c>
      <c r="C711" s="1" t="s">
        <v>89</v>
      </c>
      <c r="D711" s="1" t="s">
        <v>81</v>
      </c>
      <c r="E711" s="1" t="s">
        <v>90</v>
      </c>
      <c r="F711" s="72" t="s">
        <v>344</v>
      </c>
      <c r="G711" s="29" t="s">
        <v>217</v>
      </c>
      <c r="H711" s="6">
        <f t="shared" si="45"/>
        <v>-7500</v>
      </c>
      <c r="I711" s="24">
        <v>2.8</v>
      </c>
      <c r="J711"/>
      <c r="K711" s="17" t="s">
        <v>71</v>
      </c>
      <c r="L711">
        <v>14</v>
      </c>
      <c r="M711" s="2">
        <v>475</v>
      </c>
    </row>
    <row r="712" spans="1:13" ht="12.75">
      <c r="A712" s="13"/>
      <c r="B712" s="80">
        <f>SUM(B709:B711)</f>
        <v>7500</v>
      </c>
      <c r="C712" s="13"/>
      <c r="D712" s="13"/>
      <c r="E712" s="13" t="s">
        <v>90</v>
      </c>
      <c r="F712" s="76"/>
      <c r="G712" s="20"/>
      <c r="H712" s="58">
        <v>0</v>
      </c>
      <c r="I712" s="59">
        <f>+B712/M712</f>
        <v>15.789473684210526</v>
      </c>
      <c r="J712" s="60"/>
      <c r="K712" s="60"/>
      <c r="L712" s="60"/>
      <c r="M712" s="2">
        <v>475</v>
      </c>
    </row>
    <row r="713" spans="2:13" ht="12.75">
      <c r="B713" s="79"/>
      <c r="F713" s="72"/>
      <c r="H713" s="6">
        <f t="shared" si="45"/>
        <v>0</v>
      </c>
      <c r="I713" s="24">
        <f>+B713/M713</f>
        <v>0</v>
      </c>
      <c r="M713" s="2">
        <v>475</v>
      </c>
    </row>
    <row r="714" spans="2:13" ht="12.75">
      <c r="B714" s="79"/>
      <c r="F714" s="72"/>
      <c r="H714" s="6">
        <f t="shared" si="45"/>
        <v>0</v>
      </c>
      <c r="I714" s="24">
        <f>+B714/M714</f>
        <v>0</v>
      </c>
      <c r="M714" s="2">
        <v>475</v>
      </c>
    </row>
    <row r="715" spans="2:13" ht="12.75">
      <c r="B715" s="79">
        <v>5000</v>
      </c>
      <c r="C715" s="1" t="s">
        <v>91</v>
      </c>
      <c r="D715" s="1" t="s">
        <v>81</v>
      </c>
      <c r="E715" s="1" t="s">
        <v>85</v>
      </c>
      <c r="F715" s="72" t="s">
        <v>344</v>
      </c>
      <c r="G715" s="29" t="s">
        <v>216</v>
      </c>
      <c r="H715" s="6">
        <f t="shared" si="45"/>
        <v>-5000</v>
      </c>
      <c r="I715" s="24">
        <v>10</v>
      </c>
      <c r="K715" s="17" t="s">
        <v>71</v>
      </c>
      <c r="L715">
        <v>14</v>
      </c>
      <c r="M715" s="2">
        <v>475</v>
      </c>
    </row>
    <row r="716" spans="1:13" s="60" customFormat="1" ht="12.75">
      <c r="A716" s="1"/>
      <c r="B716" s="79">
        <v>5000</v>
      </c>
      <c r="C716" s="1" t="s">
        <v>91</v>
      </c>
      <c r="D716" s="1" t="s">
        <v>81</v>
      </c>
      <c r="E716" s="1" t="s">
        <v>85</v>
      </c>
      <c r="F716" s="72" t="s">
        <v>344</v>
      </c>
      <c r="G716" s="29" t="s">
        <v>209</v>
      </c>
      <c r="H716" s="6">
        <f t="shared" si="45"/>
        <v>-10000</v>
      </c>
      <c r="I716" s="24">
        <v>10</v>
      </c>
      <c r="J716"/>
      <c r="K716" s="17" t="s">
        <v>71</v>
      </c>
      <c r="L716">
        <v>14</v>
      </c>
      <c r="M716" s="2">
        <v>475</v>
      </c>
    </row>
    <row r="717" spans="1:13" ht="12.75">
      <c r="A717" s="13"/>
      <c r="B717" s="80">
        <f>SUM(B715:B716)</f>
        <v>10000</v>
      </c>
      <c r="C717" s="13" t="s">
        <v>91</v>
      </c>
      <c r="D717" s="13"/>
      <c r="E717" s="13"/>
      <c r="F717" s="76"/>
      <c r="G717" s="20"/>
      <c r="H717" s="58">
        <v>0</v>
      </c>
      <c r="I717" s="59">
        <f>+B717/M717</f>
        <v>21.05263157894737</v>
      </c>
      <c r="J717" s="60"/>
      <c r="K717" s="60"/>
      <c r="L717" s="60"/>
      <c r="M717" s="2">
        <v>475</v>
      </c>
    </row>
    <row r="718" spans="2:13" ht="12.75">
      <c r="B718" s="344"/>
      <c r="F718" s="72"/>
      <c r="I718" s="24">
        <f>+B718/M718</f>
        <v>0</v>
      </c>
      <c r="M718" s="2">
        <v>475</v>
      </c>
    </row>
    <row r="719" spans="2:13" ht="12.75">
      <c r="B719" s="79"/>
      <c r="F719" s="72"/>
      <c r="H719" s="6">
        <f t="shared" si="45"/>
        <v>0</v>
      </c>
      <c r="I719" s="24">
        <f>+B719/M719</f>
        <v>0</v>
      </c>
      <c r="M719" s="2">
        <v>475</v>
      </c>
    </row>
    <row r="720" spans="2:13" ht="12.75">
      <c r="B720" s="79">
        <v>2000</v>
      </c>
      <c r="C720" s="1" t="s">
        <v>93</v>
      </c>
      <c r="D720" s="1" t="s">
        <v>81</v>
      </c>
      <c r="E720" s="1" t="s">
        <v>85</v>
      </c>
      <c r="F720" s="72" t="s">
        <v>344</v>
      </c>
      <c r="G720" s="29" t="s">
        <v>216</v>
      </c>
      <c r="H720" s="6">
        <f t="shared" si="45"/>
        <v>-2000</v>
      </c>
      <c r="I720" s="24">
        <v>4</v>
      </c>
      <c r="K720" s="17" t="s">
        <v>71</v>
      </c>
      <c r="L720">
        <v>14</v>
      </c>
      <c r="M720" s="2">
        <v>475</v>
      </c>
    </row>
    <row r="721" spans="2:13" ht="12.75">
      <c r="B721" s="79">
        <v>2000</v>
      </c>
      <c r="C721" s="1" t="s">
        <v>93</v>
      </c>
      <c r="D721" s="1" t="s">
        <v>81</v>
      </c>
      <c r="E721" s="1" t="s">
        <v>85</v>
      </c>
      <c r="F721" s="72" t="s">
        <v>344</v>
      </c>
      <c r="G721" s="29" t="s">
        <v>209</v>
      </c>
      <c r="H721" s="6">
        <f t="shared" si="45"/>
        <v>-4000</v>
      </c>
      <c r="I721" s="24">
        <v>4</v>
      </c>
      <c r="K721" s="17" t="s">
        <v>71</v>
      </c>
      <c r="L721">
        <v>14</v>
      </c>
      <c r="M721" s="2">
        <v>475</v>
      </c>
    </row>
    <row r="722" spans="1:13" s="60" customFormat="1" ht="12.75">
      <c r="A722" s="1"/>
      <c r="B722" s="79">
        <v>2000</v>
      </c>
      <c r="C722" s="1" t="s">
        <v>93</v>
      </c>
      <c r="D722" s="1" t="s">
        <v>81</v>
      </c>
      <c r="E722" s="1" t="s">
        <v>85</v>
      </c>
      <c r="F722" s="72" t="s">
        <v>344</v>
      </c>
      <c r="G722" s="29" t="s">
        <v>217</v>
      </c>
      <c r="H722" s="6">
        <f t="shared" si="45"/>
        <v>-6000</v>
      </c>
      <c r="I722" s="24">
        <v>4</v>
      </c>
      <c r="J722"/>
      <c r="K722" s="17" t="s">
        <v>71</v>
      </c>
      <c r="L722">
        <v>14</v>
      </c>
      <c r="M722" s="2">
        <v>475</v>
      </c>
    </row>
    <row r="723" spans="1:13" ht="12.75">
      <c r="A723" s="13"/>
      <c r="B723" s="80">
        <f>SUM(B720:B722)</f>
        <v>6000</v>
      </c>
      <c r="C723" s="13" t="s">
        <v>93</v>
      </c>
      <c r="D723" s="13"/>
      <c r="E723" s="13"/>
      <c r="F723" s="76"/>
      <c r="G723" s="20"/>
      <c r="H723" s="58">
        <v>0</v>
      </c>
      <c r="I723" s="59">
        <f>+B723/M723</f>
        <v>12.631578947368421</v>
      </c>
      <c r="J723" s="60"/>
      <c r="K723" s="60"/>
      <c r="L723" s="60"/>
      <c r="M723" s="2">
        <v>475</v>
      </c>
    </row>
    <row r="724" spans="2:13" ht="12.75">
      <c r="B724" s="79"/>
      <c r="F724" s="72"/>
      <c r="H724" s="6">
        <f t="shared" si="45"/>
        <v>0</v>
      </c>
      <c r="I724" s="24">
        <f>+B724/M724</f>
        <v>0</v>
      </c>
      <c r="M724" s="2">
        <v>475</v>
      </c>
    </row>
    <row r="725" spans="2:13" ht="12.75">
      <c r="B725" s="79"/>
      <c r="F725" s="72"/>
      <c r="H725" s="6">
        <f t="shared" si="45"/>
        <v>0</v>
      </c>
      <c r="I725" s="24">
        <f>+B725/M725</f>
        <v>0</v>
      </c>
      <c r="M725" s="2">
        <v>475</v>
      </c>
    </row>
    <row r="726" spans="1:13" s="60" customFormat="1" ht="12.75">
      <c r="A726" s="1"/>
      <c r="B726" s="79">
        <v>1000</v>
      </c>
      <c r="C726" s="1" t="s">
        <v>1290</v>
      </c>
      <c r="D726" s="1" t="s">
        <v>81</v>
      </c>
      <c r="E726" s="1" t="s">
        <v>32</v>
      </c>
      <c r="F726" s="72" t="s">
        <v>344</v>
      </c>
      <c r="G726" s="29" t="s">
        <v>209</v>
      </c>
      <c r="H726" s="6">
        <f t="shared" si="45"/>
        <v>-1000</v>
      </c>
      <c r="I726" s="24">
        <f>+B726/M726</f>
        <v>2.1052631578947367</v>
      </c>
      <c r="J726"/>
      <c r="K726" s="17" t="s">
        <v>71</v>
      </c>
      <c r="L726">
        <v>14</v>
      </c>
      <c r="M726" s="2">
        <v>475</v>
      </c>
    </row>
    <row r="727" spans="1:13" ht="12.75">
      <c r="A727" s="13"/>
      <c r="B727" s="80">
        <f>SUM(B726)</f>
        <v>1000</v>
      </c>
      <c r="C727" s="13"/>
      <c r="D727" s="13"/>
      <c r="E727" s="13"/>
      <c r="F727" s="76"/>
      <c r="G727" s="20"/>
      <c r="H727" s="58">
        <v>0</v>
      </c>
      <c r="I727" s="59">
        <f aca="true" t="shared" si="46" ref="I727:I792">+B727/M727</f>
        <v>2.1052631578947367</v>
      </c>
      <c r="J727" s="60"/>
      <c r="K727" s="60"/>
      <c r="L727" s="60"/>
      <c r="M727" s="2">
        <v>475</v>
      </c>
    </row>
    <row r="728" spans="2:13" ht="12.75">
      <c r="B728" s="79"/>
      <c r="F728" s="72"/>
      <c r="H728" s="6">
        <f t="shared" si="45"/>
        <v>0</v>
      </c>
      <c r="I728" s="42">
        <f>+B728/M728</f>
        <v>0</v>
      </c>
      <c r="M728" s="2">
        <v>475</v>
      </c>
    </row>
    <row r="729" spans="2:13" ht="12.75">
      <c r="B729" s="79"/>
      <c r="F729" s="72"/>
      <c r="H729" s="6">
        <f t="shared" si="45"/>
        <v>0</v>
      </c>
      <c r="I729" s="42">
        <f>+B729/M729</f>
        <v>0</v>
      </c>
      <c r="M729" s="2">
        <v>475</v>
      </c>
    </row>
    <row r="730" spans="2:13" ht="12.75">
      <c r="B730" s="79">
        <v>2000</v>
      </c>
      <c r="C730" s="1" t="s">
        <v>94</v>
      </c>
      <c r="D730" s="1" t="s">
        <v>81</v>
      </c>
      <c r="E730" s="1" t="s">
        <v>95</v>
      </c>
      <c r="F730" s="72" t="s">
        <v>344</v>
      </c>
      <c r="G730" s="29" t="s">
        <v>216</v>
      </c>
      <c r="H730" s="6">
        <f t="shared" si="45"/>
        <v>-2000</v>
      </c>
      <c r="I730" s="42">
        <f>+B730/M730</f>
        <v>4.2105263157894735</v>
      </c>
      <c r="K730" s="17" t="s">
        <v>71</v>
      </c>
      <c r="L730">
        <v>14</v>
      </c>
      <c r="M730" s="2">
        <v>475</v>
      </c>
    </row>
    <row r="731" spans="2:13" ht="12.75">
      <c r="B731" s="79">
        <v>1550</v>
      </c>
      <c r="C731" s="1" t="s">
        <v>94</v>
      </c>
      <c r="D731" s="1" t="s">
        <v>81</v>
      </c>
      <c r="E731" s="1" t="s">
        <v>95</v>
      </c>
      <c r="F731" s="72" t="s">
        <v>344</v>
      </c>
      <c r="G731" s="29" t="s">
        <v>216</v>
      </c>
      <c r="H731" s="6">
        <f t="shared" si="45"/>
        <v>-3550</v>
      </c>
      <c r="I731" s="24">
        <v>3.1</v>
      </c>
      <c r="K731" s="17" t="s">
        <v>71</v>
      </c>
      <c r="L731">
        <v>14</v>
      </c>
      <c r="M731" s="2">
        <v>475</v>
      </c>
    </row>
    <row r="732" spans="2:13" ht="12.75">
      <c r="B732" s="79">
        <v>2000</v>
      </c>
      <c r="C732" s="1" t="s">
        <v>94</v>
      </c>
      <c r="D732" s="1" t="s">
        <v>81</v>
      </c>
      <c r="E732" s="1" t="s">
        <v>95</v>
      </c>
      <c r="F732" s="72" t="s">
        <v>344</v>
      </c>
      <c r="G732" s="29" t="s">
        <v>216</v>
      </c>
      <c r="H732" s="6">
        <f t="shared" si="45"/>
        <v>-5550</v>
      </c>
      <c r="I732" s="24">
        <v>4</v>
      </c>
      <c r="K732" s="17" t="s">
        <v>71</v>
      </c>
      <c r="L732">
        <v>14</v>
      </c>
      <c r="M732" s="2">
        <v>475</v>
      </c>
    </row>
    <row r="733" spans="2:13" ht="12.75">
      <c r="B733" s="79">
        <v>900</v>
      </c>
      <c r="C733" s="1" t="s">
        <v>94</v>
      </c>
      <c r="D733" s="1" t="s">
        <v>81</v>
      </c>
      <c r="E733" s="1" t="s">
        <v>95</v>
      </c>
      <c r="F733" s="72" t="s">
        <v>344</v>
      </c>
      <c r="G733" s="29" t="s">
        <v>209</v>
      </c>
      <c r="H733" s="6">
        <f t="shared" si="45"/>
        <v>-6450</v>
      </c>
      <c r="I733" s="24">
        <v>1.8</v>
      </c>
      <c r="K733" s="17" t="s">
        <v>71</v>
      </c>
      <c r="L733">
        <v>14</v>
      </c>
      <c r="M733" s="2">
        <v>475</v>
      </c>
    </row>
    <row r="734" spans="1:13" ht="12.75">
      <c r="A734" s="13"/>
      <c r="B734" s="80">
        <f>SUM(B730:B733)</f>
        <v>6450</v>
      </c>
      <c r="C734" s="13"/>
      <c r="D734" s="13"/>
      <c r="E734" s="13"/>
      <c r="F734" s="76"/>
      <c r="G734" s="20"/>
      <c r="H734" s="58">
        <v>0</v>
      </c>
      <c r="I734" s="59">
        <f t="shared" si="46"/>
        <v>13.578947368421053</v>
      </c>
      <c r="J734" s="60"/>
      <c r="K734" s="60"/>
      <c r="L734" s="60"/>
      <c r="M734" s="2">
        <v>475</v>
      </c>
    </row>
    <row r="735" spans="2:13" ht="12.75">
      <c r="B735" s="79"/>
      <c r="F735" s="72"/>
      <c r="H735" s="6">
        <f t="shared" si="45"/>
        <v>0</v>
      </c>
      <c r="I735" s="24">
        <f t="shared" si="46"/>
        <v>0</v>
      </c>
      <c r="M735" s="2">
        <v>475</v>
      </c>
    </row>
    <row r="736" spans="2:13" ht="12.75">
      <c r="B736" s="79"/>
      <c r="F736" s="72"/>
      <c r="H736" s="6">
        <f t="shared" si="45"/>
        <v>0</v>
      </c>
      <c r="I736" s="24">
        <f t="shared" si="46"/>
        <v>0</v>
      </c>
      <c r="M736" s="2">
        <v>475</v>
      </c>
    </row>
    <row r="737" spans="2:13" ht="12.75">
      <c r="B737" s="79"/>
      <c r="F737" s="72"/>
      <c r="H737" s="6">
        <f t="shared" si="45"/>
        <v>0</v>
      </c>
      <c r="I737" s="24">
        <f t="shared" si="46"/>
        <v>0</v>
      </c>
      <c r="M737" s="2">
        <v>475</v>
      </c>
    </row>
    <row r="738" spans="1:13" s="60" customFormat="1" ht="12.75">
      <c r="A738" s="1"/>
      <c r="B738" s="79"/>
      <c r="C738" s="1"/>
      <c r="D738" s="1"/>
      <c r="E738" s="1"/>
      <c r="F738" s="72"/>
      <c r="G738" s="29"/>
      <c r="H738" s="6">
        <f t="shared" si="45"/>
        <v>0</v>
      </c>
      <c r="I738" s="24">
        <f t="shared" si="46"/>
        <v>0</v>
      </c>
      <c r="J738"/>
      <c r="K738"/>
      <c r="L738"/>
      <c r="M738" s="2">
        <v>475</v>
      </c>
    </row>
    <row r="739" spans="1:13" ht="12.75">
      <c r="A739" s="13"/>
      <c r="B739" s="80">
        <f>+B744+B753+B759+B763+B769+B774</f>
        <v>47300</v>
      </c>
      <c r="C739" s="54" t="s">
        <v>349</v>
      </c>
      <c r="D739" s="55" t="s">
        <v>338</v>
      </c>
      <c r="E739" s="54" t="s">
        <v>15</v>
      </c>
      <c r="F739" s="56" t="s">
        <v>16</v>
      </c>
      <c r="G739" s="57" t="s">
        <v>350</v>
      </c>
      <c r="H739" s="58"/>
      <c r="I739" s="59">
        <f t="shared" si="46"/>
        <v>99.57894736842105</v>
      </c>
      <c r="J739" s="59"/>
      <c r="K739" s="59"/>
      <c r="L739" s="60"/>
      <c r="M739" s="2">
        <v>475</v>
      </c>
    </row>
    <row r="740" spans="2:13" ht="12.75">
      <c r="B740" s="79"/>
      <c r="F740" s="72"/>
      <c r="H740" s="6">
        <f t="shared" si="45"/>
        <v>0</v>
      </c>
      <c r="I740" s="24">
        <f t="shared" si="46"/>
        <v>0</v>
      </c>
      <c r="M740" s="2">
        <v>475</v>
      </c>
    </row>
    <row r="741" spans="2:13" ht="12.75">
      <c r="B741" s="79">
        <v>5000</v>
      </c>
      <c r="C741" s="1" t="s">
        <v>0</v>
      </c>
      <c r="D741" s="1" t="s">
        <v>12</v>
      </c>
      <c r="E741" s="1" t="s">
        <v>103</v>
      </c>
      <c r="F741" s="305" t="s">
        <v>351</v>
      </c>
      <c r="G741" s="29" t="s">
        <v>216</v>
      </c>
      <c r="H741" s="6">
        <f t="shared" si="45"/>
        <v>-5000</v>
      </c>
      <c r="I741" s="24">
        <v>10</v>
      </c>
      <c r="K741" t="s">
        <v>0</v>
      </c>
      <c r="L741">
        <v>15</v>
      </c>
      <c r="M741" s="2">
        <v>475</v>
      </c>
    </row>
    <row r="742" spans="2:13" ht="12.75">
      <c r="B742" s="78">
        <v>7500</v>
      </c>
      <c r="C742" s="14" t="s">
        <v>0</v>
      </c>
      <c r="D742" s="1" t="s">
        <v>12</v>
      </c>
      <c r="E742" s="1" t="s">
        <v>103</v>
      </c>
      <c r="F742" s="305" t="s">
        <v>352</v>
      </c>
      <c r="G742" s="29" t="s">
        <v>209</v>
      </c>
      <c r="H742" s="6">
        <f t="shared" si="45"/>
        <v>-12500</v>
      </c>
      <c r="I742" s="24">
        <v>15</v>
      </c>
      <c r="K742" t="s">
        <v>0</v>
      </c>
      <c r="L742">
        <v>15</v>
      </c>
      <c r="M742" s="2">
        <v>475</v>
      </c>
    </row>
    <row r="743" spans="1:13" s="60" customFormat="1" ht="12.75">
      <c r="A743" s="1"/>
      <c r="B743" s="79">
        <v>2500</v>
      </c>
      <c r="C743" s="1" t="s">
        <v>0</v>
      </c>
      <c r="D743" s="1" t="s">
        <v>12</v>
      </c>
      <c r="E743" s="1" t="s">
        <v>103</v>
      </c>
      <c r="F743" s="305" t="s">
        <v>353</v>
      </c>
      <c r="G743" s="29" t="s">
        <v>217</v>
      </c>
      <c r="H743" s="6">
        <f t="shared" si="45"/>
        <v>-15000</v>
      </c>
      <c r="I743" s="24">
        <v>5</v>
      </c>
      <c r="J743"/>
      <c r="K743" t="s">
        <v>0</v>
      </c>
      <c r="L743">
        <v>15</v>
      </c>
      <c r="M743" s="2">
        <v>475</v>
      </c>
    </row>
    <row r="744" spans="1:13" ht="12.75">
      <c r="A744" s="13"/>
      <c r="B744" s="80">
        <f>SUM(B741:B743)</f>
        <v>15000</v>
      </c>
      <c r="C744" s="13" t="s">
        <v>0</v>
      </c>
      <c r="D744" s="13"/>
      <c r="E744" s="13"/>
      <c r="F744" s="76"/>
      <c r="G744" s="20"/>
      <c r="H744" s="58">
        <v>0</v>
      </c>
      <c r="I744" s="59">
        <f t="shared" si="46"/>
        <v>31.57894736842105</v>
      </c>
      <c r="J744" s="60"/>
      <c r="K744" s="60"/>
      <c r="L744" s="60"/>
      <c r="M744" s="2">
        <v>475</v>
      </c>
    </row>
    <row r="745" spans="2:13" ht="12.75">
      <c r="B745" s="79"/>
      <c r="F745" s="72"/>
      <c r="H745" s="6">
        <f t="shared" si="45"/>
        <v>0</v>
      </c>
      <c r="I745" s="24">
        <f t="shared" si="46"/>
        <v>0</v>
      </c>
      <c r="M745" s="2">
        <v>475</v>
      </c>
    </row>
    <row r="746" spans="2:13" ht="12.75">
      <c r="B746" s="79"/>
      <c r="F746" s="72"/>
      <c r="H746" s="6">
        <f t="shared" si="45"/>
        <v>0</v>
      </c>
      <c r="I746" s="24">
        <f t="shared" si="46"/>
        <v>0</v>
      </c>
      <c r="M746" s="2">
        <v>475</v>
      </c>
    </row>
    <row r="747" spans="2:13" ht="12.75">
      <c r="B747" s="79">
        <v>5000</v>
      </c>
      <c r="C747" s="1" t="s">
        <v>354</v>
      </c>
      <c r="D747" s="14" t="s">
        <v>12</v>
      </c>
      <c r="E747" s="1" t="s">
        <v>24</v>
      </c>
      <c r="F747" s="72" t="s">
        <v>355</v>
      </c>
      <c r="G747" s="29" t="s">
        <v>216</v>
      </c>
      <c r="H747" s="6">
        <f t="shared" si="45"/>
        <v>-5000</v>
      </c>
      <c r="I747" s="24">
        <f t="shared" si="46"/>
        <v>10.526315789473685</v>
      </c>
      <c r="K747" t="s">
        <v>103</v>
      </c>
      <c r="L747">
        <v>15</v>
      </c>
      <c r="M747" s="2">
        <v>475</v>
      </c>
    </row>
    <row r="748" spans="2:13" ht="12.75">
      <c r="B748" s="79">
        <v>1600</v>
      </c>
      <c r="C748" s="1" t="s">
        <v>356</v>
      </c>
      <c r="D748" s="14" t="s">
        <v>12</v>
      </c>
      <c r="E748" s="1" t="s">
        <v>24</v>
      </c>
      <c r="F748" s="72" t="s">
        <v>357</v>
      </c>
      <c r="G748" s="29" t="s">
        <v>209</v>
      </c>
      <c r="H748" s="6">
        <f t="shared" si="45"/>
        <v>-6600</v>
      </c>
      <c r="I748" s="24">
        <f>+B748/M748</f>
        <v>3.3684210526315788</v>
      </c>
      <c r="K748" t="s">
        <v>103</v>
      </c>
      <c r="L748">
        <v>15</v>
      </c>
      <c r="M748" s="2">
        <v>475</v>
      </c>
    </row>
    <row r="749" spans="2:13" ht="12.75">
      <c r="B749" s="79">
        <v>1500</v>
      </c>
      <c r="C749" s="1" t="s">
        <v>26</v>
      </c>
      <c r="D749" s="14" t="s">
        <v>12</v>
      </c>
      <c r="E749" s="1" t="s">
        <v>24</v>
      </c>
      <c r="F749" s="72" t="s">
        <v>357</v>
      </c>
      <c r="G749" s="29" t="s">
        <v>209</v>
      </c>
      <c r="H749" s="6">
        <f t="shared" si="45"/>
        <v>-8100</v>
      </c>
      <c r="I749" s="24">
        <f>+B749/M749</f>
        <v>3.1578947368421053</v>
      </c>
      <c r="K749" t="s">
        <v>103</v>
      </c>
      <c r="L749">
        <v>15</v>
      </c>
      <c r="M749" s="2">
        <v>475</v>
      </c>
    </row>
    <row r="750" spans="2:13" ht="12.75">
      <c r="B750" s="79">
        <v>1500</v>
      </c>
      <c r="C750" s="1" t="s">
        <v>23</v>
      </c>
      <c r="D750" s="14" t="s">
        <v>12</v>
      </c>
      <c r="E750" s="1" t="s">
        <v>24</v>
      </c>
      <c r="F750" s="72" t="s">
        <v>357</v>
      </c>
      <c r="G750" s="29" t="s">
        <v>209</v>
      </c>
      <c r="H750" s="6">
        <f t="shared" si="45"/>
        <v>-9600</v>
      </c>
      <c r="I750" s="24">
        <f>+B750/M750</f>
        <v>3.1578947368421053</v>
      </c>
      <c r="K750" t="s">
        <v>103</v>
      </c>
      <c r="L750">
        <v>15</v>
      </c>
      <c r="M750" s="2">
        <v>475</v>
      </c>
    </row>
    <row r="751" spans="2:13" ht="12.75">
      <c r="B751" s="79">
        <v>1500</v>
      </c>
      <c r="C751" s="1" t="s">
        <v>26</v>
      </c>
      <c r="D751" s="14" t="s">
        <v>12</v>
      </c>
      <c r="E751" s="1" t="s">
        <v>24</v>
      </c>
      <c r="F751" s="72" t="s">
        <v>357</v>
      </c>
      <c r="G751" s="29" t="s">
        <v>217</v>
      </c>
      <c r="H751" s="6">
        <f t="shared" si="45"/>
        <v>-11100</v>
      </c>
      <c r="I751" s="24">
        <f>+B751/M751</f>
        <v>3.1578947368421053</v>
      </c>
      <c r="K751" t="s">
        <v>103</v>
      </c>
      <c r="L751">
        <v>15</v>
      </c>
      <c r="M751" s="2">
        <v>475</v>
      </c>
    </row>
    <row r="752" spans="1:13" s="60" customFormat="1" ht="12.75">
      <c r="A752" s="1"/>
      <c r="B752" s="79">
        <v>3500</v>
      </c>
      <c r="C752" s="1" t="s">
        <v>358</v>
      </c>
      <c r="D752" s="14" t="s">
        <v>12</v>
      </c>
      <c r="E752" s="1" t="s">
        <v>24</v>
      </c>
      <c r="F752" s="72" t="s">
        <v>357</v>
      </c>
      <c r="G752" s="29" t="s">
        <v>217</v>
      </c>
      <c r="H752" s="6">
        <f t="shared" si="45"/>
        <v>-14600</v>
      </c>
      <c r="I752" s="24">
        <f>+B752/M752</f>
        <v>7.368421052631579</v>
      </c>
      <c r="J752"/>
      <c r="K752" t="s">
        <v>103</v>
      </c>
      <c r="L752">
        <v>15</v>
      </c>
      <c r="M752" s="2">
        <v>475</v>
      </c>
    </row>
    <row r="753" spans="1:13" ht="12.75">
      <c r="A753" s="13"/>
      <c r="B753" s="80">
        <f>SUM(B747:B752)</f>
        <v>14600</v>
      </c>
      <c r="C753" s="13" t="s">
        <v>27</v>
      </c>
      <c r="D753" s="13"/>
      <c r="E753" s="13"/>
      <c r="F753" s="76"/>
      <c r="G753" s="20"/>
      <c r="H753" s="58">
        <v>0</v>
      </c>
      <c r="I753" s="59">
        <f t="shared" si="46"/>
        <v>30.736842105263158</v>
      </c>
      <c r="J753" s="60"/>
      <c r="K753" s="60"/>
      <c r="L753" s="60"/>
      <c r="M753" s="2">
        <v>475</v>
      </c>
    </row>
    <row r="754" spans="2:13" ht="12.75">
      <c r="B754" s="79"/>
      <c r="F754" s="72"/>
      <c r="H754" s="6">
        <f t="shared" si="45"/>
        <v>0</v>
      </c>
      <c r="I754" s="24">
        <f t="shared" si="46"/>
        <v>0</v>
      </c>
      <c r="M754" s="2">
        <v>475</v>
      </c>
    </row>
    <row r="755" spans="2:13" ht="12.75">
      <c r="B755" s="79"/>
      <c r="F755" s="72"/>
      <c r="H755" s="6">
        <f t="shared" si="45"/>
        <v>0</v>
      </c>
      <c r="I755" s="24">
        <f t="shared" si="46"/>
        <v>0</v>
      </c>
      <c r="M755" s="2">
        <v>475</v>
      </c>
    </row>
    <row r="756" spans="2:13" ht="12.75">
      <c r="B756" s="79">
        <v>1400</v>
      </c>
      <c r="C756" s="1" t="s">
        <v>41</v>
      </c>
      <c r="D756" s="14" t="s">
        <v>12</v>
      </c>
      <c r="E756" s="1" t="s">
        <v>29</v>
      </c>
      <c r="F756" s="72" t="s">
        <v>357</v>
      </c>
      <c r="G756" s="29" t="s">
        <v>216</v>
      </c>
      <c r="H756" s="6">
        <f t="shared" si="45"/>
        <v>-1400</v>
      </c>
      <c r="I756" s="24">
        <v>2.8</v>
      </c>
      <c r="K756" t="s">
        <v>103</v>
      </c>
      <c r="L756">
        <v>15</v>
      </c>
      <c r="M756" s="2">
        <v>475</v>
      </c>
    </row>
    <row r="757" spans="2:13" ht="12.75">
      <c r="B757" s="79">
        <v>1900</v>
      </c>
      <c r="C757" s="1" t="s">
        <v>41</v>
      </c>
      <c r="D757" s="14" t="s">
        <v>12</v>
      </c>
      <c r="E757" s="1" t="s">
        <v>29</v>
      </c>
      <c r="F757" s="72" t="s">
        <v>357</v>
      </c>
      <c r="G757" s="29" t="s">
        <v>209</v>
      </c>
      <c r="H757" s="6">
        <f t="shared" si="45"/>
        <v>-3300</v>
      </c>
      <c r="I757" s="24">
        <v>3.8</v>
      </c>
      <c r="K757" t="s">
        <v>103</v>
      </c>
      <c r="L757">
        <v>15</v>
      </c>
      <c r="M757" s="2">
        <v>475</v>
      </c>
    </row>
    <row r="758" spans="1:13" s="60" customFormat="1" ht="12.75">
      <c r="A758" s="1"/>
      <c r="B758" s="79">
        <v>1400</v>
      </c>
      <c r="C758" s="1" t="s">
        <v>41</v>
      </c>
      <c r="D758" s="14" t="s">
        <v>12</v>
      </c>
      <c r="E758" s="1" t="s">
        <v>29</v>
      </c>
      <c r="F758" s="72" t="s">
        <v>357</v>
      </c>
      <c r="G758" s="29" t="s">
        <v>217</v>
      </c>
      <c r="H758" s="6">
        <f t="shared" si="45"/>
        <v>-4700</v>
      </c>
      <c r="I758" s="24">
        <v>2.8</v>
      </c>
      <c r="J758"/>
      <c r="K758" t="s">
        <v>103</v>
      </c>
      <c r="L758">
        <v>15</v>
      </c>
      <c r="M758" s="2">
        <v>475</v>
      </c>
    </row>
    <row r="759" spans="1:13" ht="12.75">
      <c r="A759" s="13"/>
      <c r="B759" s="80">
        <f>SUM(B756:B758)</f>
        <v>4700</v>
      </c>
      <c r="C759" s="13"/>
      <c r="D759" s="13"/>
      <c r="E759" s="13" t="s">
        <v>29</v>
      </c>
      <c r="F759" s="76"/>
      <c r="G759" s="20"/>
      <c r="H759" s="58">
        <v>0</v>
      </c>
      <c r="I759" s="59">
        <f t="shared" si="46"/>
        <v>9.894736842105264</v>
      </c>
      <c r="J759" s="60"/>
      <c r="K759" s="60"/>
      <c r="L759" s="60"/>
      <c r="M759" s="2">
        <v>475</v>
      </c>
    </row>
    <row r="760" spans="2:13" ht="12.75">
      <c r="B760" s="79"/>
      <c r="F760" s="72"/>
      <c r="H760" s="6">
        <f t="shared" si="45"/>
        <v>0</v>
      </c>
      <c r="I760" s="24">
        <f t="shared" si="46"/>
        <v>0</v>
      </c>
      <c r="M760" s="2">
        <v>475</v>
      </c>
    </row>
    <row r="761" spans="2:13" ht="12.75">
      <c r="B761" s="79"/>
      <c r="F761" s="72"/>
      <c r="H761" s="6">
        <f t="shared" si="45"/>
        <v>0</v>
      </c>
      <c r="I761" s="24">
        <f t="shared" si="46"/>
        <v>0</v>
      </c>
      <c r="M761" s="2">
        <v>475</v>
      </c>
    </row>
    <row r="762" spans="1:13" s="60" customFormat="1" ht="12.75">
      <c r="A762" s="1"/>
      <c r="B762" s="79">
        <v>5000</v>
      </c>
      <c r="C762" s="1" t="s">
        <v>163</v>
      </c>
      <c r="D762" s="14" t="s">
        <v>12</v>
      </c>
      <c r="E762" s="1" t="s">
        <v>24</v>
      </c>
      <c r="F762" s="72" t="s">
        <v>359</v>
      </c>
      <c r="G762" s="29" t="s">
        <v>209</v>
      </c>
      <c r="H762" s="6">
        <f t="shared" si="45"/>
        <v>-5000</v>
      </c>
      <c r="I762" s="24">
        <f t="shared" si="46"/>
        <v>10.526315789473685</v>
      </c>
      <c r="J762"/>
      <c r="K762" t="s">
        <v>103</v>
      </c>
      <c r="L762">
        <v>15</v>
      </c>
      <c r="M762" s="2">
        <v>475</v>
      </c>
    </row>
    <row r="763" spans="1:13" ht="12.75">
      <c r="A763" s="13"/>
      <c r="B763" s="80">
        <f>SUM(B762)</f>
        <v>5000</v>
      </c>
      <c r="C763" s="13" t="s">
        <v>91</v>
      </c>
      <c r="D763" s="13"/>
      <c r="E763" s="13"/>
      <c r="F763" s="76"/>
      <c r="G763" s="20"/>
      <c r="H763" s="58">
        <v>0</v>
      </c>
      <c r="I763" s="59">
        <f t="shared" si="46"/>
        <v>10.526315789473685</v>
      </c>
      <c r="J763" s="60"/>
      <c r="K763" s="60"/>
      <c r="L763" s="60"/>
      <c r="M763" s="2">
        <v>475</v>
      </c>
    </row>
    <row r="764" spans="2:13" ht="12.75">
      <c r="B764" s="79"/>
      <c r="F764" s="72"/>
      <c r="H764" s="6">
        <f t="shared" si="45"/>
        <v>0</v>
      </c>
      <c r="I764" s="24">
        <f t="shared" si="46"/>
        <v>0</v>
      </c>
      <c r="M764" s="2">
        <v>475</v>
      </c>
    </row>
    <row r="765" spans="2:13" ht="12.75">
      <c r="B765" s="79"/>
      <c r="F765" s="72"/>
      <c r="H765" s="6">
        <f t="shared" si="45"/>
        <v>0</v>
      </c>
      <c r="I765" s="24">
        <f t="shared" si="46"/>
        <v>0</v>
      </c>
      <c r="M765" s="2">
        <v>475</v>
      </c>
    </row>
    <row r="766" spans="2:13" ht="12.75">
      <c r="B766" s="79">
        <v>2000</v>
      </c>
      <c r="C766" s="1" t="s">
        <v>30</v>
      </c>
      <c r="D766" s="14" t="s">
        <v>12</v>
      </c>
      <c r="E766" s="1" t="s">
        <v>24</v>
      </c>
      <c r="F766" s="72" t="s">
        <v>357</v>
      </c>
      <c r="G766" s="29" t="s">
        <v>216</v>
      </c>
      <c r="H766" s="6">
        <f t="shared" si="45"/>
        <v>-2000</v>
      </c>
      <c r="I766" s="24">
        <v>4</v>
      </c>
      <c r="K766" t="s">
        <v>103</v>
      </c>
      <c r="L766">
        <v>15</v>
      </c>
      <c r="M766" s="2">
        <v>475</v>
      </c>
    </row>
    <row r="767" spans="2:13" ht="12.75">
      <c r="B767" s="79">
        <v>2000</v>
      </c>
      <c r="C767" s="1" t="s">
        <v>30</v>
      </c>
      <c r="D767" s="14" t="s">
        <v>12</v>
      </c>
      <c r="E767" s="1" t="s">
        <v>24</v>
      </c>
      <c r="F767" s="72" t="s">
        <v>357</v>
      </c>
      <c r="G767" s="29" t="s">
        <v>209</v>
      </c>
      <c r="H767" s="6">
        <f t="shared" si="45"/>
        <v>-4000</v>
      </c>
      <c r="I767" s="24">
        <v>4</v>
      </c>
      <c r="K767" t="s">
        <v>103</v>
      </c>
      <c r="L767">
        <v>15</v>
      </c>
      <c r="M767" s="2">
        <v>475</v>
      </c>
    </row>
    <row r="768" spans="1:13" s="60" customFormat="1" ht="12.75">
      <c r="A768" s="1"/>
      <c r="B768" s="79">
        <v>2000</v>
      </c>
      <c r="C768" s="1" t="s">
        <v>30</v>
      </c>
      <c r="D768" s="14" t="s">
        <v>12</v>
      </c>
      <c r="E768" s="1" t="s">
        <v>24</v>
      </c>
      <c r="F768" s="72" t="s">
        <v>357</v>
      </c>
      <c r="G768" s="29" t="s">
        <v>217</v>
      </c>
      <c r="H768" s="6">
        <f t="shared" si="45"/>
        <v>-6000</v>
      </c>
      <c r="I768" s="24">
        <v>4</v>
      </c>
      <c r="J768"/>
      <c r="K768" t="s">
        <v>103</v>
      </c>
      <c r="L768">
        <v>15</v>
      </c>
      <c r="M768" s="2">
        <v>475</v>
      </c>
    </row>
    <row r="769" spans="1:13" ht="12.75">
      <c r="A769" s="13"/>
      <c r="B769" s="80">
        <f>SUM(B766:B768)</f>
        <v>6000</v>
      </c>
      <c r="C769" s="13" t="s">
        <v>93</v>
      </c>
      <c r="D769" s="13"/>
      <c r="E769" s="13"/>
      <c r="F769" s="76"/>
      <c r="G769" s="20"/>
      <c r="H769" s="58">
        <v>0</v>
      </c>
      <c r="I769" s="59">
        <f t="shared" si="46"/>
        <v>12.631578947368421</v>
      </c>
      <c r="J769" s="60"/>
      <c r="K769" s="60"/>
      <c r="L769" s="60"/>
      <c r="M769" s="2">
        <v>475</v>
      </c>
    </row>
    <row r="770" spans="2:13" ht="12.75">
      <c r="B770" s="79"/>
      <c r="F770" s="72"/>
      <c r="H770" s="6">
        <f t="shared" si="45"/>
        <v>0</v>
      </c>
      <c r="I770" s="24">
        <f t="shared" si="46"/>
        <v>0</v>
      </c>
      <c r="M770" s="2">
        <v>475</v>
      </c>
    </row>
    <row r="771" spans="2:13" ht="12.75">
      <c r="B771" s="79"/>
      <c r="F771" s="72"/>
      <c r="H771" s="6">
        <f aca="true" t="shared" si="47" ref="H771:H847">H770-B771</f>
        <v>0</v>
      </c>
      <c r="I771" s="24">
        <f t="shared" si="46"/>
        <v>0</v>
      </c>
      <c r="M771" s="2">
        <v>475</v>
      </c>
    </row>
    <row r="772" spans="2:13" ht="12.75">
      <c r="B772" s="78">
        <v>1000</v>
      </c>
      <c r="C772" s="1" t="s">
        <v>170</v>
      </c>
      <c r="D772" s="14" t="s">
        <v>12</v>
      </c>
      <c r="E772" s="1" t="s">
        <v>67</v>
      </c>
      <c r="F772" s="72" t="s">
        <v>357</v>
      </c>
      <c r="G772" s="29" t="s">
        <v>209</v>
      </c>
      <c r="H772" s="6">
        <f t="shared" si="47"/>
        <v>-1000</v>
      </c>
      <c r="I772" s="24">
        <v>2</v>
      </c>
      <c r="K772" t="s">
        <v>103</v>
      </c>
      <c r="L772">
        <v>15</v>
      </c>
      <c r="M772" s="2">
        <v>475</v>
      </c>
    </row>
    <row r="773" spans="1:13" s="60" customFormat="1" ht="12.75">
      <c r="A773" s="1"/>
      <c r="B773" s="78">
        <v>1000</v>
      </c>
      <c r="C773" s="1" t="s">
        <v>170</v>
      </c>
      <c r="D773" s="14" t="s">
        <v>12</v>
      </c>
      <c r="E773" s="1" t="s">
        <v>67</v>
      </c>
      <c r="F773" s="72" t="s">
        <v>357</v>
      </c>
      <c r="G773" s="29" t="s">
        <v>217</v>
      </c>
      <c r="H773" s="6">
        <f t="shared" si="47"/>
        <v>-2000</v>
      </c>
      <c r="I773" s="24">
        <v>2</v>
      </c>
      <c r="J773"/>
      <c r="K773" t="s">
        <v>103</v>
      </c>
      <c r="L773">
        <v>15</v>
      </c>
      <c r="M773" s="2">
        <v>475</v>
      </c>
    </row>
    <row r="774" spans="1:13" ht="12.75">
      <c r="A774" s="13"/>
      <c r="B774" s="80">
        <f>SUM(B772:B773)</f>
        <v>2000</v>
      </c>
      <c r="C774" s="13"/>
      <c r="D774" s="13"/>
      <c r="E774" s="13" t="s">
        <v>67</v>
      </c>
      <c r="F774" s="76"/>
      <c r="G774" s="20"/>
      <c r="H774" s="58">
        <v>0</v>
      </c>
      <c r="I774" s="59">
        <f t="shared" si="46"/>
        <v>4.2105263157894735</v>
      </c>
      <c r="J774" s="60"/>
      <c r="K774" s="60"/>
      <c r="L774" s="60"/>
      <c r="M774" s="2">
        <v>475</v>
      </c>
    </row>
    <row r="775" spans="2:13" ht="12.75">
      <c r="B775" s="79"/>
      <c r="F775" s="72"/>
      <c r="H775" s="6">
        <f t="shared" si="47"/>
        <v>0</v>
      </c>
      <c r="I775" s="24">
        <f t="shared" si="46"/>
        <v>0</v>
      </c>
      <c r="M775" s="2">
        <v>475</v>
      </c>
    </row>
    <row r="776" spans="2:13" ht="12.75">
      <c r="B776" s="79"/>
      <c r="F776" s="72"/>
      <c r="H776" s="6">
        <f t="shared" si="47"/>
        <v>0</v>
      </c>
      <c r="I776" s="24">
        <f t="shared" si="46"/>
        <v>0</v>
      </c>
      <c r="M776" s="2">
        <v>475</v>
      </c>
    </row>
    <row r="777" spans="2:13" ht="12.75">
      <c r="B777" s="79"/>
      <c r="F777" s="72"/>
      <c r="H777" s="6">
        <f t="shared" si="47"/>
        <v>0</v>
      </c>
      <c r="I777" s="24">
        <f t="shared" si="46"/>
        <v>0</v>
      </c>
      <c r="M777" s="2">
        <v>475</v>
      </c>
    </row>
    <row r="778" spans="1:13" s="60" customFormat="1" ht="12.75">
      <c r="A778" s="1"/>
      <c r="B778" s="79"/>
      <c r="C778" s="1"/>
      <c r="D778" s="1"/>
      <c r="E778" s="1"/>
      <c r="F778" s="72"/>
      <c r="G778" s="29"/>
      <c r="H778" s="6">
        <f t="shared" si="47"/>
        <v>0</v>
      </c>
      <c r="I778" s="24">
        <f t="shared" si="46"/>
        <v>0</v>
      </c>
      <c r="J778"/>
      <c r="K778"/>
      <c r="L778"/>
      <c r="M778" s="2">
        <v>475</v>
      </c>
    </row>
    <row r="779" spans="1:13" ht="12.75">
      <c r="A779" s="13"/>
      <c r="B779" s="80">
        <f>+B787+B800+B809+B818+B828+B836</f>
        <v>91500</v>
      </c>
      <c r="C779" s="54" t="s">
        <v>360</v>
      </c>
      <c r="D779" s="55" t="s">
        <v>361</v>
      </c>
      <c r="E779" s="54" t="s">
        <v>362</v>
      </c>
      <c r="F779" s="56" t="s">
        <v>1291</v>
      </c>
      <c r="G779" s="57" t="s">
        <v>205</v>
      </c>
      <c r="H779" s="58"/>
      <c r="I779" s="59">
        <f>+B779/M779</f>
        <v>192.6315789473684</v>
      </c>
      <c r="J779" s="59"/>
      <c r="K779" s="59"/>
      <c r="L779" s="60"/>
      <c r="M779" s="2">
        <v>475</v>
      </c>
    </row>
    <row r="780" spans="2:13" ht="12.75">
      <c r="B780" s="79"/>
      <c r="F780" s="72"/>
      <c r="H780" s="6">
        <f t="shared" si="47"/>
        <v>0</v>
      </c>
      <c r="I780" s="24">
        <f t="shared" si="46"/>
        <v>0</v>
      </c>
      <c r="M780" s="2">
        <v>475</v>
      </c>
    </row>
    <row r="781" spans="2:13" ht="12.75">
      <c r="B781" s="79">
        <v>2500</v>
      </c>
      <c r="C781" s="1" t="s">
        <v>0</v>
      </c>
      <c r="D781" s="1" t="s">
        <v>12</v>
      </c>
      <c r="E781" s="1" t="s">
        <v>229</v>
      </c>
      <c r="F781" s="305" t="s">
        <v>363</v>
      </c>
      <c r="G781" s="29" t="s">
        <v>209</v>
      </c>
      <c r="H781" s="6">
        <f t="shared" si="47"/>
        <v>-2500</v>
      </c>
      <c r="I781" s="24">
        <v>5</v>
      </c>
      <c r="K781" t="s">
        <v>0</v>
      </c>
      <c r="L781">
        <v>16</v>
      </c>
      <c r="M781" s="2">
        <v>475</v>
      </c>
    </row>
    <row r="782" spans="2:13" ht="12.75">
      <c r="B782" s="79">
        <v>2500</v>
      </c>
      <c r="C782" s="1" t="s">
        <v>0</v>
      </c>
      <c r="D782" s="1" t="s">
        <v>12</v>
      </c>
      <c r="E782" s="1" t="s">
        <v>229</v>
      </c>
      <c r="F782" s="305" t="s">
        <v>364</v>
      </c>
      <c r="G782" s="29" t="s">
        <v>217</v>
      </c>
      <c r="H782" s="6">
        <f t="shared" si="47"/>
        <v>-5000</v>
      </c>
      <c r="I782" s="24">
        <v>5</v>
      </c>
      <c r="K782" t="s">
        <v>0</v>
      </c>
      <c r="L782">
        <v>16</v>
      </c>
      <c r="M782" s="2">
        <v>475</v>
      </c>
    </row>
    <row r="783" spans="2:13" ht="12.75">
      <c r="B783" s="79">
        <v>2500</v>
      </c>
      <c r="C783" s="1" t="s">
        <v>0</v>
      </c>
      <c r="D783" s="1" t="s">
        <v>12</v>
      </c>
      <c r="E783" s="1" t="s">
        <v>229</v>
      </c>
      <c r="F783" s="305" t="s">
        <v>365</v>
      </c>
      <c r="G783" s="29" t="s">
        <v>218</v>
      </c>
      <c r="H783" s="6">
        <f t="shared" si="47"/>
        <v>-7500</v>
      </c>
      <c r="I783" s="24">
        <v>5</v>
      </c>
      <c r="K783" t="s">
        <v>0</v>
      </c>
      <c r="L783">
        <v>16</v>
      </c>
      <c r="M783" s="2">
        <v>475</v>
      </c>
    </row>
    <row r="784" spans="2:13" ht="12.75">
      <c r="B784" s="79">
        <v>2500</v>
      </c>
      <c r="C784" s="1" t="s">
        <v>0</v>
      </c>
      <c r="D784" s="1" t="s">
        <v>12</v>
      </c>
      <c r="E784" s="1" t="s">
        <v>229</v>
      </c>
      <c r="F784" s="305" t="s">
        <v>366</v>
      </c>
      <c r="G784" s="29" t="s">
        <v>219</v>
      </c>
      <c r="H784" s="6">
        <f t="shared" si="47"/>
        <v>-10000</v>
      </c>
      <c r="I784" s="24">
        <v>5</v>
      </c>
      <c r="K784" t="s">
        <v>0</v>
      </c>
      <c r="L784">
        <v>16</v>
      </c>
      <c r="M784" s="2">
        <v>475</v>
      </c>
    </row>
    <row r="785" spans="1:13" s="60" customFormat="1" ht="12.75">
      <c r="A785" s="1"/>
      <c r="B785" s="78">
        <v>1700</v>
      </c>
      <c r="C785" s="1" t="s">
        <v>0</v>
      </c>
      <c r="D785" s="14" t="s">
        <v>12</v>
      </c>
      <c r="E785" s="1" t="s">
        <v>111</v>
      </c>
      <c r="F785" s="72" t="s">
        <v>367</v>
      </c>
      <c r="G785" s="29" t="s">
        <v>210</v>
      </c>
      <c r="H785" s="6">
        <f t="shared" si="47"/>
        <v>-11700</v>
      </c>
      <c r="I785" s="24">
        <f>+B785/M785</f>
        <v>3.5789473684210527</v>
      </c>
      <c r="J785"/>
      <c r="K785" t="s">
        <v>229</v>
      </c>
      <c r="L785">
        <v>16</v>
      </c>
      <c r="M785" s="2">
        <v>475</v>
      </c>
    </row>
    <row r="786" spans="2:13" ht="12.75">
      <c r="B786" s="79">
        <v>2500</v>
      </c>
      <c r="C786" s="1" t="s">
        <v>0</v>
      </c>
      <c r="D786" s="1" t="s">
        <v>12</v>
      </c>
      <c r="E786" s="1" t="s">
        <v>229</v>
      </c>
      <c r="F786" s="306" t="s">
        <v>368</v>
      </c>
      <c r="G786" s="29" t="s">
        <v>220</v>
      </c>
      <c r="H786" s="6">
        <f t="shared" si="47"/>
        <v>-14200</v>
      </c>
      <c r="I786" s="24">
        <v>5</v>
      </c>
      <c r="K786" t="s">
        <v>0</v>
      </c>
      <c r="L786">
        <v>16</v>
      </c>
      <c r="M786" s="2">
        <v>475</v>
      </c>
    </row>
    <row r="787" spans="1:13" ht="12.75">
      <c r="A787" s="13"/>
      <c r="B787" s="80">
        <f>SUM(B781:B786)</f>
        <v>14200</v>
      </c>
      <c r="C787" s="13" t="s">
        <v>0</v>
      </c>
      <c r="D787" s="13"/>
      <c r="E787" s="13"/>
      <c r="F787" s="76"/>
      <c r="G787" s="20"/>
      <c r="H787" s="58">
        <v>0</v>
      </c>
      <c r="I787" s="59">
        <f t="shared" si="46"/>
        <v>29.894736842105264</v>
      </c>
      <c r="J787" s="60"/>
      <c r="K787" s="60"/>
      <c r="L787" s="60"/>
      <c r="M787" s="2">
        <v>475</v>
      </c>
    </row>
    <row r="788" spans="2:13" ht="12.75">
      <c r="B788" s="79"/>
      <c r="F788" s="72"/>
      <c r="H788" s="6">
        <f t="shared" si="47"/>
        <v>0</v>
      </c>
      <c r="I788" s="24">
        <f t="shared" si="46"/>
        <v>0</v>
      </c>
      <c r="M788" s="2">
        <v>475</v>
      </c>
    </row>
    <row r="789" spans="2:13" ht="12.75">
      <c r="B789" s="79"/>
      <c r="F789" s="72"/>
      <c r="H789" s="6">
        <f t="shared" si="47"/>
        <v>0</v>
      </c>
      <c r="I789" s="24">
        <f t="shared" si="46"/>
        <v>0</v>
      </c>
      <c r="M789" s="2">
        <v>475</v>
      </c>
    </row>
    <row r="790" spans="2:13" ht="12.75">
      <c r="B790" s="79">
        <v>2500</v>
      </c>
      <c r="C790" s="1" t="s">
        <v>347</v>
      </c>
      <c r="D790" s="14" t="s">
        <v>12</v>
      </c>
      <c r="E790" s="1" t="s">
        <v>24</v>
      </c>
      <c r="F790" s="72" t="s">
        <v>369</v>
      </c>
      <c r="G790" s="29" t="s">
        <v>209</v>
      </c>
      <c r="H790" s="6">
        <f t="shared" si="47"/>
        <v>-2500</v>
      </c>
      <c r="I790" s="24">
        <f t="shared" si="46"/>
        <v>5.2631578947368425</v>
      </c>
      <c r="K790" t="s">
        <v>229</v>
      </c>
      <c r="L790">
        <v>16</v>
      </c>
      <c r="M790" s="2">
        <v>475</v>
      </c>
    </row>
    <row r="791" spans="2:13" ht="12.75">
      <c r="B791" s="79">
        <v>3000</v>
      </c>
      <c r="C791" s="1" t="s">
        <v>370</v>
      </c>
      <c r="D791" s="14" t="s">
        <v>12</v>
      </c>
      <c r="E791" s="1" t="s">
        <v>24</v>
      </c>
      <c r="F791" s="72" t="s">
        <v>371</v>
      </c>
      <c r="G791" s="29" t="s">
        <v>209</v>
      </c>
      <c r="H791" s="6">
        <f t="shared" si="47"/>
        <v>-5500</v>
      </c>
      <c r="I791" s="24">
        <f t="shared" si="46"/>
        <v>6.315789473684211</v>
      </c>
      <c r="K791" t="s">
        <v>229</v>
      </c>
      <c r="L791">
        <v>16</v>
      </c>
      <c r="M791" s="2">
        <v>475</v>
      </c>
    </row>
    <row r="792" spans="2:13" ht="12.75">
      <c r="B792" s="79">
        <v>1000</v>
      </c>
      <c r="C792" s="1" t="s">
        <v>372</v>
      </c>
      <c r="D792" s="14" t="s">
        <v>12</v>
      </c>
      <c r="E792" s="1" t="s">
        <v>24</v>
      </c>
      <c r="F792" s="72" t="s">
        <v>367</v>
      </c>
      <c r="G792" s="29" t="s">
        <v>217</v>
      </c>
      <c r="H792" s="6">
        <f t="shared" si="47"/>
        <v>-6500</v>
      </c>
      <c r="I792" s="24">
        <f t="shared" si="46"/>
        <v>2.1052631578947367</v>
      </c>
      <c r="K792" t="s">
        <v>229</v>
      </c>
      <c r="L792">
        <v>16</v>
      </c>
      <c r="M792" s="2">
        <v>475</v>
      </c>
    </row>
    <row r="793" spans="2:13" ht="12.75">
      <c r="B793" s="79">
        <v>1000</v>
      </c>
      <c r="C793" s="1" t="s">
        <v>373</v>
      </c>
      <c r="D793" s="14" t="s">
        <v>12</v>
      </c>
      <c r="E793" s="1" t="s">
        <v>24</v>
      </c>
      <c r="F793" s="72" t="s">
        <v>367</v>
      </c>
      <c r="G793" s="29" t="s">
        <v>217</v>
      </c>
      <c r="H793" s="6">
        <f t="shared" si="47"/>
        <v>-7500</v>
      </c>
      <c r="I793" s="24">
        <f aca="true" t="shared" si="48" ref="I793:I857">+B793/M793</f>
        <v>2.1052631578947367</v>
      </c>
      <c r="K793" t="s">
        <v>229</v>
      </c>
      <c r="L793">
        <v>16</v>
      </c>
      <c r="M793" s="2">
        <v>475</v>
      </c>
    </row>
    <row r="794" spans="2:13" ht="12.75">
      <c r="B794" s="79">
        <v>700</v>
      </c>
      <c r="C794" s="1" t="s">
        <v>374</v>
      </c>
      <c r="D794" s="14" t="s">
        <v>12</v>
      </c>
      <c r="E794" s="1" t="s">
        <v>24</v>
      </c>
      <c r="F794" s="72" t="s">
        <v>367</v>
      </c>
      <c r="G794" s="29" t="s">
        <v>218</v>
      </c>
      <c r="H794" s="6">
        <f t="shared" si="47"/>
        <v>-8200</v>
      </c>
      <c r="I794" s="24">
        <f t="shared" si="48"/>
        <v>1.4736842105263157</v>
      </c>
      <c r="K794" t="s">
        <v>229</v>
      </c>
      <c r="L794">
        <v>16</v>
      </c>
      <c r="M794" s="2">
        <v>475</v>
      </c>
    </row>
    <row r="795" spans="2:13" ht="12.75">
      <c r="B795" s="79">
        <v>700</v>
      </c>
      <c r="C795" s="1" t="s">
        <v>375</v>
      </c>
      <c r="D795" s="14" t="s">
        <v>12</v>
      </c>
      <c r="E795" s="1" t="s">
        <v>24</v>
      </c>
      <c r="F795" s="72" t="s">
        <v>367</v>
      </c>
      <c r="G795" s="29" t="s">
        <v>218</v>
      </c>
      <c r="H795" s="6">
        <f t="shared" si="47"/>
        <v>-8900</v>
      </c>
      <c r="I795" s="24">
        <f t="shared" si="48"/>
        <v>1.4736842105263157</v>
      </c>
      <c r="K795" t="s">
        <v>229</v>
      </c>
      <c r="L795">
        <v>16</v>
      </c>
      <c r="M795" s="2">
        <v>475</v>
      </c>
    </row>
    <row r="796" spans="2:13" ht="12.75">
      <c r="B796" s="79">
        <v>1500</v>
      </c>
      <c r="C796" s="1" t="s">
        <v>376</v>
      </c>
      <c r="D796" s="14" t="s">
        <v>12</v>
      </c>
      <c r="E796" s="1" t="s">
        <v>24</v>
      </c>
      <c r="F796" s="72" t="s">
        <v>367</v>
      </c>
      <c r="G796" s="29" t="s">
        <v>219</v>
      </c>
      <c r="H796" s="6">
        <f t="shared" si="47"/>
        <v>-10400</v>
      </c>
      <c r="I796" s="24">
        <f t="shared" si="48"/>
        <v>3.1578947368421053</v>
      </c>
      <c r="K796" t="s">
        <v>229</v>
      </c>
      <c r="L796">
        <v>16</v>
      </c>
      <c r="M796" s="2">
        <v>475</v>
      </c>
    </row>
    <row r="797" spans="2:13" ht="12.75">
      <c r="B797" s="79">
        <v>1500</v>
      </c>
      <c r="C797" s="1" t="s">
        <v>377</v>
      </c>
      <c r="D797" s="14" t="s">
        <v>12</v>
      </c>
      <c r="E797" s="1" t="s">
        <v>24</v>
      </c>
      <c r="F797" s="72" t="s">
        <v>367</v>
      </c>
      <c r="G797" s="29" t="s">
        <v>219</v>
      </c>
      <c r="H797" s="6">
        <f t="shared" si="47"/>
        <v>-11900</v>
      </c>
      <c r="I797" s="24">
        <f t="shared" si="48"/>
        <v>3.1578947368421053</v>
      </c>
      <c r="K797" t="s">
        <v>229</v>
      </c>
      <c r="L797">
        <v>16</v>
      </c>
      <c r="M797" s="2">
        <v>475</v>
      </c>
    </row>
    <row r="798" spans="1:13" s="60" customFormat="1" ht="12.75">
      <c r="A798" s="1"/>
      <c r="B798" s="79">
        <v>1700</v>
      </c>
      <c r="C798" s="1" t="s">
        <v>378</v>
      </c>
      <c r="D798" s="14" t="s">
        <v>12</v>
      </c>
      <c r="E798" s="1" t="s">
        <v>24</v>
      </c>
      <c r="F798" s="72" t="s">
        <v>379</v>
      </c>
      <c r="G798" s="29" t="s">
        <v>220</v>
      </c>
      <c r="H798" s="6">
        <f t="shared" si="47"/>
        <v>-13600</v>
      </c>
      <c r="I798" s="24">
        <f t="shared" si="48"/>
        <v>3.5789473684210527</v>
      </c>
      <c r="J798"/>
      <c r="K798" t="s">
        <v>229</v>
      </c>
      <c r="L798">
        <v>16</v>
      </c>
      <c r="M798" s="2">
        <v>475</v>
      </c>
    </row>
    <row r="799" spans="2:13" ht="12.75">
      <c r="B799" s="79">
        <v>4900</v>
      </c>
      <c r="C799" s="1" t="s">
        <v>380</v>
      </c>
      <c r="D799" s="14" t="s">
        <v>12</v>
      </c>
      <c r="E799" s="1" t="s">
        <v>24</v>
      </c>
      <c r="F799" s="72" t="s">
        <v>381</v>
      </c>
      <c r="G799" s="29" t="s">
        <v>221</v>
      </c>
      <c r="H799" s="6">
        <f t="shared" si="47"/>
        <v>-18500</v>
      </c>
      <c r="I799" s="24">
        <f t="shared" si="48"/>
        <v>10.31578947368421</v>
      </c>
      <c r="K799" t="s">
        <v>229</v>
      </c>
      <c r="L799">
        <v>16</v>
      </c>
      <c r="M799" s="2">
        <v>475</v>
      </c>
    </row>
    <row r="800" spans="1:13" ht="12.75">
      <c r="A800" s="13"/>
      <c r="B800" s="80">
        <f>SUM(B790:B799)</f>
        <v>18500</v>
      </c>
      <c r="C800" s="13" t="s">
        <v>27</v>
      </c>
      <c r="D800" s="13"/>
      <c r="E800" s="13"/>
      <c r="F800" s="76"/>
      <c r="G800" s="20"/>
      <c r="H800" s="58">
        <v>0</v>
      </c>
      <c r="I800" s="59">
        <f t="shared" si="48"/>
        <v>38.94736842105263</v>
      </c>
      <c r="J800" s="60"/>
      <c r="K800" s="60"/>
      <c r="L800" s="60"/>
      <c r="M800" s="2">
        <v>475</v>
      </c>
    </row>
    <row r="801" spans="2:13" ht="12.75">
      <c r="B801" s="79"/>
      <c r="F801" s="72"/>
      <c r="H801" s="6">
        <f t="shared" si="47"/>
        <v>0</v>
      </c>
      <c r="I801" s="24">
        <f t="shared" si="48"/>
        <v>0</v>
      </c>
      <c r="M801" s="2">
        <v>475</v>
      </c>
    </row>
    <row r="802" spans="2:13" ht="12.75">
      <c r="B802" s="79"/>
      <c r="F802" s="72"/>
      <c r="H802" s="6">
        <f t="shared" si="47"/>
        <v>0</v>
      </c>
      <c r="I802" s="24">
        <f t="shared" si="48"/>
        <v>0</v>
      </c>
      <c r="M802" s="2">
        <v>475</v>
      </c>
    </row>
    <row r="803" spans="2:13" ht="12.75">
      <c r="B803" s="79">
        <v>1400</v>
      </c>
      <c r="C803" s="1" t="s">
        <v>41</v>
      </c>
      <c r="D803" s="14" t="s">
        <v>12</v>
      </c>
      <c r="E803" s="1" t="s">
        <v>29</v>
      </c>
      <c r="F803" s="72" t="s">
        <v>367</v>
      </c>
      <c r="G803" s="29" t="s">
        <v>217</v>
      </c>
      <c r="H803" s="6">
        <f t="shared" si="47"/>
        <v>-1400</v>
      </c>
      <c r="I803" s="24">
        <v>2.8</v>
      </c>
      <c r="K803" t="s">
        <v>229</v>
      </c>
      <c r="L803">
        <v>16</v>
      </c>
      <c r="M803" s="2">
        <v>475</v>
      </c>
    </row>
    <row r="804" spans="2:13" ht="12.75">
      <c r="B804" s="79">
        <v>1700</v>
      </c>
      <c r="C804" s="1" t="s">
        <v>41</v>
      </c>
      <c r="D804" s="14" t="s">
        <v>12</v>
      </c>
      <c r="E804" s="1" t="s">
        <v>29</v>
      </c>
      <c r="F804" s="72" t="s">
        <v>367</v>
      </c>
      <c r="G804" s="29" t="s">
        <v>218</v>
      </c>
      <c r="H804" s="6">
        <f t="shared" si="47"/>
        <v>-3100</v>
      </c>
      <c r="I804" s="24">
        <v>3.4</v>
      </c>
      <c r="K804" t="s">
        <v>229</v>
      </c>
      <c r="L804">
        <v>16</v>
      </c>
      <c r="M804" s="2">
        <v>475</v>
      </c>
    </row>
    <row r="805" spans="2:13" ht="12.75">
      <c r="B805" s="79">
        <v>1400</v>
      </c>
      <c r="C805" s="1" t="s">
        <v>41</v>
      </c>
      <c r="D805" s="14" t="s">
        <v>12</v>
      </c>
      <c r="E805" s="1" t="s">
        <v>29</v>
      </c>
      <c r="F805" s="72" t="s">
        <v>367</v>
      </c>
      <c r="G805" s="29" t="s">
        <v>219</v>
      </c>
      <c r="H805" s="6">
        <f t="shared" si="47"/>
        <v>-4500</v>
      </c>
      <c r="I805" s="24">
        <v>2.8</v>
      </c>
      <c r="K805" t="s">
        <v>229</v>
      </c>
      <c r="L805">
        <v>16</v>
      </c>
      <c r="M805" s="2">
        <v>475</v>
      </c>
    </row>
    <row r="806" spans="2:13" ht="12.75">
      <c r="B806" s="79">
        <v>1500</v>
      </c>
      <c r="C806" s="1" t="s">
        <v>41</v>
      </c>
      <c r="D806" s="14" t="s">
        <v>12</v>
      </c>
      <c r="E806" s="1" t="s">
        <v>29</v>
      </c>
      <c r="F806" s="72" t="s">
        <v>367</v>
      </c>
      <c r="G806" s="29" t="s">
        <v>220</v>
      </c>
      <c r="H806" s="6">
        <f t="shared" si="47"/>
        <v>-6000</v>
      </c>
      <c r="I806" s="24">
        <v>3</v>
      </c>
      <c r="K806" t="s">
        <v>229</v>
      </c>
      <c r="L806">
        <v>16</v>
      </c>
      <c r="M806" s="2">
        <v>475</v>
      </c>
    </row>
    <row r="807" spans="2:13" ht="12.75">
      <c r="B807" s="79">
        <v>1300</v>
      </c>
      <c r="C807" s="1" t="s">
        <v>41</v>
      </c>
      <c r="D807" s="14" t="s">
        <v>12</v>
      </c>
      <c r="E807" s="1" t="s">
        <v>29</v>
      </c>
      <c r="F807" s="72" t="s">
        <v>367</v>
      </c>
      <c r="G807" s="29" t="s">
        <v>210</v>
      </c>
      <c r="H807" s="6">
        <f t="shared" si="47"/>
        <v>-7300</v>
      </c>
      <c r="I807" s="24">
        <v>2.6</v>
      </c>
      <c r="K807" t="s">
        <v>229</v>
      </c>
      <c r="L807">
        <v>16</v>
      </c>
      <c r="M807" s="2">
        <v>475</v>
      </c>
    </row>
    <row r="808" spans="1:13" s="60" customFormat="1" ht="12.75">
      <c r="A808" s="1"/>
      <c r="B808" s="79">
        <v>2000</v>
      </c>
      <c r="C808" s="1" t="s">
        <v>41</v>
      </c>
      <c r="D808" s="14" t="s">
        <v>12</v>
      </c>
      <c r="E808" s="1" t="s">
        <v>29</v>
      </c>
      <c r="F808" s="72" t="s">
        <v>367</v>
      </c>
      <c r="G808" s="29" t="s">
        <v>221</v>
      </c>
      <c r="H808" s="6">
        <f t="shared" si="47"/>
        <v>-9300</v>
      </c>
      <c r="I808" s="24">
        <v>4</v>
      </c>
      <c r="J808"/>
      <c r="K808" t="s">
        <v>229</v>
      </c>
      <c r="L808">
        <v>16</v>
      </c>
      <c r="M808" s="2">
        <v>475</v>
      </c>
    </row>
    <row r="809" spans="1:13" ht="12.75">
      <c r="A809" s="13"/>
      <c r="B809" s="80">
        <f>SUM(B803:B808)</f>
        <v>9300</v>
      </c>
      <c r="C809" s="13"/>
      <c r="D809" s="13"/>
      <c r="E809" s="13" t="s">
        <v>29</v>
      </c>
      <c r="F809" s="76"/>
      <c r="G809" s="20"/>
      <c r="H809" s="58">
        <v>0</v>
      </c>
      <c r="I809" s="59">
        <f t="shared" si="48"/>
        <v>19.57894736842105</v>
      </c>
      <c r="J809" s="60"/>
      <c r="K809" s="60"/>
      <c r="L809" s="60"/>
      <c r="M809" s="2">
        <v>475</v>
      </c>
    </row>
    <row r="810" spans="2:13" ht="12.75">
      <c r="B810" s="79"/>
      <c r="F810" s="72"/>
      <c r="H810" s="6">
        <f t="shared" si="47"/>
        <v>0</v>
      </c>
      <c r="I810" s="24">
        <f t="shared" si="48"/>
        <v>0</v>
      </c>
      <c r="M810" s="2">
        <v>475</v>
      </c>
    </row>
    <row r="811" spans="2:13" ht="12.75">
      <c r="B811" s="79"/>
      <c r="F811" s="72"/>
      <c r="H811" s="6">
        <f t="shared" si="47"/>
        <v>0</v>
      </c>
      <c r="I811" s="24">
        <f t="shared" si="48"/>
        <v>0</v>
      </c>
      <c r="M811" s="2">
        <v>475</v>
      </c>
    </row>
    <row r="812" spans="2:13" ht="12.75">
      <c r="B812" s="79">
        <v>5000</v>
      </c>
      <c r="C812" s="1" t="s">
        <v>163</v>
      </c>
      <c r="D812" s="14" t="s">
        <v>12</v>
      </c>
      <c r="E812" s="1" t="s">
        <v>24</v>
      </c>
      <c r="F812" s="72" t="s">
        <v>382</v>
      </c>
      <c r="G812" s="29" t="s">
        <v>209</v>
      </c>
      <c r="H812" s="6">
        <f t="shared" si="47"/>
        <v>-5000</v>
      </c>
      <c r="I812" s="24">
        <v>10</v>
      </c>
      <c r="K812" t="s">
        <v>229</v>
      </c>
      <c r="L812">
        <v>16</v>
      </c>
      <c r="M812" s="2">
        <v>475</v>
      </c>
    </row>
    <row r="813" spans="2:13" ht="12.75">
      <c r="B813" s="79">
        <v>5000</v>
      </c>
      <c r="C813" s="1" t="s">
        <v>163</v>
      </c>
      <c r="D813" s="14" t="s">
        <v>12</v>
      </c>
      <c r="E813" s="1" t="s">
        <v>24</v>
      </c>
      <c r="F813" s="72" t="s">
        <v>382</v>
      </c>
      <c r="G813" s="29" t="s">
        <v>217</v>
      </c>
      <c r="H813" s="6">
        <f t="shared" si="47"/>
        <v>-10000</v>
      </c>
      <c r="I813" s="24">
        <v>10</v>
      </c>
      <c r="K813" t="s">
        <v>229</v>
      </c>
      <c r="L813">
        <v>16</v>
      </c>
      <c r="M813" s="2">
        <v>475</v>
      </c>
    </row>
    <row r="814" spans="2:13" ht="12.75">
      <c r="B814" s="79">
        <v>5000</v>
      </c>
      <c r="C814" s="1" t="s">
        <v>163</v>
      </c>
      <c r="D814" s="14" t="s">
        <v>12</v>
      </c>
      <c r="E814" s="1" t="s">
        <v>24</v>
      </c>
      <c r="F814" s="72" t="s">
        <v>382</v>
      </c>
      <c r="G814" s="29" t="s">
        <v>218</v>
      </c>
      <c r="H814" s="6">
        <f t="shared" si="47"/>
        <v>-15000</v>
      </c>
      <c r="I814" s="24">
        <v>10</v>
      </c>
      <c r="K814" t="s">
        <v>229</v>
      </c>
      <c r="L814">
        <v>16</v>
      </c>
      <c r="M814" s="2">
        <v>475</v>
      </c>
    </row>
    <row r="815" spans="2:13" ht="12.75">
      <c r="B815" s="79">
        <v>5000</v>
      </c>
      <c r="C815" s="1" t="s">
        <v>163</v>
      </c>
      <c r="D815" s="14" t="s">
        <v>12</v>
      </c>
      <c r="E815" s="1" t="s">
        <v>24</v>
      </c>
      <c r="F815" s="72" t="s">
        <v>383</v>
      </c>
      <c r="G815" s="29" t="s">
        <v>219</v>
      </c>
      <c r="H815" s="6">
        <f t="shared" si="47"/>
        <v>-20000</v>
      </c>
      <c r="I815" s="24">
        <v>10</v>
      </c>
      <c r="K815" t="s">
        <v>229</v>
      </c>
      <c r="L815">
        <v>16</v>
      </c>
      <c r="M815" s="2">
        <v>475</v>
      </c>
    </row>
    <row r="816" spans="2:13" ht="12.75">
      <c r="B816" s="79">
        <v>5000</v>
      </c>
      <c r="C816" s="1" t="s">
        <v>163</v>
      </c>
      <c r="D816" s="14" t="s">
        <v>12</v>
      </c>
      <c r="E816" s="1" t="s">
        <v>24</v>
      </c>
      <c r="F816" s="72" t="s">
        <v>384</v>
      </c>
      <c r="G816" s="29" t="s">
        <v>220</v>
      </c>
      <c r="H816" s="6">
        <f t="shared" si="47"/>
        <v>-25000</v>
      </c>
      <c r="I816" s="24">
        <v>10</v>
      </c>
      <c r="K816" t="s">
        <v>229</v>
      </c>
      <c r="L816">
        <v>16</v>
      </c>
      <c r="M816" s="2">
        <v>475</v>
      </c>
    </row>
    <row r="817" spans="1:13" s="60" customFormat="1" ht="12.75">
      <c r="A817" s="1"/>
      <c r="B817" s="79">
        <v>5000</v>
      </c>
      <c r="C817" s="1" t="s">
        <v>163</v>
      </c>
      <c r="D817" s="14" t="s">
        <v>12</v>
      </c>
      <c r="E817" s="1" t="s">
        <v>24</v>
      </c>
      <c r="F817" s="72" t="s">
        <v>384</v>
      </c>
      <c r="G817" s="29" t="s">
        <v>210</v>
      </c>
      <c r="H817" s="6">
        <f t="shared" si="47"/>
        <v>-30000</v>
      </c>
      <c r="I817" s="24">
        <v>10</v>
      </c>
      <c r="J817"/>
      <c r="K817" t="s">
        <v>229</v>
      </c>
      <c r="L817">
        <v>16</v>
      </c>
      <c r="M817" s="2">
        <v>475</v>
      </c>
    </row>
    <row r="818" spans="1:13" ht="12.75">
      <c r="A818" s="13"/>
      <c r="B818" s="80">
        <f>SUM(B812:B817)</f>
        <v>30000</v>
      </c>
      <c r="C818" s="13" t="s">
        <v>163</v>
      </c>
      <c r="D818" s="13"/>
      <c r="E818" s="13"/>
      <c r="F818" s="76"/>
      <c r="G818" s="20"/>
      <c r="H818" s="58">
        <v>0</v>
      </c>
      <c r="I818" s="59">
        <f t="shared" si="48"/>
        <v>63.1578947368421</v>
      </c>
      <c r="J818" s="60"/>
      <c r="K818" s="60"/>
      <c r="L818" s="60"/>
      <c r="M818" s="2">
        <v>475</v>
      </c>
    </row>
    <row r="819" spans="2:13" ht="12.75">
      <c r="B819" s="79"/>
      <c r="F819" s="72"/>
      <c r="H819" s="6">
        <f t="shared" si="47"/>
        <v>0</v>
      </c>
      <c r="I819" s="24">
        <f t="shared" si="48"/>
        <v>0</v>
      </c>
      <c r="M819" s="2">
        <v>475</v>
      </c>
    </row>
    <row r="820" spans="2:13" ht="12.75">
      <c r="B820" s="79"/>
      <c r="F820" s="72"/>
      <c r="H820" s="6">
        <f t="shared" si="47"/>
        <v>0</v>
      </c>
      <c r="I820" s="24">
        <f t="shared" si="48"/>
        <v>0</v>
      </c>
      <c r="M820" s="2">
        <v>475</v>
      </c>
    </row>
    <row r="821" spans="2:13" ht="12.75">
      <c r="B821" s="79">
        <v>2000</v>
      </c>
      <c r="C821" s="1" t="s">
        <v>30</v>
      </c>
      <c r="D821" s="14" t="s">
        <v>12</v>
      </c>
      <c r="E821" s="1" t="s">
        <v>24</v>
      </c>
      <c r="F821" s="72" t="s">
        <v>367</v>
      </c>
      <c r="G821" s="29" t="s">
        <v>209</v>
      </c>
      <c r="H821" s="6">
        <f t="shared" si="47"/>
        <v>-2000</v>
      </c>
      <c r="I821" s="24">
        <v>4</v>
      </c>
      <c r="K821" t="s">
        <v>229</v>
      </c>
      <c r="L821">
        <v>16</v>
      </c>
      <c r="M821" s="2">
        <v>475</v>
      </c>
    </row>
    <row r="822" spans="2:13" ht="12.75">
      <c r="B822" s="79">
        <v>2000</v>
      </c>
      <c r="C822" s="1" t="s">
        <v>30</v>
      </c>
      <c r="D822" s="14" t="s">
        <v>12</v>
      </c>
      <c r="E822" s="1" t="s">
        <v>24</v>
      </c>
      <c r="F822" s="72" t="s">
        <v>367</v>
      </c>
      <c r="G822" s="29" t="s">
        <v>217</v>
      </c>
      <c r="H822" s="6">
        <f t="shared" si="47"/>
        <v>-4000</v>
      </c>
      <c r="I822" s="24">
        <v>4</v>
      </c>
      <c r="K822" t="s">
        <v>229</v>
      </c>
      <c r="L822">
        <v>16</v>
      </c>
      <c r="M822" s="2">
        <v>475</v>
      </c>
    </row>
    <row r="823" spans="2:13" ht="12.75">
      <c r="B823" s="79">
        <v>2000</v>
      </c>
      <c r="C823" s="1" t="s">
        <v>30</v>
      </c>
      <c r="D823" s="14" t="s">
        <v>12</v>
      </c>
      <c r="E823" s="1" t="s">
        <v>24</v>
      </c>
      <c r="F823" s="72" t="s">
        <v>367</v>
      </c>
      <c r="G823" s="29" t="s">
        <v>218</v>
      </c>
      <c r="H823" s="6">
        <f t="shared" si="47"/>
        <v>-6000</v>
      </c>
      <c r="I823" s="24">
        <v>4</v>
      </c>
      <c r="K823" t="s">
        <v>229</v>
      </c>
      <c r="L823">
        <v>16</v>
      </c>
      <c r="M823" s="2">
        <v>475</v>
      </c>
    </row>
    <row r="824" spans="2:13" ht="12.75">
      <c r="B824" s="79">
        <v>2000</v>
      </c>
      <c r="C824" s="1" t="s">
        <v>30</v>
      </c>
      <c r="D824" s="14" t="s">
        <v>12</v>
      </c>
      <c r="E824" s="1" t="s">
        <v>24</v>
      </c>
      <c r="F824" s="72" t="s">
        <v>367</v>
      </c>
      <c r="G824" s="29" t="s">
        <v>219</v>
      </c>
      <c r="H824" s="6">
        <f t="shared" si="47"/>
        <v>-8000</v>
      </c>
      <c r="I824" s="24">
        <v>4</v>
      </c>
      <c r="K824" t="s">
        <v>229</v>
      </c>
      <c r="L824">
        <v>16</v>
      </c>
      <c r="M824" s="2">
        <v>475</v>
      </c>
    </row>
    <row r="825" spans="2:13" ht="12.75">
      <c r="B825" s="79">
        <v>2000</v>
      </c>
      <c r="C825" s="1" t="s">
        <v>30</v>
      </c>
      <c r="D825" s="14" t="s">
        <v>12</v>
      </c>
      <c r="E825" s="1" t="s">
        <v>24</v>
      </c>
      <c r="F825" s="72" t="s">
        <v>367</v>
      </c>
      <c r="G825" s="29" t="s">
        <v>220</v>
      </c>
      <c r="H825" s="6">
        <f t="shared" si="47"/>
        <v>-10000</v>
      </c>
      <c r="I825" s="24">
        <v>4</v>
      </c>
      <c r="K825" t="s">
        <v>229</v>
      </c>
      <c r="L825">
        <v>16</v>
      </c>
      <c r="M825" s="2">
        <v>475</v>
      </c>
    </row>
    <row r="826" spans="2:13" ht="12.75">
      <c r="B826" s="79">
        <v>2000</v>
      </c>
      <c r="C826" s="1" t="s">
        <v>30</v>
      </c>
      <c r="D826" s="14" t="s">
        <v>12</v>
      </c>
      <c r="E826" s="1" t="s">
        <v>24</v>
      </c>
      <c r="F826" s="72" t="s">
        <v>367</v>
      </c>
      <c r="G826" s="29" t="s">
        <v>210</v>
      </c>
      <c r="H826" s="6">
        <f t="shared" si="47"/>
        <v>-12000</v>
      </c>
      <c r="I826" s="24">
        <v>4</v>
      </c>
      <c r="K826" t="s">
        <v>229</v>
      </c>
      <c r="L826">
        <v>16</v>
      </c>
      <c r="M826" s="2">
        <v>475</v>
      </c>
    </row>
    <row r="827" spans="1:13" s="60" customFormat="1" ht="12.75">
      <c r="A827" s="1"/>
      <c r="B827" s="79">
        <v>2000</v>
      </c>
      <c r="C827" s="1" t="s">
        <v>30</v>
      </c>
      <c r="D827" s="14" t="s">
        <v>12</v>
      </c>
      <c r="E827" s="1" t="s">
        <v>24</v>
      </c>
      <c r="F827" s="72" t="s">
        <v>367</v>
      </c>
      <c r="G827" s="29" t="s">
        <v>221</v>
      </c>
      <c r="H827" s="6">
        <f t="shared" si="47"/>
        <v>-14000</v>
      </c>
      <c r="I827" s="24">
        <v>4</v>
      </c>
      <c r="J827"/>
      <c r="K827" t="s">
        <v>229</v>
      </c>
      <c r="L827">
        <v>16</v>
      </c>
      <c r="M827" s="2">
        <v>475</v>
      </c>
    </row>
    <row r="828" spans="1:13" ht="12.75">
      <c r="A828" s="13"/>
      <c r="B828" s="80">
        <f>SUM(B821:B827)</f>
        <v>14000</v>
      </c>
      <c r="C828" s="13" t="s">
        <v>30</v>
      </c>
      <c r="D828" s="13"/>
      <c r="E828" s="13"/>
      <c r="F828" s="76"/>
      <c r="G828" s="20"/>
      <c r="H828" s="58">
        <v>0</v>
      </c>
      <c r="I828" s="59">
        <f t="shared" si="48"/>
        <v>29.473684210526315</v>
      </c>
      <c r="J828" s="60"/>
      <c r="K828" s="60"/>
      <c r="L828" s="60"/>
      <c r="M828" s="2">
        <v>475</v>
      </c>
    </row>
    <row r="829" spans="2:13" ht="12.75">
      <c r="B829" s="79"/>
      <c r="F829" s="72"/>
      <c r="H829" s="6">
        <f t="shared" si="47"/>
        <v>0</v>
      </c>
      <c r="I829" s="24">
        <f t="shared" si="48"/>
        <v>0</v>
      </c>
      <c r="M829" s="2">
        <v>475</v>
      </c>
    </row>
    <row r="830" spans="2:13" ht="12.75">
      <c r="B830" s="79"/>
      <c r="F830" s="72"/>
      <c r="H830" s="6">
        <f t="shared" si="47"/>
        <v>0</v>
      </c>
      <c r="I830" s="24">
        <f t="shared" si="48"/>
        <v>0</v>
      </c>
      <c r="M830" s="2">
        <v>475</v>
      </c>
    </row>
    <row r="831" spans="2:13" ht="12.75">
      <c r="B831" s="79">
        <v>1000</v>
      </c>
      <c r="C831" s="1" t="s">
        <v>240</v>
      </c>
      <c r="D831" s="14" t="s">
        <v>12</v>
      </c>
      <c r="E831" s="1" t="s">
        <v>241</v>
      </c>
      <c r="F831" s="72" t="s">
        <v>367</v>
      </c>
      <c r="G831" s="29" t="s">
        <v>217</v>
      </c>
      <c r="H831" s="6">
        <f t="shared" si="47"/>
        <v>-1000</v>
      </c>
      <c r="I831" s="24">
        <v>2</v>
      </c>
      <c r="K831" t="s">
        <v>229</v>
      </c>
      <c r="L831">
        <v>16</v>
      </c>
      <c r="M831" s="2">
        <v>475</v>
      </c>
    </row>
    <row r="832" spans="2:13" ht="12.75">
      <c r="B832" s="79">
        <v>1000</v>
      </c>
      <c r="C832" s="1" t="s">
        <v>240</v>
      </c>
      <c r="D832" s="14" t="s">
        <v>12</v>
      </c>
      <c r="E832" s="1" t="s">
        <v>241</v>
      </c>
      <c r="F832" s="72" t="s">
        <v>367</v>
      </c>
      <c r="G832" s="29" t="s">
        <v>218</v>
      </c>
      <c r="H832" s="6">
        <f t="shared" si="47"/>
        <v>-2000</v>
      </c>
      <c r="I832" s="24">
        <v>2</v>
      </c>
      <c r="K832" t="s">
        <v>229</v>
      </c>
      <c r="L832">
        <v>16</v>
      </c>
      <c r="M832" s="2">
        <v>475</v>
      </c>
    </row>
    <row r="833" spans="2:13" ht="12.75">
      <c r="B833" s="79">
        <v>1500</v>
      </c>
      <c r="C833" s="1" t="s">
        <v>240</v>
      </c>
      <c r="D833" s="14" t="s">
        <v>12</v>
      </c>
      <c r="E833" s="1" t="s">
        <v>241</v>
      </c>
      <c r="F833" s="72" t="s">
        <v>367</v>
      </c>
      <c r="G833" s="29" t="s">
        <v>219</v>
      </c>
      <c r="H833" s="6">
        <f t="shared" si="47"/>
        <v>-3500</v>
      </c>
      <c r="I833" s="24">
        <v>3</v>
      </c>
      <c r="K833" t="s">
        <v>229</v>
      </c>
      <c r="L833">
        <v>16</v>
      </c>
      <c r="M833" s="2">
        <v>475</v>
      </c>
    </row>
    <row r="834" spans="2:13" ht="12.75">
      <c r="B834" s="79">
        <v>1000</v>
      </c>
      <c r="C834" s="1" t="s">
        <v>240</v>
      </c>
      <c r="D834" s="14" t="s">
        <v>12</v>
      </c>
      <c r="E834" s="1" t="s">
        <v>241</v>
      </c>
      <c r="F834" s="72" t="s">
        <v>367</v>
      </c>
      <c r="G834" s="29" t="s">
        <v>220</v>
      </c>
      <c r="H834" s="6">
        <f t="shared" si="47"/>
        <v>-4500</v>
      </c>
      <c r="I834" s="24">
        <v>2</v>
      </c>
      <c r="K834" t="s">
        <v>229</v>
      </c>
      <c r="L834">
        <v>16</v>
      </c>
      <c r="M834" s="2">
        <v>475</v>
      </c>
    </row>
    <row r="835" spans="1:13" s="60" customFormat="1" ht="12.75">
      <c r="A835" s="1"/>
      <c r="B835" s="79">
        <v>1000</v>
      </c>
      <c r="C835" s="1" t="s">
        <v>240</v>
      </c>
      <c r="D835" s="14" t="s">
        <v>12</v>
      </c>
      <c r="E835" s="1" t="s">
        <v>241</v>
      </c>
      <c r="F835" s="72" t="s">
        <v>367</v>
      </c>
      <c r="G835" s="29" t="s">
        <v>221</v>
      </c>
      <c r="H835" s="6">
        <f t="shared" si="47"/>
        <v>-5500</v>
      </c>
      <c r="I835" s="24">
        <v>2</v>
      </c>
      <c r="J835"/>
      <c r="K835" t="s">
        <v>229</v>
      </c>
      <c r="L835">
        <v>16</v>
      </c>
      <c r="M835" s="2">
        <v>475</v>
      </c>
    </row>
    <row r="836" spans="1:13" ht="12.75">
      <c r="A836" s="13"/>
      <c r="B836" s="80">
        <f>SUM(B831:B835)</f>
        <v>5500</v>
      </c>
      <c r="C836" s="13"/>
      <c r="D836" s="13"/>
      <c r="E836" s="13" t="s">
        <v>241</v>
      </c>
      <c r="F836" s="76"/>
      <c r="G836" s="20"/>
      <c r="H836" s="58">
        <v>0</v>
      </c>
      <c r="I836" s="59">
        <f t="shared" si="48"/>
        <v>11.578947368421053</v>
      </c>
      <c r="J836" s="60"/>
      <c r="K836" s="60"/>
      <c r="L836" s="60"/>
      <c r="M836" s="2">
        <v>475</v>
      </c>
    </row>
    <row r="837" spans="6:13" ht="12.75">
      <c r="F837" s="72"/>
      <c r="H837" s="6">
        <f t="shared" si="47"/>
        <v>0</v>
      </c>
      <c r="I837" s="24">
        <f t="shared" si="48"/>
        <v>0</v>
      </c>
      <c r="M837" s="2">
        <v>475</v>
      </c>
    </row>
    <row r="838" spans="6:13" ht="12.75">
      <c r="F838" s="72"/>
      <c r="H838" s="6">
        <f t="shared" si="47"/>
        <v>0</v>
      </c>
      <c r="I838" s="24">
        <f t="shared" si="48"/>
        <v>0</v>
      </c>
      <c r="M838" s="2">
        <v>475</v>
      </c>
    </row>
    <row r="839" spans="6:13" ht="12.75">
      <c r="F839" s="72"/>
      <c r="H839" s="6">
        <f t="shared" si="47"/>
        <v>0</v>
      </c>
      <c r="I839" s="24">
        <f t="shared" si="48"/>
        <v>0</v>
      </c>
      <c r="M839" s="2">
        <v>475</v>
      </c>
    </row>
    <row r="840" spans="1:13" s="60" customFormat="1" ht="12.75">
      <c r="A840" s="1"/>
      <c r="B840" s="6"/>
      <c r="C840" s="1"/>
      <c r="D840" s="1"/>
      <c r="E840" s="1"/>
      <c r="F840" s="72"/>
      <c r="G840" s="29"/>
      <c r="H840" s="6">
        <f t="shared" si="47"/>
        <v>0</v>
      </c>
      <c r="I840" s="24">
        <f t="shared" si="48"/>
        <v>0</v>
      </c>
      <c r="J840"/>
      <c r="K840"/>
      <c r="L840"/>
      <c r="M840" s="2">
        <v>475</v>
      </c>
    </row>
    <row r="841" spans="1:13" ht="12.75">
      <c r="A841" s="13"/>
      <c r="B841" s="80">
        <f>+B850+B861+B867+B874+B882+B892+B886</f>
        <v>159300</v>
      </c>
      <c r="C841" s="54" t="s">
        <v>385</v>
      </c>
      <c r="D841" s="55" t="s">
        <v>386</v>
      </c>
      <c r="E841" s="54" t="s">
        <v>320</v>
      </c>
      <c r="F841" s="56" t="s">
        <v>387</v>
      </c>
      <c r="G841" s="57" t="s">
        <v>350</v>
      </c>
      <c r="H841" s="58"/>
      <c r="I841" s="59">
        <f t="shared" si="48"/>
        <v>335.36842105263156</v>
      </c>
      <c r="J841" s="59"/>
      <c r="K841" s="59"/>
      <c r="L841" s="60"/>
      <c r="M841" s="2">
        <v>475</v>
      </c>
    </row>
    <row r="842" spans="2:13" ht="12.75">
      <c r="B842" s="79"/>
      <c r="F842" s="72"/>
      <c r="H842" s="6">
        <f t="shared" si="47"/>
        <v>0</v>
      </c>
      <c r="I842" s="24">
        <f t="shared" si="48"/>
        <v>0</v>
      </c>
      <c r="M842" s="2">
        <v>475</v>
      </c>
    </row>
    <row r="843" spans="2:13" ht="12.75">
      <c r="B843" s="79">
        <v>2000</v>
      </c>
      <c r="C843" s="1" t="s">
        <v>0</v>
      </c>
      <c r="D843" s="1" t="s">
        <v>12</v>
      </c>
      <c r="E843" s="1" t="s">
        <v>48</v>
      </c>
      <c r="F843" s="305" t="s">
        <v>388</v>
      </c>
      <c r="G843" s="29" t="s">
        <v>217</v>
      </c>
      <c r="H843" s="6">
        <f t="shared" si="47"/>
        <v>-2000</v>
      </c>
      <c r="I843" s="24">
        <v>4</v>
      </c>
      <c r="K843" t="s">
        <v>0</v>
      </c>
      <c r="L843">
        <v>17</v>
      </c>
      <c r="M843" s="2">
        <v>475</v>
      </c>
    </row>
    <row r="844" spans="2:13" ht="12.75">
      <c r="B844" s="79">
        <v>2500</v>
      </c>
      <c r="C844" s="1" t="s">
        <v>0</v>
      </c>
      <c r="D844" s="1" t="s">
        <v>12</v>
      </c>
      <c r="E844" s="1" t="s">
        <v>48</v>
      </c>
      <c r="F844" s="305" t="s">
        <v>389</v>
      </c>
      <c r="G844" s="29" t="s">
        <v>218</v>
      </c>
      <c r="H844" s="6">
        <f t="shared" si="47"/>
        <v>-4500</v>
      </c>
      <c r="I844" s="24">
        <v>5</v>
      </c>
      <c r="K844" t="s">
        <v>0</v>
      </c>
      <c r="L844">
        <v>17</v>
      </c>
      <c r="M844" s="2">
        <v>475</v>
      </c>
    </row>
    <row r="845" spans="2:13" ht="12.75">
      <c r="B845" s="79">
        <v>4000</v>
      </c>
      <c r="C845" s="1" t="s">
        <v>0</v>
      </c>
      <c r="D845" s="1" t="s">
        <v>12</v>
      </c>
      <c r="E845" s="1" t="s">
        <v>390</v>
      </c>
      <c r="F845" s="306" t="s">
        <v>391</v>
      </c>
      <c r="G845" s="29" t="s">
        <v>219</v>
      </c>
      <c r="H845" s="6">
        <f t="shared" si="47"/>
        <v>-8500</v>
      </c>
      <c r="I845" s="24">
        <v>8</v>
      </c>
      <c r="K845" t="s">
        <v>0</v>
      </c>
      <c r="L845">
        <v>17</v>
      </c>
      <c r="M845" s="2">
        <v>475</v>
      </c>
    </row>
    <row r="846" spans="2:13" ht="12.75">
      <c r="B846" s="79">
        <v>5000</v>
      </c>
      <c r="C846" s="1" t="s">
        <v>0</v>
      </c>
      <c r="D846" s="1" t="s">
        <v>12</v>
      </c>
      <c r="E846" s="1" t="s">
        <v>48</v>
      </c>
      <c r="F846" s="306" t="s">
        <v>392</v>
      </c>
      <c r="G846" s="29" t="s">
        <v>220</v>
      </c>
      <c r="H846" s="6">
        <f t="shared" si="47"/>
        <v>-13500</v>
      </c>
      <c r="I846" s="24">
        <v>10</v>
      </c>
      <c r="K846" t="s">
        <v>0</v>
      </c>
      <c r="L846">
        <v>17</v>
      </c>
      <c r="M846" s="2">
        <v>475</v>
      </c>
    </row>
    <row r="847" spans="2:13" ht="12.75">
      <c r="B847" s="79">
        <v>2000</v>
      </c>
      <c r="C847" s="1" t="s">
        <v>0</v>
      </c>
      <c r="D847" s="1" t="s">
        <v>12</v>
      </c>
      <c r="E847" s="1" t="s">
        <v>18</v>
      </c>
      <c r="F847" s="306" t="s">
        <v>393</v>
      </c>
      <c r="G847" s="29" t="s">
        <v>219</v>
      </c>
      <c r="H847" s="6">
        <f t="shared" si="47"/>
        <v>-15500</v>
      </c>
      <c r="I847" s="24">
        <v>4</v>
      </c>
      <c r="K847" t="s">
        <v>0</v>
      </c>
      <c r="L847">
        <v>17</v>
      </c>
      <c r="M847" s="2">
        <v>475</v>
      </c>
    </row>
    <row r="848" spans="2:13" ht="12.75">
      <c r="B848" s="79">
        <v>10000</v>
      </c>
      <c r="C848" s="1" t="s">
        <v>0</v>
      </c>
      <c r="D848" s="1" t="s">
        <v>12</v>
      </c>
      <c r="E848" s="1" t="s">
        <v>18</v>
      </c>
      <c r="F848" s="306" t="s">
        <v>394</v>
      </c>
      <c r="G848" s="29" t="s">
        <v>220</v>
      </c>
      <c r="H848" s="6">
        <f>H847-B848</f>
        <v>-25500</v>
      </c>
      <c r="I848" s="24">
        <v>20</v>
      </c>
      <c r="K848" t="s">
        <v>0</v>
      </c>
      <c r="L848">
        <v>17</v>
      </c>
      <c r="M848" s="2">
        <v>475</v>
      </c>
    </row>
    <row r="849" spans="1:13" s="60" customFormat="1" ht="12.75">
      <c r="A849" s="1"/>
      <c r="B849" s="79">
        <v>5000</v>
      </c>
      <c r="C849" s="1" t="s">
        <v>0</v>
      </c>
      <c r="D849" s="1" t="s">
        <v>12</v>
      </c>
      <c r="E849" s="1" t="s">
        <v>18</v>
      </c>
      <c r="F849" s="306" t="s">
        <v>395</v>
      </c>
      <c r="G849" s="29" t="s">
        <v>210</v>
      </c>
      <c r="H849" s="6">
        <f>H848-B849</f>
        <v>-30500</v>
      </c>
      <c r="I849" s="24">
        <v>10</v>
      </c>
      <c r="J849"/>
      <c r="K849" t="s">
        <v>0</v>
      </c>
      <c r="L849">
        <v>17</v>
      </c>
      <c r="M849" s="2">
        <v>475</v>
      </c>
    </row>
    <row r="850" spans="1:13" ht="12.75">
      <c r="A850" s="13"/>
      <c r="B850" s="80">
        <f>SUM(B843:B849)</f>
        <v>30500</v>
      </c>
      <c r="C850" s="13" t="s">
        <v>0</v>
      </c>
      <c r="D850" s="13"/>
      <c r="E850" s="13"/>
      <c r="F850" s="76"/>
      <c r="G850" s="20"/>
      <c r="H850" s="58">
        <v>0</v>
      </c>
      <c r="I850" s="59">
        <f t="shared" si="48"/>
        <v>64.21052631578948</v>
      </c>
      <c r="J850" s="60"/>
      <c r="K850" s="60"/>
      <c r="L850" s="60"/>
      <c r="M850" s="2">
        <v>475</v>
      </c>
    </row>
    <row r="851" spans="2:13" ht="12.75">
      <c r="B851" s="79"/>
      <c r="F851" s="72"/>
      <c r="H851" s="6">
        <f aca="true" t="shared" si="49" ref="H851:H860">H850-B851</f>
        <v>0</v>
      </c>
      <c r="I851" s="24">
        <f t="shared" si="48"/>
        <v>0</v>
      </c>
      <c r="M851" s="2">
        <v>475</v>
      </c>
    </row>
    <row r="852" spans="2:13" ht="12.75">
      <c r="B852" s="79"/>
      <c r="F852" s="72"/>
      <c r="H852" s="6">
        <f t="shared" si="49"/>
        <v>0</v>
      </c>
      <c r="I852" s="24">
        <f t="shared" si="48"/>
        <v>0</v>
      </c>
      <c r="M852" s="2">
        <v>475</v>
      </c>
    </row>
    <row r="853" spans="2:13" ht="12.75">
      <c r="B853" s="78">
        <v>500</v>
      </c>
      <c r="C853" s="14" t="s">
        <v>396</v>
      </c>
      <c r="D853" s="14" t="s">
        <v>12</v>
      </c>
      <c r="E853" s="1" t="s">
        <v>24</v>
      </c>
      <c r="F853" s="72" t="s">
        <v>330</v>
      </c>
      <c r="G853" s="29" t="s">
        <v>217</v>
      </c>
      <c r="H853" s="6">
        <f t="shared" si="49"/>
        <v>-500</v>
      </c>
      <c r="I853" s="24">
        <f t="shared" si="48"/>
        <v>1.0526315789473684</v>
      </c>
      <c r="K853" s="17" t="s">
        <v>48</v>
      </c>
      <c r="L853">
        <v>17</v>
      </c>
      <c r="M853" s="2">
        <v>475</v>
      </c>
    </row>
    <row r="854" spans="2:13" ht="12.75">
      <c r="B854" s="79">
        <v>2000</v>
      </c>
      <c r="C854" s="14" t="s">
        <v>397</v>
      </c>
      <c r="D854" s="14" t="s">
        <v>12</v>
      </c>
      <c r="E854" s="1" t="s">
        <v>24</v>
      </c>
      <c r="F854" s="33" t="s">
        <v>398</v>
      </c>
      <c r="G854" s="29" t="s">
        <v>217</v>
      </c>
      <c r="H854" s="6">
        <f t="shared" si="49"/>
        <v>-2500</v>
      </c>
      <c r="I854" s="24">
        <f t="shared" si="48"/>
        <v>4.2105263157894735</v>
      </c>
      <c r="K854" s="17" t="s">
        <v>48</v>
      </c>
      <c r="L854">
        <v>17</v>
      </c>
      <c r="M854" s="2">
        <v>475</v>
      </c>
    </row>
    <row r="855" spans="2:13" ht="12.75">
      <c r="B855" s="79">
        <v>2000</v>
      </c>
      <c r="C855" s="1" t="s">
        <v>399</v>
      </c>
      <c r="D855" s="14" t="s">
        <v>12</v>
      </c>
      <c r="E855" s="1" t="s">
        <v>24</v>
      </c>
      <c r="F855" s="72" t="s">
        <v>398</v>
      </c>
      <c r="G855" s="29" t="s">
        <v>217</v>
      </c>
      <c r="H855" s="6">
        <f t="shared" si="49"/>
        <v>-4500</v>
      </c>
      <c r="I855" s="24">
        <f t="shared" si="48"/>
        <v>4.2105263157894735</v>
      </c>
      <c r="K855" s="17" t="s">
        <v>48</v>
      </c>
      <c r="L855">
        <v>17</v>
      </c>
      <c r="M855" s="2">
        <v>475</v>
      </c>
    </row>
    <row r="856" spans="1:13" s="17" customFormat="1" ht="12.75">
      <c r="A856" s="14"/>
      <c r="B856" s="78">
        <v>3000</v>
      </c>
      <c r="C856" s="14" t="s">
        <v>1191</v>
      </c>
      <c r="D856" s="14" t="s">
        <v>12</v>
      </c>
      <c r="E856" s="14" t="s">
        <v>29</v>
      </c>
      <c r="F856" s="33" t="s">
        <v>398</v>
      </c>
      <c r="G856" s="32" t="s">
        <v>218</v>
      </c>
      <c r="H856" s="31">
        <f t="shared" si="49"/>
        <v>-7500</v>
      </c>
      <c r="I856" s="42">
        <f t="shared" si="48"/>
        <v>6.315789473684211</v>
      </c>
      <c r="K856" s="17" t="s">
        <v>48</v>
      </c>
      <c r="L856" s="17">
        <v>17</v>
      </c>
      <c r="M856" s="2">
        <v>475</v>
      </c>
    </row>
    <row r="857" spans="2:13" ht="12.75">
      <c r="B857" s="345">
        <v>5000</v>
      </c>
      <c r="C857" s="1" t="s">
        <v>400</v>
      </c>
      <c r="D857" s="14" t="s">
        <v>12</v>
      </c>
      <c r="E857" s="1" t="s">
        <v>24</v>
      </c>
      <c r="F857" s="72" t="s">
        <v>398</v>
      </c>
      <c r="G857" s="29" t="s">
        <v>219</v>
      </c>
      <c r="H857" s="31">
        <f t="shared" si="49"/>
        <v>-12500</v>
      </c>
      <c r="I857" s="24">
        <f t="shared" si="48"/>
        <v>10.526315789473685</v>
      </c>
      <c r="K857" s="17" t="s">
        <v>48</v>
      </c>
      <c r="L857">
        <v>17</v>
      </c>
      <c r="M857" s="2">
        <v>475</v>
      </c>
    </row>
    <row r="858" spans="2:13" ht="12.75">
      <c r="B858" s="79">
        <v>3000</v>
      </c>
      <c r="C858" s="1" t="s">
        <v>401</v>
      </c>
      <c r="D858" s="14" t="s">
        <v>12</v>
      </c>
      <c r="E858" s="1" t="s">
        <v>24</v>
      </c>
      <c r="F858" s="72" t="s">
        <v>398</v>
      </c>
      <c r="G858" s="29" t="s">
        <v>220</v>
      </c>
      <c r="H858" s="31">
        <f t="shared" si="49"/>
        <v>-15500</v>
      </c>
      <c r="I858" s="24">
        <f aca="true" t="shared" si="50" ref="I858:I863">+B858/M858</f>
        <v>6.315789473684211</v>
      </c>
      <c r="K858" s="17" t="s">
        <v>48</v>
      </c>
      <c r="L858">
        <v>17</v>
      </c>
      <c r="M858" s="2">
        <v>475</v>
      </c>
    </row>
    <row r="859" spans="2:13" ht="12.75">
      <c r="B859" s="79">
        <v>2500</v>
      </c>
      <c r="C859" s="1" t="s">
        <v>402</v>
      </c>
      <c r="D859" s="14" t="s">
        <v>12</v>
      </c>
      <c r="E859" s="1" t="s">
        <v>24</v>
      </c>
      <c r="F859" s="72" t="s">
        <v>398</v>
      </c>
      <c r="G859" s="29" t="s">
        <v>220</v>
      </c>
      <c r="H859" s="6">
        <f t="shared" si="49"/>
        <v>-18000</v>
      </c>
      <c r="I859" s="24">
        <f t="shared" si="50"/>
        <v>5.2631578947368425</v>
      </c>
      <c r="K859" s="17" t="s">
        <v>48</v>
      </c>
      <c r="L859">
        <v>17</v>
      </c>
      <c r="M859" s="2">
        <v>475</v>
      </c>
    </row>
    <row r="860" spans="1:13" s="60" customFormat="1" ht="12.75">
      <c r="A860" s="1"/>
      <c r="B860" s="79">
        <v>30000</v>
      </c>
      <c r="C860" s="1" t="s">
        <v>403</v>
      </c>
      <c r="D860" s="14" t="s">
        <v>12</v>
      </c>
      <c r="E860" s="1" t="s">
        <v>24</v>
      </c>
      <c r="F860" s="33" t="s">
        <v>405</v>
      </c>
      <c r="G860" s="32" t="s">
        <v>220</v>
      </c>
      <c r="H860" s="6">
        <f t="shared" si="49"/>
        <v>-48000</v>
      </c>
      <c r="I860" s="24">
        <f t="shared" si="50"/>
        <v>63.1578947368421</v>
      </c>
      <c r="J860"/>
      <c r="K860" t="s">
        <v>18</v>
      </c>
      <c r="L860">
        <v>17</v>
      </c>
      <c r="M860" s="2">
        <v>475</v>
      </c>
    </row>
    <row r="861" spans="1:13" ht="12.75">
      <c r="A861" s="13"/>
      <c r="B861" s="80">
        <f>SUM(B853:B860)</f>
        <v>48000</v>
      </c>
      <c r="C861" s="13" t="s">
        <v>27</v>
      </c>
      <c r="D861" s="13"/>
      <c r="E861" s="13"/>
      <c r="F861" s="76"/>
      <c r="G861" s="20"/>
      <c r="H861" s="58">
        <v>0</v>
      </c>
      <c r="I861" s="59">
        <f t="shared" si="50"/>
        <v>101.05263157894737</v>
      </c>
      <c r="J861" s="60"/>
      <c r="K861" s="60"/>
      <c r="L861" s="60"/>
      <c r="M861" s="2">
        <v>475</v>
      </c>
    </row>
    <row r="862" spans="2:13" ht="12.75">
      <c r="B862" s="79"/>
      <c r="F862" s="72"/>
      <c r="H862" s="6">
        <f aca="true" t="shared" si="51" ref="H862:H908">H861-B862</f>
        <v>0</v>
      </c>
      <c r="I862" s="24">
        <f t="shared" si="50"/>
        <v>0</v>
      </c>
      <c r="M862" s="2">
        <v>475</v>
      </c>
    </row>
    <row r="863" spans="2:13" ht="12.75">
      <c r="B863" s="79"/>
      <c r="F863" s="72"/>
      <c r="H863" s="6">
        <f t="shared" si="51"/>
        <v>0</v>
      </c>
      <c r="I863" s="24">
        <f t="shared" si="50"/>
        <v>0</v>
      </c>
      <c r="M863" s="2">
        <v>475</v>
      </c>
    </row>
    <row r="864" spans="2:13" ht="12.75">
      <c r="B864" s="79">
        <v>2000</v>
      </c>
      <c r="C864" s="1" t="s">
        <v>41</v>
      </c>
      <c r="D864" s="14" t="s">
        <v>12</v>
      </c>
      <c r="E864" s="1" t="s">
        <v>29</v>
      </c>
      <c r="F864" s="72" t="s">
        <v>398</v>
      </c>
      <c r="G864" s="29" t="s">
        <v>220</v>
      </c>
      <c r="H864" s="6">
        <f t="shared" si="51"/>
        <v>-2000</v>
      </c>
      <c r="I864" s="24">
        <v>4</v>
      </c>
      <c r="K864" s="17" t="s">
        <v>48</v>
      </c>
      <c r="L864">
        <v>17</v>
      </c>
      <c r="M864" s="2">
        <v>475</v>
      </c>
    </row>
    <row r="865" spans="2:13" ht="12.75">
      <c r="B865" s="79">
        <v>3000</v>
      </c>
      <c r="C865" s="1" t="s">
        <v>406</v>
      </c>
      <c r="D865" s="14" t="s">
        <v>12</v>
      </c>
      <c r="E865" s="1" t="s">
        <v>29</v>
      </c>
      <c r="F865" s="33" t="s">
        <v>407</v>
      </c>
      <c r="G865" s="29" t="s">
        <v>210</v>
      </c>
      <c r="H865" s="6">
        <f t="shared" si="51"/>
        <v>-5000</v>
      </c>
      <c r="I865" s="24">
        <f>+B865/M865</f>
        <v>6.315789473684211</v>
      </c>
      <c r="K865" t="s">
        <v>18</v>
      </c>
      <c r="L865">
        <v>17</v>
      </c>
      <c r="M865" s="2">
        <v>475</v>
      </c>
    </row>
    <row r="866" spans="1:13" s="60" customFormat="1" ht="12.75">
      <c r="A866" s="1"/>
      <c r="B866" s="79">
        <v>1300</v>
      </c>
      <c r="C866" s="1" t="s">
        <v>41</v>
      </c>
      <c r="D866" s="14" t="s">
        <v>12</v>
      </c>
      <c r="E866" s="1" t="s">
        <v>29</v>
      </c>
      <c r="F866" s="33" t="s">
        <v>407</v>
      </c>
      <c r="G866" s="29" t="s">
        <v>210</v>
      </c>
      <c r="H866" s="6">
        <f t="shared" si="51"/>
        <v>-6300</v>
      </c>
      <c r="I866" s="24">
        <f>+B866/M866</f>
        <v>2.736842105263158</v>
      </c>
      <c r="J866"/>
      <c r="K866" t="s">
        <v>18</v>
      </c>
      <c r="L866">
        <v>17</v>
      </c>
      <c r="M866" s="2">
        <v>475</v>
      </c>
    </row>
    <row r="867" spans="1:13" ht="12.75">
      <c r="A867" s="13"/>
      <c r="B867" s="80">
        <f>SUM(B864:B866)</f>
        <v>6300</v>
      </c>
      <c r="C867" s="13"/>
      <c r="D867" s="13"/>
      <c r="E867" s="13" t="s">
        <v>29</v>
      </c>
      <c r="F867" s="76"/>
      <c r="G867" s="20"/>
      <c r="H867" s="58">
        <v>0</v>
      </c>
      <c r="I867" s="59">
        <f>+B867/M867</f>
        <v>13.263157894736842</v>
      </c>
      <c r="J867" s="60"/>
      <c r="K867" s="60"/>
      <c r="L867" s="60"/>
      <c r="M867" s="2">
        <v>475</v>
      </c>
    </row>
    <row r="868" spans="2:13" ht="12.75">
      <c r="B868" s="79"/>
      <c r="F868" s="72"/>
      <c r="H868" s="6">
        <f t="shared" si="51"/>
        <v>0</v>
      </c>
      <c r="I868" s="24">
        <f>+B868/M868</f>
        <v>0</v>
      </c>
      <c r="M868" s="2">
        <v>475</v>
      </c>
    </row>
    <row r="869" spans="2:13" ht="12.75">
      <c r="B869" s="79"/>
      <c r="F869" s="72"/>
      <c r="H869" s="6">
        <f t="shared" si="51"/>
        <v>0</v>
      </c>
      <c r="I869" s="24">
        <f>+B869/M869</f>
        <v>0</v>
      </c>
      <c r="M869" s="2">
        <v>475</v>
      </c>
    </row>
    <row r="870" spans="2:13" ht="12.75">
      <c r="B870" s="79">
        <v>5000</v>
      </c>
      <c r="C870" s="1" t="s">
        <v>163</v>
      </c>
      <c r="D870" s="14" t="s">
        <v>12</v>
      </c>
      <c r="E870" s="1" t="s">
        <v>24</v>
      </c>
      <c r="F870" s="72" t="s">
        <v>408</v>
      </c>
      <c r="G870" s="29" t="s">
        <v>217</v>
      </c>
      <c r="H870" s="6">
        <f t="shared" si="51"/>
        <v>-5000</v>
      </c>
      <c r="I870" s="24">
        <v>10</v>
      </c>
      <c r="K870" s="17" t="s">
        <v>48</v>
      </c>
      <c r="L870">
        <v>17</v>
      </c>
      <c r="M870" s="2">
        <v>475</v>
      </c>
    </row>
    <row r="871" spans="2:13" ht="12.75">
      <c r="B871" s="79">
        <v>5000</v>
      </c>
      <c r="C871" s="1" t="s">
        <v>163</v>
      </c>
      <c r="D871" s="14" t="s">
        <v>12</v>
      </c>
      <c r="E871" s="1" t="s">
        <v>24</v>
      </c>
      <c r="F871" s="72" t="s">
        <v>408</v>
      </c>
      <c r="G871" s="29" t="s">
        <v>218</v>
      </c>
      <c r="H871" s="6">
        <f t="shared" si="51"/>
        <v>-10000</v>
      </c>
      <c r="I871" s="24">
        <v>10</v>
      </c>
      <c r="K871" s="17" t="s">
        <v>48</v>
      </c>
      <c r="L871">
        <v>17</v>
      </c>
      <c r="M871" s="2">
        <v>475</v>
      </c>
    </row>
    <row r="872" spans="2:13" ht="12.75">
      <c r="B872" s="79">
        <v>5000</v>
      </c>
      <c r="C872" s="1" t="s">
        <v>163</v>
      </c>
      <c r="D872" s="14" t="s">
        <v>12</v>
      </c>
      <c r="E872" s="1" t="s">
        <v>24</v>
      </c>
      <c r="F872" s="72" t="s">
        <v>408</v>
      </c>
      <c r="G872" s="29" t="s">
        <v>219</v>
      </c>
      <c r="H872" s="6">
        <f t="shared" si="51"/>
        <v>-15000</v>
      </c>
      <c r="I872" s="24">
        <v>10</v>
      </c>
      <c r="K872" s="17" t="s">
        <v>48</v>
      </c>
      <c r="L872">
        <v>17</v>
      </c>
      <c r="M872" s="2">
        <v>475</v>
      </c>
    </row>
    <row r="873" spans="1:13" s="60" customFormat="1" ht="12.75">
      <c r="A873" s="1"/>
      <c r="B873" s="344">
        <v>5000</v>
      </c>
      <c r="C873" s="1" t="s">
        <v>163</v>
      </c>
      <c r="D873" s="14" t="s">
        <v>12</v>
      </c>
      <c r="E873" s="1" t="s">
        <v>24</v>
      </c>
      <c r="F873" s="72" t="s">
        <v>408</v>
      </c>
      <c r="G873" s="29" t="s">
        <v>220</v>
      </c>
      <c r="H873" s="6">
        <f t="shared" si="51"/>
        <v>-20000</v>
      </c>
      <c r="I873" s="24">
        <v>10</v>
      </c>
      <c r="J873" s="17"/>
      <c r="K873" s="17" t="s">
        <v>48</v>
      </c>
      <c r="L873">
        <v>17</v>
      </c>
      <c r="M873" s="2">
        <v>475</v>
      </c>
    </row>
    <row r="874" spans="1:13" ht="12.75">
      <c r="A874" s="13"/>
      <c r="B874" s="80">
        <f>SUM(B870:B873)</f>
        <v>20000</v>
      </c>
      <c r="C874" s="13" t="s">
        <v>163</v>
      </c>
      <c r="D874" s="13"/>
      <c r="E874" s="13"/>
      <c r="F874" s="76"/>
      <c r="G874" s="20"/>
      <c r="H874" s="58">
        <v>0</v>
      </c>
      <c r="I874" s="59">
        <f>+B874/M874</f>
        <v>42.10526315789474</v>
      </c>
      <c r="J874" s="60"/>
      <c r="K874" s="60"/>
      <c r="L874" s="60"/>
      <c r="M874" s="2">
        <v>475</v>
      </c>
    </row>
    <row r="875" spans="2:13" ht="12.75">
      <c r="B875" s="79"/>
      <c r="F875" s="72"/>
      <c r="H875" s="6">
        <f t="shared" si="51"/>
        <v>0</v>
      </c>
      <c r="I875" s="24">
        <f>+B875/M875</f>
        <v>0</v>
      </c>
      <c r="M875" s="2">
        <v>475</v>
      </c>
    </row>
    <row r="876" spans="2:13" ht="12.75">
      <c r="B876" s="79"/>
      <c r="F876" s="72"/>
      <c r="H876" s="6">
        <f t="shared" si="51"/>
        <v>0</v>
      </c>
      <c r="I876" s="24">
        <f>+B876/M876</f>
        <v>0</v>
      </c>
      <c r="M876" s="2">
        <v>475</v>
      </c>
    </row>
    <row r="877" spans="2:13" ht="12.75">
      <c r="B877" s="79">
        <v>2000</v>
      </c>
      <c r="C877" s="1" t="s">
        <v>30</v>
      </c>
      <c r="D877" s="14" t="s">
        <v>12</v>
      </c>
      <c r="E877" s="1" t="s">
        <v>24</v>
      </c>
      <c r="F877" s="72" t="s">
        <v>398</v>
      </c>
      <c r="G877" s="29" t="s">
        <v>217</v>
      </c>
      <c r="H877" s="6">
        <f t="shared" si="51"/>
        <v>-2000</v>
      </c>
      <c r="I877" s="24">
        <v>4</v>
      </c>
      <c r="K877" s="17" t="s">
        <v>48</v>
      </c>
      <c r="L877">
        <v>17</v>
      </c>
      <c r="M877" s="2">
        <v>475</v>
      </c>
    </row>
    <row r="878" spans="2:13" ht="12.75">
      <c r="B878" s="79">
        <v>2000</v>
      </c>
      <c r="C878" s="1" t="s">
        <v>30</v>
      </c>
      <c r="D878" s="14" t="s">
        <v>12</v>
      </c>
      <c r="E878" s="1" t="s">
        <v>24</v>
      </c>
      <c r="F878" s="72" t="s">
        <v>398</v>
      </c>
      <c r="G878" s="29" t="s">
        <v>218</v>
      </c>
      <c r="H878" s="6">
        <f t="shared" si="51"/>
        <v>-4000</v>
      </c>
      <c r="I878" s="24">
        <v>4</v>
      </c>
      <c r="K878" s="17" t="s">
        <v>48</v>
      </c>
      <c r="L878">
        <v>17</v>
      </c>
      <c r="M878" s="2">
        <v>475</v>
      </c>
    </row>
    <row r="879" spans="2:13" ht="12.75">
      <c r="B879" s="79">
        <v>2000</v>
      </c>
      <c r="C879" s="3" t="s">
        <v>30</v>
      </c>
      <c r="D879" s="14" t="s">
        <v>12</v>
      </c>
      <c r="E879" s="1" t="s">
        <v>24</v>
      </c>
      <c r="F879" s="72" t="s">
        <v>398</v>
      </c>
      <c r="G879" s="29" t="s">
        <v>219</v>
      </c>
      <c r="H879" s="6">
        <f t="shared" si="51"/>
        <v>-6000</v>
      </c>
      <c r="I879" s="24">
        <v>4</v>
      </c>
      <c r="K879" s="17" t="s">
        <v>48</v>
      </c>
      <c r="L879">
        <v>17</v>
      </c>
      <c r="M879" s="2">
        <v>475</v>
      </c>
    </row>
    <row r="880" spans="2:13" ht="12.75">
      <c r="B880" s="79">
        <v>2000</v>
      </c>
      <c r="C880" s="1" t="s">
        <v>30</v>
      </c>
      <c r="D880" s="14" t="s">
        <v>12</v>
      </c>
      <c r="E880" s="1" t="s">
        <v>24</v>
      </c>
      <c r="F880" s="72" t="s">
        <v>398</v>
      </c>
      <c r="G880" s="29" t="s">
        <v>220</v>
      </c>
      <c r="H880" s="6">
        <f t="shared" si="51"/>
        <v>-8000</v>
      </c>
      <c r="I880" s="24">
        <v>4</v>
      </c>
      <c r="K880" s="17" t="s">
        <v>48</v>
      </c>
      <c r="L880">
        <v>17</v>
      </c>
      <c r="M880" s="2">
        <v>475</v>
      </c>
    </row>
    <row r="881" spans="1:13" s="60" customFormat="1" ht="12.75">
      <c r="A881" s="1"/>
      <c r="B881" s="79">
        <v>2000</v>
      </c>
      <c r="C881" s="1" t="s">
        <v>30</v>
      </c>
      <c r="D881" s="1" t="s">
        <v>404</v>
      </c>
      <c r="E881" s="1" t="s">
        <v>24</v>
      </c>
      <c r="F881" s="33" t="s">
        <v>407</v>
      </c>
      <c r="G881" s="32" t="s">
        <v>220</v>
      </c>
      <c r="H881" s="6">
        <f t="shared" si="51"/>
        <v>-10000</v>
      </c>
      <c r="I881" s="24">
        <f>+B881/M881</f>
        <v>4.2105263157894735</v>
      </c>
      <c r="J881"/>
      <c r="K881" t="s">
        <v>18</v>
      </c>
      <c r="L881">
        <v>17</v>
      </c>
      <c r="M881" s="2">
        <v>475</v>
      </c>
    </row>
    <row r="882" spans="1:13" ht="12.75">
      <c r="A882" s="13"/>
      <c r="B882" s="80">
        <f>SUM(B877:B881)</f>
        <v>10000</v>
      </c>
      <c r="C882" s="13" t="s">
        <v>30</v>
      </c>
      <c r="D882" s="13"/>
      <c r="E882" s="13"/>
      <c r="F882" s="76"/>
      <c r="G882" s="20"/>
      <c r="H882" s="58">
        <v>0</v>
      </c>
      <c r="I882" s="59">
        <f>+B882/M882</f>
        <v>21.05263157894737</v>
      </c>
      <c r="J882" s="60"/>
      <c r="K882" s="60"/>
      <c r="L882" s="60"/>
      <c r="M882" s="2">
        <v>475</v>
      </c>
    </row>
    <row r="883" spans="2:13" ht="12.75">
      <c r="B883" s="79"/>
      <c r="F883" s="72"/>
      <c r="H883" s="6">
        <f>H882-B883</f>
        <v>0</v>
      </c>
      <c r="I883" s="24">
        <f>+B883/M883</f>
        <v>0</v>
      </c>
      <c r="M883" s="2">
        <v>475</v>
      </c>
    </row>
    <row r="884" spans="2:13" ht="12.75">
      <c r="B884" s="79"/>
      <c r="F884" s="72"/>
      <c r="H884" s="6">
        <f aca="true" t="shared" si="52" ref="H884:H889">H883-B884</f>
        <v>0</v>
      </c>
      <c r="I884" s="24">
        <f aca="true" t="shared" si="53" ref="I884:I898">+B884/M884</f>
        <v>0</v>
      </c>
      <c r="M884" s="2">
        <v>475</v>
      </c>
    </row>
    <row r="885" spans="1:13" s="60" customFormat="1" ht="12.75">
      <c r="A885" s="1"/>
      <c r="B885" s="79">
        <v>40000</v>
      </c>
      <c r="C885" s="1" t="s">
        <v>409</v>
      </c>
      <c r="D885" s="1" t="s">
        <v>12</v>
      </c>
      <c r="E885" s="1" t="s">
        <v>32</v>
      </c>
      <c r="F885" s="306" t="s">
        <v>410</v>
      </c>
      <c r="G885" s="29" t="s">
        <v>210</v>
      </c>
      <c r="H885" s="6">
        <f t="shared" si="52"/>
        <v>-40000</v>
      </c>
      <c r="I885" s="24">
        <f t="shared" si="53"/>
        <v>84.21052631578948</v>
      </c>
      <c r="J885"/>
      <c r="K885" t="s">
        <v>18</v>
      </c>
      <c r="L885">
        <v>17</v>
      </c>
      <c r="M885" s="2">
        <v>475</v>
      </c>
    </row>
    <row r="886" spans="1:13" ht="12.75">
      <c r="A886" s="13"/>
      <c r="B886" s="80">
        <f>SUM(B885:B885)</f>
        <v>40000</v>
      </c>
      <c r="C886" s="13"/>
      <c r="D886" s="13"/>
      <c r="E886" s="13" t="s">
        <v>32</v>
      </c>
      <c r="F886" s="76"/>
      <c r="G886" s="20"/>
      <c r="H886" s="58">
        <v>0</v>
      </c>
      <c r="I886" s="59">
        <f t="shared" si="53"/>
        <v>84.21052631578948</v>
      </c>
      <c r="J886" s="60"/>
      <c r="K886" s="60"/>
      <c r="L886" s="60"/>
      <c r="M886" s="2">
        <v>475</v>
      </c>
    </row>
    <row r="887" spans="2:13" ht="12.75">
      <c r="B887" s="79"/>
      <c r="F887" s="72"/>
      <c r="H887" s="6">
        <f t="shared" si="52"/>
        <v>0</v>
      </c>
      <c r="I887" s="24">
        <f t="shared" si="53"/>
        <v>0</v>
      </c>
      <c r="M887" s="2">
        <v>475</v>
      </c>
    </row>
    <row r="888" spans="2:13" ht="12.75">
      <c r="B888" s="79"/>
      <c r="F888" s="72"/>
      <c r="H888" s="6">
        <f t="shared" si="52"/>
        <v>0</v>
      </c>
      <c r="I888" s="24">
        <f t="shared" si="53"/>
        <v>0</v>
      </c>
      <c r="M888" s="2">
        <v>475</v>
      </c>
    </row>
    <row r="889" spans="2:13" ht="12.75">
      <c r="B889" s="79">
        <v>1000</v>
      </c>
      <c r="C889" s="1" t="s">
        <v>66</v>
      </c>
      <c r="D889" s="14" t="s">
        <v>12</v>
      </c>
      <c r="E889" s="1" t="s">
        <v>67</v>
      </c>
      <c r="F889" s="72" t="s">
        <v>398</v>
      </c>
      <c r="G889" s="29" t="s">
        <v>217</v>
      </c>
      <c r="H889" s="6">
        <f t="shared" si="52"/>
        <v>-1000</v>
      </c>
      <c r="I889" s="24">
        <f t="shared" si="53"/>
        <v>2.1052631578947367</v>
      </c>
      <c r="K889" s="17" t="s">
        <v>48</v>
      </c>
      <c r="L889">
        <v>17</v>
      </c>
      <c r="M889" s="2">
        <v>475</v>
      </c>
    </row>
    <row r="890" spans="2:13" ht="12.75">
      <c r="B890" s="79">
        <v>1500</v>
      </c>
      <c r="C890" s="14" t="s">
        <v>66</v>
      </c>
      <c r="D890" s="14" t="s">
        <v>12</v>
      </c>
      <c r="E890" s="1" t="s">
        <v>67</v>
      </c>
      <c r="F890" s="72" t="s">
        <v>398</v>
      </c>
      <c r="G890" s="29" t="s">
        <v>218</v>
      </c>
      <c r="H890" s="6">
        <f>H889-B890</f>
        <v>-2500</v>
      </c>
      <c r="I890" s="24">
        <f t="shared" si="53"/>
        <v>3.1578947368421053</v>
      </c>
      <c r="K890" s="17" t="s">
        <v>48</v>
      </c>
      <c r="L890">
        <v>17</v>
      </c>
      <c r="M890" s="2">
        <v>475</v>
      </c>
    </row>
    <row r="891" spans="1:13" s="60" customFormat="1" ht="12.75">
      <c r="A891" s="1"/>
      <c r="B891" s="79">
        <v>2000</v>
      </c>
      <c r="C891" s="14" t="s">
        <v>66</v>
      </c>
      <c r="D891" s="14" t="s">
        <v>12</v>
      </c>
      <c r="E891" s="1" t="s">
        <v>67</v>
      </c>
      <c r="F891" s="72" t="s">
        <v>398</v>
      </c>
      <c r="G891" s="29" t="s">
        <v>219</v>
      </c>
      <c r="H891" s="6">
        <f>H890-B891</f>
        <v>-4500</v>
      </c>
      <c r="I891" s="24">
        <f t="shared" si="53"/>
        <v>4.2105263157894735</v>
      </c>
      <c r="J891"/>
      <c r="K891" s="17" t="s">
        <v>48</v>
      </c>
      <c r="L891">
        <v>17</v>
      </c>
      <c r="M891" s="2">
        <v>475</v>
      </c>
    </row>
    <row r="892" spans="1:13" ht="12.75">
      <c r="A892" s="13"/>
      <c r="B892" s="80">
        <f>SUM(B889:B891)</f>
        <v>4500</v>
      </c>
      <c r="C892" s="13"/>
      <c r="D892" s="13"/>
      <c r="E892" s="13" t="s">
        <v>67</v>
      </c>
      <c r="F892" s="76"/>
      <c r="G892" s="20"/>
      <c r="H892" s="58">
        <v>0</v>
      </c>
      <c r="I892" s="59">
        <f t="shared" si="53"/>
        <v>9.473684210526315</v>
      </c>
      <c r="J892" s="60"/>
      <c r="K892" s="60"/>
      <c r="L892" s="60"/>
      <c r="M892" s="2">
        <v>475</v>
      </c>
    </row>
    <row r="893" spans="2:13" ht="12.75">
      <c r="B893" s="79"/>
      <c r="F893" s="72"/>
      <c r="H893" s="6">
        <f>H892-B893</f>
        <v>0</v>
      </c>
      <c r="I893" s="24">
        <f t="shared" si="53"/>
        <v>0</v>
      </c>
      <c r="M893" s="2">
        <v>475</v>
      </c>
    </row>
    <row r="894" spans="2:13" ht="12.75">
      <c r="B894" s="79"/>
      <c r="F894" s="72"/>
      <c r="H894" s="6">
        <f>H893-B894</f>
        <v>0</v>
      </c>
      <c r="I894" s="24">
        <f t="shared" si="53"/>
        <v>0</v>
      </c>
      <c r="M894" s="2">
        <v>475</v>
      </c>
    </row>
    <row r="895" spans="2:13" ht="12.75">
      <c r="B895" s="79"/>
      <c r="F895" s="72"/>
      <c r="H895" s="6">
        <f>H894-B895</f>
        <v>0</v>
      </c>
      <c r="I895" s="24">
        <f t="shared" si="53"/>
        <v>0</v>
      </c>
      <c r="M895" s="2">
        <v>475</v>
      </c>
    </row>
    <row r="896" spans="1:13" s="60" customFormat="1" ht="12.75">
      <c r="A896" s="1"/>
      <c r="B896" s="79"/>
      <c r="C896" s="1"/>
      <c r="D896" s="1"/>
      <c r="E896" s="1"/>
      <c r="F896" s="72"/>
      <c r="G896" s="29"/>
      <c r="H896" s="6">
        <f>H895-B896</f>
        <v>0</v>
      </c>
      <c r="I896" s="24">
        <f t="shared" si="53"/>
        <v>0</v>
      </c>
      <c r="J896"/>
      <c r="K896"/>
      <c r="L896"/>
      <c r="M896" s="2">
        <v>475</v>
      </c>
    </row>
    <row r="897" spans="1:13" ht="12.75">
      <c r="A897" s="13"/>
      <c r="B897" s="80">
        <f>+B903+B909+B914+B919+B923</f>
        <v>38700</v>
      </c>
      <c r="C897" s="54" t="s">
        <v>411</v>
      </c>
      <c r="D897" s="55" t="s">
        <v>412</v>
      </c>
      <c r="E897" s="54" t="s">
        <v>227</v>
      </c>
      <c r="F897" s="56" t="s">
        <v>339</v>
      </c>
      <c r="G897" s="57" t="s">
        <v>305</v>
      </c>
      <c r="H897" s="58"/>
      <c r="I897" s="59">
        <f t="shared" si="53"/>
        <v>81.47368421052632</v>
      </c>
      <c r="J897" s="59"/>
      <c r="K897" s="59"/>
      <c r="L897" s="60"/>
      <c r="M897" s="2">
        <v>475</v>
      </c>
    </row>
    <row r="898" spans="2:13" ht="12.75">
      <c r="B898" s="79"/>
      <c r="F898" s="72"/>
      <c r="H898" s="6">
        <f t="shared" si="51"/>
        <v>0</v>
      </c>
      <c r="I898" s="24">
        <f t="shared" si="53"/>
        <v>0</v>
      </c>
      <c r="M898" s="2">
        <v>475</v>
      </c>
    </row>
    <row r="899" spans="2:13" ht="12.75">
      <c r="B899" s="79">
        <v>2500</v>
      </c>
      <c r="C899" s="1" t="s">
        <v>0</v>
      </c>
      <c r="D899" s="1" t="s">
        <v>12</v>
      </c>
      <c r="E899" s="1" t="s">
        <v>103</v>
      </c>
      <c r="F899" s="305" t="s">
        <v>413</v>
      </c>
      <c r="G899" s="29" t="s">
        <v>218</v>
      </c>
      <c r="H899" s="6">
        <f t="shared" si="51"/>
        <v>-2500</v>
      </c>
      <c r="I899" s="24">
        <v>5</v>
      </c>
      <c r="K899" t="s">
        <v>0</v>
      </c>
      <c r="L899">
        <v>18</v>
      </c>
      <c r="M899" s="2">
        <v>475</v>
      </c>
    </row>
    <row r="900" spans="2:13" ht="12.75">
      <c r="B900" s="79">
        <v>5000</v>
      </c>
      <c r="C900" s="1" t="s">
        <v>0</v>
      </c>
      <c r="D900" s="1" t="s">
        <v>12</v>
      </c>
      <c r="E900" s="1" t="s">
        <v>414</v>
      </c>
      <c r="F900" s="306" t="s">
        <v>415</v>
      </c>
      <c r="G900" s="29" t="s">
        <v>219</v>
      </c>
      <c r="H900" s="6">
        <f t="shared" si="51"/>
        <v>-7500</v>
      </c>
      <c r="I900" s="24">
        <v>10</v>
      </c>
      <c r="K900" t="s">
        <v>0</v>
      </c>
      <c r="L900">
        <v>18</v>
      </c>
      <c r="M900" s="2">
        <v>475</v>
      </c>
    </row>
    <row r="901" spans="2:13" ht="12.75">
      <c r="B901" s="79">
        <v>7500</v>
      </c>
      <c r="C901" s="1" t="s">
        <v>0</v>
      </c>
      <c r="D901" s="1" t="s">
        <v>12</v>
      </c>
      <c r="E901" s="1" t="s">
        <v>103</v>
      </c>
      <c r="F901" s="306" t="s">
        <v>416</v>
      </c>
      <c r="G901" s="29" t="s">
        <v>220</v>
      </c>
      <c r="H901" s="6">
        <f t="shared" si="51"/>
        <v>-15000</v>
      </c>
      <c r="I901" s="24">
        <v>15</v>
      </c>
      <c r="K901" t="s">
        <v>0</v>
      </c>
      <c r="L901">
        <v>18</v>
      </c>
      <c r="M901" s="2">
        <v>475</v>
      </c>
    </row>
    <row r="902" spans="1:13" s="60" customFormat="1" ht="12.75">
      <c r="A902" s="1"/>
      <c r="B902" s="79">
        <v>5000</v>
      </c>
      <c r="C902" s="1" t="s">
        <v>0</v>
      </c>
      <c r="D902" s="1" t="s">
        <v>12</v>
      </c>
      <c r="E902" s="1" t="s">
        <v>103</v>
      </c>
      <c r="F902" s="306" t="s">
        <v>417</v>
      </c>
      <c r="G902" s="29" t="s">
        <v>210</v>
      </c>
      <c r="H902" s="6">
        <f t="shared" si="51"/>
        <v>-20000</v>
      </c>
      <c r="I902" s="24">
        <v>10</v>
      </c>
      <c r="J902"/>
      <c r="K902" t="s">
        <v>0</v>
      </c>
      <c r="L902">
        <v>18</v>
      </c>
      <c r="M902" s="2">
        <v>475</v>
      </c>
    </row>
    <row r="903" spans="1:13" ht="12.75">
      <c r="A903" s="13"/>
      <c r="B903" s="80">
        <f>SUM(B899:B902)</f>
        <v>20000</v>
      </c>
      <c r="C903" s="13" t="s">
        <v>0</v>
      </c>
      <c r="D903" s="13"/>
      <c r="E903" s="13"/>
      <c r="F903" s="76"/>
      <c r="G903" s="20"/>
      <c r="H903" s="58">
        <v>0</v>
      </c>
      <c r="I903" s="59">
        <f aca="true" t="shared" si="54" ref="I903:I925">+B903/M903</f>
        <v>42.10526315789474</v>
      </c>
      <c r="J903" s="60"/>
      <c r="K903" s="60"/>
      <c r="L903" s="60"/>
      <c r="M903" s="2">
        <v>475</v>
      </c>
    </row>
    <row r="904" spans="2:13" ht="12.75">
      <c r="B904" s="79"/>
      <c r="F904" s="72"/>
      <c r="H904" s="6">
        <f t="shared" si="51"/>
        <v>0</v>
      </c>
      <c r="I904" s="24">
        <f t="shared" si="54"/>
        <v>0</v>
      </c>
      <c r="M904" s="2">
        <v>475</v>
      </c>
    </row>
    <row r="905" spans="2:13" ht="12.75">
      <c r="B905" s="79"/>
      <c r="F905" s="72"/>
      <c r="H905" s="6">
        <f t="shared" si="51"/>
        <v>0</v>
      </c>
      <c r="I905" s="24">
        <f t="shared" si="54"/>
        <v>0</v>
      </c>
      <c r="M905" s="2">
        <v>475</v>
      </c>
    </row>
    <row r="906" spans="2:13" ht="12.75">
      <c r="B906" s="79">
        <v>3000</v>
      </c>
      <c r="C906" s="1" t="s">
        <v>130</v>
      </c>
      <c r="D906" s="14" t="s">
        <v>12</v>
      </c>
      <c r="E906" s="1" t="s">
        <v>24</v>
      </c>
      <c r="F906" s="72" t="s">
        <v>418</v>
      </c>
      <c r="G906" s="29" t="s">
        <v>220</v>
      </c>
      <c r="H906" s="6">
        <f t="shared" si="51"/>
        <v>-3000</v>
      </c>
      <c r="I906" s="24">
        <f t="shared" si="54"/>
        <v>6.315789473684211</v>
      </c>
      <c r="K906" t="s">
        <v>103</v>
      </c>
      <c r="L906">
        <v>18</v>
      </c>
      <c r="M906" s="2">
        <v>475</v>
      </c>
    </row>
    <row r="907" spans="2:13" ht="12.75">
      <c r="B907" s="79">
        <v>4000</v>
      </c>
      <c r="C907" s="1" t="s">
        <v>419</v>
      </c>
      <c r="D907" s="14" t="s">
        <v>12</v>
      </c>
      <c r="E907" s="1" t="s">
        <v>24</v>
      </c>
      <c r="F907" s="72" t="s">
        <v>420</v>
      </c>
      <c r="G907" s="29" t="s">
        <v>220</v>
      </c>
      <c r="H907" s="6">
        <f t="shared" si="51"/>
        <v>-7000</v>
      </c>
      <c r="I907" s="24">
        <f t="shared" si="54"/>
        <v>8.421052631578947</v>
      </c>
      <c r="K907" t="s">
        <v>103</v>
      </c>
      <c r="L907">
        <v>18</v>
      </c>
      <c r="M907" s="2">
        <v>475</v>
      </c>
    </row>
    <row r="908" spans="1:13" s="60" customFormat="1" ht="12.75">
      <c r="A908" s="1"/>
      <c r="B908" s="79">
        <v>3000</v>
      </c>
      <c r="C908" s="1" t="s">
        <v>421</v>
      </c>
      <c r="D908" s="14" t="s">
        <v>12</v>
      </c>
      <c r="E908" s="1" t="s">
        <v>24</v>
      </c>
      <c r="F908" s="72" t="s">
        <v>422</v>
      </c>
      <c r="G908" s="29" t="s">
        <v>210</v>
      </c>
      <c r="H908" s="6">
        <f t="shared" si="51"/>
        <v>-10000</v>
      </c>
      <c r="I908" s="24">
        <f t="shared" si="54"/>
        <v>6.315789473684211</v>
      </c>
      <c r="J908"/>
      <c r="K908" t="s">
        <v>103</v>
      </c>
      <c r="L908">
        <v>18</v>
      </c>
      <c r="M908" s="2">
        <v>475</v>
      </c>
    </row>
    <row r="909" spans="1:13" ht="12.75">
      <c r="A909" s="13"/>
      <c r="B909" s="80">
        <f>SUM(B906:B908)</f>
        <v>10000</v>
      </c>
      <c r="C909" s="13" t="s">
        <v>27</v>
      </c>
      <c r="D909" s="13"/>
      <c r="E909" s="13"/>
      <c r="F909" s="76"/>
      <c r="G909" s="20"/>
      <c r="H909" s="58">
        <v>0</v>
      </c>
      <c r="I909" s="59">
        <f t="shared" si="54"/>
        <v>21.05263157894737</v>
      </c>
      <c r="J909" s="60"/>
      <c r="K909" s="60"/>
      <c r="L909" s="60"/>
      <c r="M909" s="2">
        <v>475</v>
      </c>
    </row>
    <row r="910" spans="2:13" ht="12.75">
      <c r="B910" s="79"/>
      <c r="F910" s="72"/>
      <c r="H910" s="6">
        <f aca="true" t="shared" si="55" ref="H910:H927">H909-B910</f>
        <v>0</v>
      </c>
      <c r="I910" s="24">
        <f t="shared" si="54"/>
        <v>0</v>
      </c>
      <c r="M910" s="2">
        <v>475</v>
      </c>
    </row>
    <row r="911" spans="2:13" ht="12.75">
      <c r="B911" s="79"/>
      <c r="C911" s="74"/>
      <c r="F911" s="72"/>
      <c r="H911" s="6">
        <f t="shared" si="55"/>
        <v>0</v>
      </c>
      <c r="I911" s="24">
        <f t="shared" si="54"/>
        <v>0</v>
      </c>
      <c r="M911" s="2">
        <v>475</v>
      </c>
    </row>
    <row r="912" spans="2:13" ht="12.75">
      <c r="B912" s="79">
        <v>1400</v>
      </c>
      <c r="C912" s="74" t="s">
        <v>41</v>
      </c>
      <c r="D912" s="14" t="s">
        <v>12</v>
      </c>
      <c r="E912" s="1" t="s">
        <v>29</v>
      </c>
      <c r="F912" s="72" t="s">
        <v>420</v>
      </c>
      <c r="G912" s="29" t="s">
        <v>220</v>
      </c>
      <c r="H912" s="6">
        <f t="shared" si="55"/>
        <v>-1400</v>
      </c>
      <c r="I912" s="24">
        <v>2.8</v>
      </c>
      <c r="K912" t="s">
        <v>103</v>
      </c>
      <c r="L912">
        <v>18</v>
      </c>
      <c r="M912" s="2">
        <v>475</v>
      </c>
    </row>
    <row r="913" spans="1:13" s="60" customFormat="1" ht="12.75">
      <c r="A913" s="1"/>
      <c r="B913" s="79">
        <v>1800</v>
      </c>
      <c r="C913" s="74" t="s">
        <v>41</v>
      </c>
      <c r="D913" s="14" t="s">
        <v>12</v>
      </c>
      <c r="E913" s="1" t="s">
        <v>29</v>
      </c>
      <c r="F913" s="72" t="s">
        <v>420</v>
      </c>
      <c r="G913" s="29" t="s">
        <v>210</v>
      </c>
      <c r="H913" s="6">
        <f t="shared" si="55"/>
        <v>-3200</v>
      </c>
      <c r="I913" s="24">
        <v>3.6</v>
      </c>
      <c r="J913"/>
      <c r="K913" t="s">
        <v>103</v>
      </c>
      <c r="L913">
        <v>18</v>
      </c>
      <c r="M913" s="2">
        <v>475</v>
      </c>
    </row>
    <row r="914" spans="1:13" ht="12.75">
      <c r="A914" s="13"/>
      <c r="B914" s="80">
        <f>SUM(B912:B913)</f>
        <v>3200</v>
      </c>
      <c r="C914" s="13"/>
      <c r="D914" s="13"/>
      <c r="E914" s="13" t="s">
        <v>29</v>
      </c>
      <c r="F914" s="76"/>
      <c r="G914" s="20"/>
      <c r="H914" s="58">
        <v>0</v>
      </c>
      <c r="I914" s="59">
        <f t="shared" si="54"/>
        <v>6.7368421052631575</v>
      </c>
      <c r="J914" s="60"/>
      <c r="K914" s="60"/>
      <c r="L914" s="60"/>
      <c r="M914" s="2">
        <v>475</v>
      </c>
    </row>
    <row r="915" spans="2:13" ht="12.75">
      <c r="B915" s="79"/>
      <c r="F915" s="72"/>
      <c r="H915" s="6">
        <f t="shared" si="55"/>
        <v>0</v>
      </c>
      <c r="I915" s="24">
        <f t="shared" si="54"/>
        <v>0</v>
      </c>
      <c r="M915" s="2">
        <v>475</v>
      </c>
    </row>
    <row r="916" spans="2:13" ht="12.75">
      <c r="B916" s="79"/>
      <c r="F916" s="72"/>
      <c r="H916" s="6">
        <f t="shared" si="55"/>
        <v>0</v>
      </c>
      <c r="I916" s="24">
        <f t="shared" si="54"/>
        <v>0</v>
      </c>
      <c r="M916" s="2">
        <v>475</v>
      </c>
    </row>
    <row r="917" spans="2:13" ht="12.75">
      <c r="B917" s="79">
        <v>2000</v>
      </c>
      <c r="C917" s="1" t="s">
        <v>30</v>
      </c>
      <c r="D917" s="14" t="s">
        <v>12</v>
      </c>
      <c r="E917" s="1" t="s">
        <v>24</v>
      </c>
      <c r="F917" s="72" t="s">
        <v>420</v>
      </c>
      <c r="G917" s="29" t="s">
        <v>220</v>
      </c>
      <c r="H917" s="6">
        <f t="shared" si="55"/>
        <v>-2000</v>
      </c>
      <c r="I917" s="24">
        <v>4</v>
      </c>
      <c r="K917" t="s">
        <v>103</v>
      </c>
      <c r="L917">
        <v>18</v>
      </c>
      <c r="M917" s="2">
        <v>475</v>
      </c>
    </row>
    <row r="918" spans="1:13" s="60" customFormat="1" ht="12.75">
      <c r="A918" s="1"/>
      <c r="B918" s="79">
        <v>2000</v>
      </c>
      <c r="C918" s="1" t="s">
        <v>30</v>
      </c>
      <c r="D918" s="14" t="s">
        <v>12</v>
      </c>
      <c r="E918" s="1" t="s">
        <v>24</v>
      </c>
      <c r="F918" s="72" t="s">
        <v>420</v>
      </c>
      <c r="G918" s="29" t="s">
        <v>210</v>
      </c>
      <c r="H918" s="6">
        <f t="shared" si="55"/>
        <v>-4000</v>
      </c>
      <c r="I918" s="24">
        <v>4</v>
      </c>
      <c r="J918"/>
      <c r="K918" t="s">
        <v>103</v>
      </c>
      <c r="L918">
        <v>18</v>
      </c>
      <c r="M918" s="2">
        <v>475</v>
      </c>
    </row>
    <row r="919" spans="1:13" ht="12.75">
      <c r="A919" s="13"/>
      <c r="B919" s="80">
        <f>SUM(B917:B918)</f>
        <v>4000</v>
      </c>
      <c r="C919" s="13" t="s">
        <v>30</v>
      </c>
      <c r="D919" s="13"/>
      <c r="E919" s="13"/>
      <c r="F919" s="76"/>
      <c r="G919" s="20"/>
      <c r="H919" s="58">
        <v>0</v>
      </c>
      <c r="I919" s="59">
        <f t="shared" si="54"/>
        <v>8.421052631578947</v>
      </c>
      <c r="J919" s="60"/>
      <c r="K919" s="60"/>
      <c r="L919" s="60"/>
      <c r="M919" s="2">
        <v>475</v>
      </c>
    </row>
    <row r="920" spans="2:13" ht="12.75">
      <c r="B920" s="79"/>
      <c r="F920" s="72"/>
      <c r="H920" s="6">
        <f t="shared" si="55"/>
        <v>0</v>
      </c>
      <c r="I920" s="24">
        <f t="shared" si="54"/>
        <v>0</v>
      </c>
      <c r="M920" s="2">
        <v>475</v>
      </c>
    </row>
    <row r="921" spans="2:13" ht="12.75">
      <c r="B921" s="79"/>
      <c r="F921" s="72"/>
      <c r="H921" s="6">
        <f t="shared" si="55"/>
        <v>0</v>
      </c>
      <c r="I921" s="24">
        <f t="shared" si="54"/>
        <v>0</v>
      </c>
      <c r="M921" s="2">
        <v>475</v>
      </c>
    </row>
    <row r="922" spans="1:13" s="60" customFormat="1" ht="12.75">
      <c r="A922" s="1"/>
      <c r="B922" s="344">
        <v>1500</v>
      </c>
      <c r="C922" s="1" t="s">
        <v>169</v>
      </c>
      <c r="D922" s="14" t="s">
        <v>12</v>
      </c>
      <c r="E922" s="1" t="s">
        <v>32</v>
      </c>
      <c r="F922" s="72" t="s">
        <v>420</v>
      </c>
      <c r="G922" s="29" t="s">
        <v>220</v>
      </c>
      <c r="H922" s="6">
        <f t="shared" si="55"/>
        <v>-1500</v>
      </c>
      <c r="I922" s="24">
        <f t="shared" si="54"/>
        <v>3.1578947368421053</v>
      </c>
      <c r="J922"/>
      <c r="K922" t="s">
        <v>103</v>
      </c>
      <c r="L922">
        <v>18</v>
      </c>
      <c r="M922" s="2">
        <v>475</v>
      </c>
    </row>
    <row r="923" spans="1:13" ht="12.75">
      <c r="A923" s="13"/>
      <c r="B923" s="80">
        <f>SUM(B922)</f>
        <v>1500</v>
      </c>
      <c r="C923" s="13"/>
      <c r="D923" s="13"/>
      <c r="E923" s="13" t="s">
        <v>32</v>
      </c>
      <c r="F923" s="76"/>
      <c r="G923" s="20"/>
      <c r="H923" s="58">
        <v>0</v>
      </c>
      <c r="I923" s="59">
        <f t="shared" si="54"/>
        <v>3.1578947368421053</v>
      </c>
      <c r="J923" s="60"/>
      <c r="K923" s="60"/>
      <c r="L923" s="60"/>
      <c r="M923" s="2">
        <v>475</v>
      </c>
    </row>
    <row r="924" spans="6:13" ht="12.75">
      <c r="F924" s="72"/>
      <c r="H924" s="6">
        <f t="shared" si="55"/>
        <v>0</v>
      </c>
      <c r="I924" s="24">
        <f t="shared" si="54"/>
        <v>0</v>
      </c>
      <c r="M924" s="2">
        <v>475</v>
      </c>
    </row>
    <row r="925" spans="6:13" ht="12.75">
      <c r="F925" s="72"/>
      <c r="H925" s="6">
        <f t="shared" si="55"/>
        <v>0</v>
      </c>
      <c r="I925" s="24">
        <f t="shared" si="54"/>
        <v>0</v>
      </c>
      <c r="M925" s="2">
        <v>475</v>
      </c>
    </row>
    <row r="926" spans="6:13" ht="12.75">
      <c r="F926" s="72"/>
      <c r="H926" s="6">
        <f t="shared" si="55"/>
        <v>0</v>
      </c>
      <c r="I926" s="24">
        <f>+B926/M926</f>
        <v>0</v>
      </c>
      <c r="M926" s="2">
        <v>475</v>
      </c>
    </row>
    <row r="927" spans="1:13" s="60" customFormat="1" ht="12.75">
      <c r="A927" s="1"/>
      <c r="B927" s="6"/>
      <c r="C927" s="1"/>
      <c r="D927" s="1"/>
      <c r="E927" s="1"/>
      <c r="F927" s="72"/>
      <c r="G927" s="29"/>
      <c r="H927" s="6">
        <f t="shared" si="55"/>
        <v>0</v>
      </c>
      <c r="I927" s="24">
        <f>+B927/M927</f>
        <v>0</v>
      </c>
      <c r="J927"/>
      <c r="K927"/>
      <c r="L927"/>
      <c r="M927" s="2">
        <v>475</v>
      </c>
    </row>
    <row r="928" spans="1:13" ht="12.75">
      <c r="A928" s="13"/>
      <c r="B928" s="80">
        <f>+B935+B943+B948+B956+B963+B971+B981</f>
        <v>83800</v>
      </c>
      <c r="C928" s="54" t="s">
        <v>423</v>
      </c>
      <c r="D928" s="55" t="s">
        <v>424</v>
      </c>
      <c r="E928" s="54" t="s">
        <v>15</v>
      </c>
      <c r="F928" s="56" t="s">
        <v>16</v>
      </c>
      <c r="G928" s="57" t="s">
        <v>70</v>
      </c>
      <c r="H928" s="58"/>
      <c r="I928" s="59">
        <f>+B928/M928</f>
        <v>176.42105263157896</v>
      </c>
      <c r="J928" s="59"/>
      <c r="K928" s="59"/>
      <c r="L928" s="60"/>
      <c r="M928" s="2">
        <v>475</v>
      </c>
    </row>
    <row r="929" spans="2:13" ht="12.75">
      <c r="B929" s="79"/>
      <c r="F929" s="72"/>
      <c r="H929" s="6">
        <f aca="true" t="shared" si="56" ref="H929:H934">H928-B929</f>
        <v>0</v>
      </c>
      <c r="I929" s="24">
        <f>+B929/M929</f>
        <v>0</v>
      </c>
      <c r="M929" s="2">
        <v>475</v>
      </c>
    </row>
    <row r="930" spans="2:13" ht="12.75">
      <c r="B930" s="79">
        <v>2500</v>
      </c>
      <c r="C930" s="1" t="s">
        <v>0</v>
      </c>
      <c r="D930" s="1" t="s">
        <v>12</v>
      </c>
      <c r="E930" s="1" t="s">
        <v>71</v>
      </c>
      <c r="F930" s="306" t="s">
        <v>425</v>
      </c>
      <c r="G930" s="29" t="s">
        <v>210</v>
      </c>
      <c r="H930" s="6">
        <f t="shared" si="56"/>
        <v>-2500</v>
      </c>
      <c r="I930" s="24">
        <v>5</v>
      </c>
      <c r="K930" t="s">
        <v>0</v>
      </c>
      <c r="L930">
        <v>19</v>
      </c>
      <c r="M930" s="2">
        <v>475</v>
      </c>
    </row>
    <row r="931" spans="2:13" ht="12.75">
      <c r="B931" s="79">
        <v>2500</v>
      </c>
      <c r="C931" s="1" t="s">
        <v>0</v>
      </c>
      <c r="D931" s="1" t="s">
        <v>12</v>
      </c>
      <c r="E931" s="1" t="s">
        <v>71</v>
      </c>
      <c r="F931" s="306" t="s">
        <v>426</v>
      </c>
      <c r="G931" s="29" t="s">
        <v>221</v>
      </c>
      <c r="H931" s="6">
        <f t="shared" si="56"/>
        <v>-5000</v>
      </c>
      <c r="I931" s="24">
        <v>5</v>
      </c>
      <c r="K931" t="s">
        <v>0</v>
      </c>
      <c r="L931">
        <v>19</v>
      </c>
      <c r="M931" s="2">
        <v>475</v>
      </c>
    </row>
    <row r="932" spans="2:13" ht="12.75">
      <c r="B932" s="79">
        <v>2500</v>
      </c>
      <c r="C932" s="1" t="s">
        <v>0</v>
      </c>
      <c r="D932" s="1" t="s">
        <v>12</v>
      </c>
      <c r="E932" s="1" t="s">
        <v>71</v>
      </c>
      <c r="F932" s="306" t="s">
        <v>427</v>
      </c>
      <c r="G932" s="29" t="s">
        <v>222</v>
      </c>
      <c r="H932" s="6">
        <f t="shared" si="56"/>
        <v>-7500</v>
      </c>
      <c r="I932" s="24">
        <v>5</v>
      </c>
      <c r="K932" t="s">
        <v>0</v>
      </c>
      <c r="L932">
        <v>19</v>
      </c>
      <c r="M932" s="2">
        <v>475</v>
      </c>
    </row>
    <row r="933" spans="2:13" ht="12.75">
      <c r="B933" s="79">
        <v>2500</v>
      </c>
      <c r="C933" s="1" t="s">
        <v>0</v>
      </c>
      <c r="D933" s="1" t="s">
        <v>12</v>
      </c>
      <c r="E933" s="1" t="s">
        <v>71</v>
      </c>
      <c r="F933" s="306" t="s">
        <v>428</v>
      </c>
      <c r="G933" s="29" t="s">
        <v>223</v>
      </c>
      <c r="H933" s="6">
        <f t="shared" si="56"/>
        <v>-10000</v>
      </c>
      <c r="I933" s="24">
        <v>5</v>
      </c>
      <c r="J933" s="17"/>
      <c r="K933" t="s">
        <v>0</v>
      </c>
      <c r="L933">
        <v>19</v>
      </c>
      <c r="M933" s="2">
        <v>475</v>
      </c>
    </row>
    <row r="934" spans="1:13" s="60" customFormat="1" ht="12.75">
      <c r="A934" s="1"/>
      <c r="B934" s="79">
        <v>2500</v>
      </c>
      <c r="C934" s="1" t="s">
        <v>0</v>
      </c>
      <c r="D934" s="1" t="s">
        <v>12</v>
      </c>
      <c r="E934" s="1" t="s">
        <v>71</v>
      </c>
      <c r="F934" s="306" t="s">
        <v>429</v>
      </c>
      <c r="G934" s="29" t="s">
        <v>211</v>
      </c>
      <c r="H934" s="6">
        <f t="shared" si="56"/>
        <v>-12500</v>
      </c>
      <c r="I934" s="24">
        <f>+B934/M934</f>
        <v>5.2631578947368425</v>
      </c>
      <c r="J934"/>
      <c r="K934" t="s">
        <v>0</v>
      </c>
      <c r="L934">
        <v>19</v>
      </c>
      <c r="M934" s="2">
        <v>475</v>
      </c>
    </row>
    <row r="935" spans="1:13" ht="12.75">
      <c r="A935" s="13"/>
      <c r="B935" s="80">
        <f>SUM(B930:B934)</f>
        <v>12500</v>
      </c>
      <c r="C935" s="13" t="s">
        <v>0</v>
      </c>
      <c r="D935" s="13"/>
      <c r="E935" s="13"/>
      <c r="F935" s="76"/>
      <c r="G935" s="20"/>
      <c r="H935" s="58">
        <v>0</v>
      </c>
      <c r="I935" s="59">
        <f>+B935/M935</f>
        <v>26.31578947368421</v>
      </c>
      <c r="J935" s="60"/>
      <c r="K935" s="60"/>
      <c r="L935" s="60"/>
      <c r="M935" s="2">
        <v>475</v>
      </c>
    </row>
    <row r="936" spans="2:13" ht="12.75">
      <c r="B936" s="79"/>
      <c r="F936" s="72"/>
      <c r="H936" s="6">
        <f aca="true" t="shared" si="57" ref="H936:H942">H935-B936</f>
        <v>0</v>
      </c>
      <c r="I936" s="24">
        <f>+B936/M936</f>
        <v>0</v>
      </c>
      <c r="M936" s="2">
        <v>475</v>
      </c>
    </row>
    <row r="937" spans="2:13" ht="12.75">
      <c r="B937" s="79"/>
      <c r="F937" s="72"/>
      <c r="H937" s="6">
        <f t="shared" si="57"/>
        <v>0</v>
      </c>
      <c r="I937" s="24">
        <f>+B937/M937</f>
        <v>0</v>
      </c>
      <c r="M937" s="2">
        <v>475</v>
      </c>
    </row>
    <row r="938" spans="2:13" ht="12.75">
      <c r="B938" s="79">
        <v>1800</v>
      </c>
      <c r="C938" s="14" t="s">
        <v>430</v>
      </c>
      <c r="D938" s="1" t="s">
        <v>81</v>
      </c>
      <c r="E938" s="1" t="s">
        <v>82</v>
      </c>
      <c r="F938" s="72" t="s">
        <v>431</v>
      </c>
      <c r="G938" s="29" t="s">
        <v>210</v>
      </c>
      <c r="H938" s="6">
        <f t="shared" si="57"/>
        <v>-1800</v>
      </c>
      <c r="I938" s="24">
        <v>3.6</v>
      </c>
      <c r="K938" s="17" t="s">
        <v>71</v>
      </c>
      <c r="L938">
        <v>19</v>
      </c>
      <c r="M938" s="2">
        <v>475</v>
      </c>
    </row>
    <row r="939" spans="2:13" ht="12.75">
      <c r="B939" s="79">
        <v>2750</v>
      </c>
      <c r="C939" s="14" t="s">
        <v>432</v>
      </c>
      <c r="D939" s="1" t="s">
        <v>81</v>
      </c>
      <c r="E939" s="1" t="s">
        <v>82</v>
      </c>
      <c r="F939" s="72" t="s">
        <v>431</v>
      </c>
      <c r="G939" s="29" t="s">
        <v>221</v>
      </c>
      <c r="H939" s="6">
        <f t="shared" si="57"/>
        <v>-4550</v>
      </c>
      <c r="I939" s="24">
        <v>5.5</v>
      </c>
      <c r="K939" s="17" t="s">
        <v>71</v>
      </c>
      <c r="L939">
        <v>19</v>
      </c>
      <c r="M939" s="2">
        <v>475</v>
      </c>
    </row>
    <row r="940" spans="2:13" ht="12.75">
      <c r="B940" s="79">
        <v>2100</v>
      </c>
      <c r="C940" s="14" t="s">
        <v>433</v>
      </c>
      <c r="D940" s="1" t="s">
        <v>81</v>
      </c>
      <c r="E940" s="1" t="s">
        <v>82</v>
      </c>
      <c r="F940" s="72" t="s">
        <v>431</v>
      </c>
      <c r="G940" s="29" t="s">
        <v>222</v>
      </c>
      <c r="H940" s="6">
        <f t="shared" si="57"/>
        <v>-6650</v>
      </c>
      <c r="I940" s="24">
        <v>4.2</v>
      </c>
      <c r="K940" s="17" t="s">
        <v>71</v>
      </c>
      <c r="L940">
        <v>19</v>
      </c>
      <c r="M940" s="2">
        <v>475</v>
      </c>
    </row>
    <row r="941" spans="1:13" s="60" customFormat="1" ht="12.75">
      <c r="A941" s="1"/>
      <c r="B941" s="79">
        <v>2800</v>
      </c>
      <c r="C941" s="14" t="s">
        <v>432</v>
      </c>
      <c r="D941" s="1" t="s">
        <v>81</v>
      </c>
      <c r="E941" s="1" t="s">
        <v>82</v>
      </c>
      <c r="F941" s="72" t="s">
        <v>431</v>
      </c>
      <c r="G941" s="29" t="s">
        <v>223</v>
      </c>
      <c r="H941" s="6">
        <f t="shared" si="57"/>
        <v>-9450</v>
      </c>
      <c r="I941" s="24">
        <v>5.6</v>
      </c>
      <c r="J941"/>
      <c r="K941" s="17" t="s">
        <v>71</v>
      </c>
      <c r="L941">
        <v>19</v>
      </c>
      <c r="M941" s="2">
        <v>475</v>
      </c>
    </row>
    <row r="942" spans="1:13" s="17" customFormat="1" ht="12.75">
      <c r="A942" s="14"/>
      <c r="B942" s="78">
        <v>10000</v>
      </c>
      <c r="C942" s="14" t="s">
        <v>1262</v>
      </c>
      <c r="D942" s="14" t="s">
        <v>81</v>
      </c>
      <c r="E942" s="14" t="s">
        <v>82</v>
      </c>
      <c r="F942" s="33" t="s">
        <v>437</v>
      </c>
      <c r="G942" s="32" t="s">
        <v>223</v>
      </c>
      <c r="H942" s="31">
        <f t="shared" si="57"/>
        <v>-19450</v>
      </c>
      <c r="I942" s="42">
        <f>+B942/M942</f>
        <v>21.05263157894737</v>
      </c>
      <c r="K942" s="17" t="s">
        <v>71</v>
      </c>
      <c r="L942" s="17">
        <v>19</v>
      </c>
      <c r="M942" s="2">
        <v>475</v>
      </c>
    </row>
    <row r="943" spans="1:13" ht="12.75">
      <c r="A943" s="13"/>
      <c r="B943" s="80">
        <f>SUM(B938:B942)</f>
        <v>19450</v>
      </c>
      <c r="C943" s="13" t="s">
        <v>1</v>
      </c>
      <c r="D943" s="13"/>
      <c r="E943" s="13"/>
      <c r="F943" s="76"/>
      <c r="G943" s="20"/>
      <c r="H943" s="58">
        <v>0</v>
      </c>
      <c r="I943" s="59">
        <f aca="true" t="shared" si="58" ref="I943:I950">+B943/M943</f>
        <v>40.94736842105263</v>
      </c>
      <c r="J943" s="60"/>
      <c r="K943" s="60"/>
      <c r="L943" s="60"/>
      <c r="M943" s="2">
        <v>475</v>
      </c>
    </row>
    <row r="944" spans="2:13" ht="12.75">
      <c r="B944" s="79"/>
      <c r="F944" s="72"/>
      <c r="H944" s="6">
        <f>H943-B944</f>
        <v>0</v>
      </c>
      <c r="I944" s="24">
        <f t="shared" si="58"/>
        <v>0</v>
      </c>
      <c r="M944" s="2">
        <v>475</v>
      </c>
    </row>
    <row r="945" spans="2:13" ht="12.75">
      <c r="B945" s="79"/>
      <c r="F945" s="72"/>
      <c r="H945" s="6">
        <f>H944-B945</f>
        <v>0</v>
      </c>
      <c r="I945" s="24">
        <f t="shared" si="58"/>
        <v>0</v>
      </c>
      <c r="M945" s="2">
        <v>475</v>
      </c>
    </row>
    <row r="946" spans="2:13" ht="12.75">
      <c r="B946" s="79">
        <v>5000</v>
      </c>
      <c r="C946" s="1" t="s">
        <v>84</v>
      </c>
      <c r="D946" s="1" t="s">
        <v>81</v>
      </c>
      <c r="E946" s="1" t="s">
        <v>24</v>
      </c>
      <c r="F946" s="72" t="s">
        <v>434</v>
      </c>
      <c r="G946" s="29" t="s">
        <v>210</v>
      </c>
      <c r="H946" s="6">
        <f>H945-B946</f>
        <v>-5000</v>
      </c>
      <c r="I946" s="24">
        <f t="shared" si="58"/>
        <v>10.526315789473685</v>
      </c>
      <c r="K946" s="17" t="s">
        <v>71</v>
      </c>
      <c r="L946">
        <v>19</v>
      </c>
      <c r="M946" s="2">
        <v>475</v>
      </c>
    </row>
    <row r="947" spans="1:13" s="60" customFormat="1" ht="12.75">
      <c r="A947" s="1"/>
      <c r="B947" s="79">
        <v>5000</v>
      </c>
      <c r="C947" s="1" t="s">
        <v>87</v>
      </c>
      <c r="D947" s="1" t="s">
        <v>81</v>
      </c>
      <c r="E947" s="1" t="s">
        <v>24</v>
      </c>
      <c r="F947" s="72" t="s">
        <v>435</v>
      </c>
      <c r="G947" s="29" t="s">
        <v>211</v>
      </c>
      <c r="H947" s="6">
        <f>H946-B947</f>
        <v>-10000</v>
      </c>
      <c r="I947" s="24">
        <f t="shared" si="58"/>
        <v>10.526315789473685</v>
      </c>
      <c r="J947"/>
      <c r="K947" s="17" t="s">
        <v>71</v>
      </c>
      <c r="L947">
        <v>19</v>
      </c>
      <c r="M947" s="2">
        <v>475</v>
      </c>
    </row>
    <row r="948" spans="1:13" ht="12.75">
      <c r="A948" s="13"/>
      <c r="B948" s="80">
        <f>SUM(B946:B947)</f>
        <v>10000</v>
      </c>
      <c r="C948" s="13" t="s">
        <v>27</v>
      </c>
      <c r="D948" s="13"/>
      <c r="E948" s="13"/>
      <c r="F948" s="76"/>
      <c r="G948" s="20"/>
      <c r="H948" s="58">
        <v>0</v>
      </c>
      <c r="I948" s="59">
        <f t="shared" si="58"/>
        <v>21.05263157894737</v>
      </c>
      <c r="J948" s="60"/>
      <c r="K948" s="60"/>
      <c r="L948" s="60"/>
      <c r="M948" s="2">
        <v>475</v>
      </c>
    </row>
    <row r="949" spans="2:13" ht="12.75">
      <c r="B949" s="79"/>
      <c r="F949" s="72"/>
      <c r="H949" s="6">
        <f aca="true" t="shared" si="59" ref="H949:H955">H948-B949</f>
        <v>0</v>
      </c>
      <c r="I949" s="24">
        <f t="shared" si="58"/>
        <v>0</v>
      </c>
      <c r="M949" s="2">
        <v>475</v>
      </c>
    </row>
    <row r="950" spans="2:13" ht="12.75">
      <c r="B950" s="79"/>
      <c r="F950" s="72"/>
      <c r="H950" s="6">
        <f t="shared" si="59"/>
        <v>0</v>
      </c>
      <c r="I950" s="24">
        <f t="shared" si="58"/>
        <v>0</v>
      </c>
      <c r="M950" s="2">
        <v>475</v>
      </c>
    </row>
    <row r="951" spans="2:13" ht="12.75">
      <c r="B951" s="79">
        <v>950</v>
      </c>
      <c r="C951" s="1" t="s">
        <v>89</v>
      </c>
      <c r="D951" s="1" t="s">
        <v>81</v>
      </c>
      <c r="E951" s="1" t="s">
        <v>29</v>
      </c>
      <c r="F951" s="72" t="s">
        <v>431</v>
      </c>
      <c r="G951" s="29" t="s">
        <v>210</v>
      </c>
      <c r="H951" s="6">
        <f t="shared" si="59"/>
        <v>-950</v>
      </c>
      <c r="I951" s="24">
        <v>1.9</v>
      </c>
      <c r="K951" s="17" t="s">
        <v>71</v>
      </c>
      <c r="L951">
        <v>19</v>
      </c>
      <c r="M951" s="2">
        <v>475</v>
      </c>
    </row>
    <row r="952" spans="2:13" ht="12.75">
      <c r="B952" s="79">
        <v>1200</v>
      </c>
      <c r="C952" s="1" t="s">
        <v>89</v>
      </c>
      <c r="D952" s="1" t="s">
        <v>81</v>
      </c>
      <c r="E952" s="1" t="s">
        <v>29</v>
      </c>
      <c r="F952" s="72" t="s">
        <v>431</v>
      </c>
      <c r="G952" s="29" t="s">
        <v>221</v>
      </c>
      <c r="H952" s="6">
        <f t="shared" si="59"/>
        <v>-2150</v>
      </c>
      <c r="I952" s="24">
        <v>2.4</v>
      </c>
      <c r="K952" s="17" t="s">
        <v>71</v>
      </c>
      <c r="L952">
        <v>19</v>
      </c>
      <c r="M952" s="2">
        <v>475</v>
      </c>
    </row>
    <row r="953" spans="2:13" ht="12.75">
      <c r="B953" s="79">
        <v>1350</v>
      </c>
      <c r="C953" s="1" t="s">
        <v>89</v>
      </c>
      <c r="D953" s="1" t="s">
        <v>81</v>
      </c>
      <c r="E953" s="1" t="s">
        <v>29</v>
      </c>
      <c r="F953" s="72" t="s">
        <v>431</v>
      </c>
      <c r="G953" s="29" t="s">
        <v>222</v>
      </c>
      <c r="H953" s="6">
        <f t="shared" si="59"/>
        <v>-3500</v>
      </c>
      <c r="I953" s="24">
        <v>2.7</v>
      </c>
      <c r="K953" s="17" t="s">
        <v>71</v>
      </c>
      <c r="L953">
        <v>19</v>
      </c>
      <c r="M953" s="2">
        <v>475</v>
      </c>
    </row>
    <row r="954" spans="2:13" ht="12.75">
      <c r="B954" s="79">
        <v>1150</v>
      </c>
      <c r="C954" s="1" t="s">
        <v>89</v>
      </c>
      <c r="D954" s="1" t="s">
        <v>81</v>
      </c>
      <c r="E954" s="1" t="s">
        <v>29</v>
      </c>
      <c r="F954" s="72" t="s">
        <v>431</v>
      </c>
      <c r="G954" s="29" t="s">
        <v>223</v>
      </c>
      <c r="H954" s="6">
        <f t="shared" si="59"/>
        <v>-4650</v>
      </c>
      <c r="I954" s="24">
        <v>2.3</v>
      </c>
      <c r="K954" s="17" t="s">
        <v>71</v>
      </c>
      <c r="L954">
        <v>19</v>
      </c>
      <c r="M954" s="2">
        <v>475</v>
      </c>
    </row>
    <row r="955" spans="1:13" s="60" customFormat="1" ht="12.75">
      <c r="A955" s="1"/>
      <c r="B955" s="79">
        <v>400</v>
      </c>
      <c r="C955" s="1" t="s">
        <v>89</v>
      </c>
      <c r="D955" s="1" t="s">
        <v>81</v>
      </c>
      <c r="E955" s="1" t="s">
        <v>29</v>
      </c>
      <c r="F955" s="72" t="s">
        <v>431</v>
      </c>
      <c r="G955" s="29" t="s">
        <v>211</v>
      </c>
      <c r="H955" s="6">
        <f t="shared" si="59"/>
        <v>-5050</v>
      </c>
      <c r="I955" s="24">
        <v>0.8</v>
      </c>
      <c r="J955"/>
      <c r="K955" s="17" t="s">
        <v>71</v>
      </c>
      <c r="L955">
        <v>19</v>
      </c>
      <c r="M955" s="2">
        <v>475</v>
      </c>
    </row>
    <row r="956" spans="1:13" ht="12.75">
      <c r="A956" s="13"/>
      <c r="B956" s="80">
        <f>SUM(B951:B955)</f>
        <v>5050</v>
      </c>
      <c r="C956" s="13"/>
      <c r="D956" s="13"/>
      <c r="E956" s="13" t="s">
        <v>29</v>
      </c>
      <c r="F956" s="76"/>
      <c r="G956" s="20"/>
      <c r="H956" s="58">
        <v>0</v>
      </c>
      <c r="I956" s="59">
        <f>+B956/M956</f>
        <v>10.631578947368421</v>
      </c>
      <c r="J956" s="60"/>
      <c r="K956" s="60"/>
      <c r="L956" s="60"/>
      <c r="M956" s="2">
        <v>475</v>
      </c>
    </row>
    <row r="957" spans="2:13" ht="12.75">
      <c r="B957" s="79"/>
      <c r="F957" s="72"/>
      <c r="H957" s="6">
        <f aca="true" t="shared" si="60" ref="H957:H962">H956-B957</f>
        <v>0</v>
      </c>
      <c r="I957" s="24">
        <f>+B957/M957</f>
        <v>0</v>
      </c>
      <c r="M957" s="2">
        <v>475</v>
      </c>
    </row>
    <row r="958" spans="2:13" ht="12.75">
      <c r="B958" s="79"/>
      <c r="F958" s="72"/>
      <c r="H958" s="6">
        <f t="shared" si="60"/>
        <v>0</v>
      </c>
      <c r="I958" s="24">
        <f>+B958/M958</f>
        <v>0</v>
      </c>
      <c r="M958" s="2">
        <v>475</v>
      </c>
    </row>
    <row r="959" spans="2:13" ht="12.75">
      <c r="B959" s="79">
        <v>5000</v>
      </c>
      <c r="C959" s="1" t="s">
        <v>91</v>
      </c>
      <c r="D959" s="1" t="s">
        <v>81</v>
      </c>
      <c r="E959" s="1" t="s">
        <v>24</v>
      </c>
      <c r="F959" s="72" t="s">
        <v>436</v>
      </c>
      <c r="G959" s="29" t="s">
        <v>210</v>
      </c>
      <c r="H959" s="6">
        <f t="shared" si="60"/>
        <v>-5000</v>
      </c>
      <c r="I959" s="24">
        <v>10</v>
      </c>
      <c r="K959" s="17" t="s">
        <v>71</v>
      </c>
      <c r="L959">
        <v>19</v>
      </c>
      <c r="M959" s="2">
        <v>475</v>
      </c>
    </row>
    <row r="960" spans="2:13" ht="12.75">
      <c r="B960" s="79">
        <v>5000</v>
      </c>
      <c r="C960" s="1" t="s">
        <v>91</v>
      </c>
      <c r="D960" s="1" t="s">
        <v>81</v>
      </c>
      <c r="E960" s="1" t="s">
        <v>24</v>
      </c>
      <c r="F960" s="72" t="s">
        <v>436</v>
      </c>
      <c r="G960" s="29" t="s">
        <v>221</v>
      </c>
      <c r="H960" s="6">
        <f t="shared" si="60"/>
        <v>-10000</v>
      </c>
      <c r="I960" s="24">
        <v>10</v>
      </c>
      <c r="K960" s="17" t="s">
        <v>71</v>
      </c>
      <c r="L960">
        <v>19</v>
      </c>
      <c r="M960" s="2">
        <v>475</v>
      </c>
    </row>
    <row r="961" spans="2:13" ht="12.75">
      <c r="B961" s="79">
        <v>5000</v>
      </c>
      <c r="C961" s="1" t="s">
        <v>91</v>
      </c>
      <c r="D961" s="1" t="s">
        <v>81</v>
      </c>
      <c r="E961" s="1" t="s">
        <v>24</v>
      </c>
      <c r="F961" s="72" t="s">
        <v>436</v>
      </c>
      <c r="G961" s="29" t="s">
        <v>222</v>
      </c>
      <c r="H961" s="6">
        <f t="shared" si="60"/>
        <v>-15000</v>
      </c>
      <c r="I961" s="24">
        <v>10</v>
      </c>
      <c r="K961" s="17" t="s">
        <v>71</v>
      </c>
      <c r="L961">
        <v>19</v>
      </c>
      <c r="M961" s="2">
        <v>475</v>
      </c>
    </row>
    <row r="962" spans="1:13" s="60" customFormat="1" ht="12.75">
      <c r="A962" s="1"/>
      <c r="B962" s="79">
        <v>5000</v>
      </c>
      <c r="C962" s="1" t="s">
        <v>91</v>
      </c>
      <c r="D962" s="1" t="s">
        <v>81</v>
      </c>
      <c r="E962" s="1" t="s">
        <v>24</v>
      </c>
      <c r="F962" s="72" t="s">
        <v>436</v>
      </c>
      <c r="G962" s="29" t="s">
        <v>223</v>
      </c>
      <c r="H962" s="6">
        <f t="shared" si="60"/>
        <v>-20000</v>
      </c>
      <c r="I962" s="24">
        <v>10</v>
      </c>
      <c r="J962"/>
      <c r="K962" s="17" t="s">
        <v>71</v>
      </c>
      <c r="L962">
        <v>19</v>
      </c>
      <c r="M962" s="2">
        <v>475</v>
      </c>
    </row>
    <row r="963" spans="1:13" ht="12.75">
      <c r="A963" s="13"/>
      <c r="B963" s="80">
        <f>SUM(B959:B962)</f>
        <v>20000</v>
      </c>
      <c r="C963" s="13" t="s">
        <v>91</v>
      </c>
      <c r="D963" s="13"/>
      <c r="E963" s="13"/>
      <c r="F963" s="76"/>
      <c r="G963" s="20"/>
      <c r="H963" s="58">
        <v>0</v>
      </c>
      <c r="I963" s="59">
        <f>+B963/M963</f>
        <v>42.10526315789474</v>
      </c>
      <c r="J963" s="60"/>
      <c r="K963" s="60"/>
      <c r="L963" s="60"/>
      <c r="M963" s="2">
        <v>475</v>
      </c>
    </row>
    <row r="964" spans="2:13" ht="12.75">
      <c r="B964" s="79"/>
      <c r="F964" s="72"/>
      <c r="H964" s="6">
        <f>H963-B964</f>
        <v>0</v>
      </c>
      <c r="I964" s="24">
        <f>+B964/M964</f>
        <v>0</v>
      </c>
      <c r="M964" s="2">
        <v>475</v>
      </c>
    </row>
    <row r="965" spans="2:13" ht="12.75">
      <c r="B965" s="79"/>
      <c r="F965" s="72"/>
      <c r="H965" s="6">
        <f aca="true" t="shared" si="61" ref="H965:H1049">H964-B965</f>
        <v>0</v>
      </c>
      <c r="I965" s="24">
        <f>+B965/M965</f>
        <v>0</v>
      </c>
      <c r="M965" s="2">
        <v>475</v>
      </c>
    </row>
    <row r="966" spans="2:13" ht="12.75">
      <c r="B966" s="79">
        <v>2000</v>
      </c>
      <c r="C966" s="1" t="s">
        <v>93</v>
      </c>
      <c r="D966" s="1" t="s">
        <v>81</v>
      </c>
      <c r="E966" s="1" t="s">
        <v>24</v>
      </c>
      <c r="F966" s="72" t="s">
        <v>431</v>
      </c>
      <c r="G966" s="29" t="s">
        <v>210</v>
      </c>
      <c r="H966" s="6">
        <f t="shared" si="61"/>
        <v>-2000</v>
      </c>
      <c r="I966" s="24">
        <v>4</v>
      </c>
      <c r="K966" s="17" t="s">
        <v>71</v>
      </c>
      <c r="L966">
        <v>19</v>
      </c>
      <c r="M966" s="2">
        <v>475</v>
      </c>
    </row>
    <row r="967" spans="2:13" ht="12.75">
      <c r="B967" s="79">
        <v>2000</v>
      </c>
      <c r="C967" s="1" t="s">
        <v>93</v>
      </c>
      <c r="D967" s="1" t="s">
        <v>81</v>
      </c>
      <c r="E967" s="1" t="s">
        <v>24</v>
      </c>
      <c r="F967" s="72" t="s">
        <v>431</v>
      </c>
      <c r="G967" s="29" t="s">
        <v>221</v>
      </c>
      <c r="H967" s="6">
        <f t="shared" si="61"/>
        <v>-4000</v>
      </c>
      <c r="I967" s="24">
        <v>4</v>
      </c>
      <c r="K967" s="17" t="s">
        <v>71</v>
      </c>
      <c r="L967">
        <v>19</v>
      </c>
      <c r="M967" s="2">
        <v>475</v>
      </c>
    </row>
    <row r="968" spans="2:13" ht="12.75">
      <c r="B968" s="79">
        <v>2000</v>
      </c>
      <c r="C968" s="1" t="s">
        <v>93</v>
      </c>
      <c r="D968" s="1" t="s">
        <v>81</v>
      </c>
      <c r="E968" s="1" t="s">
        <v>24</v>
      </c>
      <c r="F968" s="72" t="s">
        <v>431</v>
      </c>
      <c r="G968" s="29" t="s">
        <v>222</v>
      </c>
      <c r="H968" s="6">
        <f t="shared" si="61"/>
        <v>-6000</v>
      </c>
      <c r="I968" s="24">
        <v>4</v>
      </c>
      <c r="K968" s="17" t="s">
        <v>71</v>
      </c>
      <c r="L968">
        <v>19</v>
      </c>
      <c r="M968" s="2">
        <v>475</v>
      </c>
    </row>
    <row r="969" spans="2:13" ht="12.75">
      <c r="B969" s="79">
        <v>2000</v>
      </c>
      <c r="C969" s="1" t="s">
        <v>93</v>
      </c>
      <c r="D969" s="1" t="s">
        <v>81</v>
      </c>
      <c r="E969" s="1" t="s">
        <v>24</v>
      </c>
      <c r="F969" s="72" t="s">
        <v>431</v>
      </c>
      <c r="G969" s="29" t="s">
        <v>223</v>
      </c>
      <c r="H969" s="6">
        <f t="shared" si="61"/>
        <v>-8000</v>
      </c>
      <c r="I969" s="24">
        <v>4</v>
      </c>
      <c r="K969" s="17" t="s">
        <v>71</v>
      </c>
      <c r="L969">
        <v>19</v>
      </c>
      <c r="M969" s="2">
        <v>475</v>
      </c>
    </row>
    <row r="970" spans="1:13" s="60" customFormat="1" ht="12.75">
      <c r="A970" s="1"/>
      <c r="B970" s="79">
        <v>2000</v>
      </c>
      <c r="C970" s="1" t="s">
        <v>93</v>
      </c>
      <c r="D970" s="1" t="s">
        <v>81</v>
      </c>
      <c r="E970" s="1" t="s">
        <v>24</v>
      </c>
      <c r="F970" s="72" t="s">
        <v>431</v>
      </c>
      <c r="G970" s="29" t="s">
        <v>211</v>
      </c>
      <c r="H970" s="6">
        <f t="shared" si="61"/>
        <v>-10000</v>
      </c>
      <c r="I970" s="24">
        <v>4</v>
      </c>
      <c r="J970"/>
      <c r="K970" s="17" t="s">
        <v>71</v>
      </c>
      <c r="L970">
        <v>19</v>
      </c>
      <c r="M970" s="2">
        <v>475</v>
      </c>
    </row>
    <row r="971" spans="1:13" ht="12.75">
      <c r="A971" s="13"/>
      <c r="B971" s="80">
        <f>SUM(B966:B970)</f>
        <v>10000</v>
      </c>
      <c r="C971" s="13" t="s">
        <v>93</v>
      </c>
      <c r="D971" s="13"/>
      <c r="E971" s="13"/>
      <c r="F971" s="76"/>
      <c r="G971" s="20"/>
      <c r="H971" s="58">
        <v>0</v>
      </c>
      <c r="I971" s="59">
        <f>+B971/M971</f>
        <v>21.05263157894737</v>
      </c>
      <c r="J971" s="60"/>
      <c r="K971" s="60"/>
      <c r="L971" s="60"/>
      <c r="M971" s="2">
        <v>475</v>
      </c>
    </row>
    <row r="972" spans="2:13" ht="12.75">
      <c r="B972" s="79"/>
      <c r="F972" s="72"/>
      <c r="H972" s="6">
        <f t="shared" si="61"/>
        <v>0</v>
      </c>
      <c r="I972" s="24">
        <f>+B972/M972</f>
        <v>0</v>
      </c>
      <c r="M972" s="2">
        <v>475</v>
      </c>
    </row>
    <row r="973" spans="2:13" ht="12.75">
      <c r="B973" s="79"/>
      <c r="F973" s="72"/>
      <c r="H973" s="6">
        <f t="shared" si="61"/>
        <v>0</v>
      </c>
      <c r="I973" s="24">
        <f>+B973/M973</f>
        <v>0</v>
      </c>
      <c r="M973" s="2">
        <v>475</v>
      </c>
    </row>
    <row r="974" spans="2:13" ht="12.75">
      <c r="B974" s="79">
        <v>1000</v>
      </c>
      <c r="C974" s="1" t="s">
        <v>94</v>
      </c>
      <c r="D974" s="1" t="s">
        <v>81</v>
      </c>
      <c r="E974" s="1" t="s">
        <v>1292</v>
      </c>
      <c r="F974" s="72" t="s">
        <v>431</v>
      </c>
      <c r="G974" s="29" t="s">
        <v>210</v>
      </c>
      <c r="H974" s="6">
        <f t="shared" si="61"/>
        <v>-1000</v>
      </c>
      <c r="I974" s="24">
        <v>2</v>
      </c>
      <c r="K974" s="17" t="s">
        <v>71</v>
      </c>
      <c r="L974">
        <v>19</v>
      </c>
      <c r="M974" s="2">
        <v>475</v>
      </c>
    </row>
    <row r="975" spans="2:13" ht="12.75">
      <c r="B975" s="79">
        <v>1000</v>
      </c>
      <c r="C975" s="1" t="s">
        <v>94</v>
      </c>
      <c r="D975" s="1" t="s">
        <v>81</v>
      </c>
      <c r="E975" s="1" t="s">
        <v>1292</v>
      </c>
      <c r="F975" s="72" t="s">
        <v>431</v>
      </c>
      <c r="G975" s="29" t="s">
        <v>210</v>
      </c>
      <c r="H975" s="6">
        <f t="shared" si="61"/>
        <v>-2000</v>
      </c>
      <c r="I975" s="24">
        <v>2</v>
      </c>
      <c r="K975" s="17" t="s">
        <v>71</v>
      </c>
      <c r="L975">
        <v>19</v>
      </c>
      <c r="M975" s="2">
        <v>475</v>
      </c>
    </row>
    <row r="976" spans="2:13" ht="12.75">
      <c r="B976" s="79">
        <v>900</v>
      </c>
      <c r="C976" s="1" t="s">
        <v>94</v>
      </c>
      <c r="D976" s="1" t="s">
        <v>81</v>
      </c>
      <c r="E976" s="1" t="s">
        <v>1292</v>
      </c>
      <c r="F976" s="72" t="s">
        <v>431</v>
      </c>
      <c r="G976" s="29" t="s">
        <v>221</v>
      </c>
      <c r="H976" s="6">
        <f t="shared" si="61"/>
        <v>-2900</v>
      </c>
      <c r="I976" s="24">
        <v>1.8</v>
      </c>
      <c r="K976" s="17" t="s">
        <v>71</v>
      </c>
      <c r="L976">
        <v>19</v>
      </c>
      <c r="M976" s="2">
        <v>475</v>
      </c>
    </row>
    <row r="977" spans="2:13" ht="12.75">
      <c r="B977" s="79">
        <v>1100</v>
      </c>
      <c r="C977" s="1" t="s">
        <v>94</v>
      </c>
      <c r="D977" s="1" t="s">
        <v>81</v>
      </c>
      <c r="E977" s="1" t="s">
        <v>1292</v>
      </c>
      <c r="F977" s="72" t="s">
        <v>431</v>
      </c>
      <c r="G977" s="29" t="s">
        <v>221</v>
      </c>
      <c r="H977" s="6">
        <f t="shared" si="61"/>
        <v>-4000</v>
      </c>
      <c r="I977" s="24">
        <v>2.2</v>
      </c>
      <c r="K977" s="17" t="s">
        <v>71</v>
      </c>
      <c r="L977">
        <v>19</v>
      </c>
      <c r="M977" s="2">
        <v>475</v>
      </c>
    </row>
    <row r="978" spans="2:13" ht="12.75">
      <c r="B978" s="79">
        <v>900</v>
      </c>
      <c r="C978" s="1" t="s">
        <v>94</v>
      </c>
      <c r="D978" s="1" t="s">
        <v>81</v>
      </c>
      <c r="E978" s="1" t="s">
        <v>1292</v>
      </c>
      <c r="F978" s="72" t="s">
        <v>431</v>
      </c>
      <c r="G978" s="29" t="s">
        <v>222</v>
      </c>
      <c r="H978" s="6">
        <f t="shared" si="61"/>
        <v>-4900</v>
      </c>
      <c r="I978" s="24">
        <v>1.8</v>
      </c>
      <c r="K978" s="17" t="s">
        <v>71</v>
      </c>
      <c r="L978">
        <v>19</v>
      </c>
      <c r="M978" s="2">
        <v>475</v>
      </c>
    </row>
    <row r="979" spans="2:13" ht="12.75">
      <c r="B979" s="79">
        <v>900</v>
      </c>
      <c r="C979" s="1" t="s">
        <v>94</v>
      </c>
      <c r="D979" s="1" t="s">
        <v>81</v>
      </c>
      <c r="E979" s="1" t="s">
        <v>1292</v>
      </c>
      <c r="F979" s="72" t="s">
        <v>431</v>
      </c>
      <c r="G979" s="29" t="s">
        <v>222</v>
      </c>
      <c r="H979" s="6">
        <f t="shared" si="61"/>
        <v>-5800</v>
      </c>
      <c r="I979" s="24">
        <v>1.8</v>
      </c>
      <c r="K979" s="17" t="s">
        <v>71</v>
      </c>
      <c r="L979">
        <v>19</v>
      </c>
      <c r="M979" s="2">
        <v>475</v>
      </c>
    </row>
    <row r="980" spans="1:13" s="60" customFormat="1" ht="12.75">
      <c r="A980" s="1"/>
      <c r="B980" s="79">
        <v>1000</v>
      </c>
      <c r="C980" s="1" t="s">
        <v>94</v>
      </c>
      <c r="D980" s="1" t="s">
        <v>81</v>
      </c>
      <c r="E980" s="1" t="s">
        <v>1292</v>
      </c>
      <c r="F980" s="72" t="s">
        <v>431</v>
      </c>
      <c r="G980" s="29" t="s">
        <v>211</v>
      </c>
      <c r="H980" s="6">
        <f t="shared" si="61"/>
        <v>-6800</v>
      </c>
      <c r="I980" s="24">
        <v>2</v>
      </c>
      <c r="J980"/>
      <c r="K980" s="17" t="s">
        <v>71</v>
      </c>
      <c r="L980">
        <v>19</v>
      </c>
      <c r="M980" s="2">
        <v>475</v>
      </c>
    </row>
    <row r="981" spans="1:13" ht="12.75">
      <c r="A981" s="13"/>
      <c r="B981" s="80">
        <f>SUM(B974:B980)</f>
        <v>6800</v>
      </c>
      <c r="C981" s="13"/>
      <c r="D981" s="13"/>
      <c r="E981" s="13" t="s">
        <v>1292</v>
      </c>
      <c r="F981" s="76"/>
      <c r="G981" s="20"/>
      <c r="H981" s="58">
        <v>0</v>
      </c>
      <c r="I981" s="59">
        <f aca="true" t="shared" si="62" ref="I981:I987">+B981/M981</f>
        <v>14.31578947368421</v>
      </c>
      <c r="J981" s="60"/>
      <c r="K981" s="60"/>
      <c r="L981" s="60"/>
      <c r="M981" s="2">
        <v>475</v>
      </c>
    </row>
    <row r="982" spans="2:13" ht="12.75">
      <c r="B982" s="79"/>
      <c r="F982" s="72"/>
      <c r="H982" s="6">
        <f t="shared" si="61"/>
        <v>0</v>
      </c>
      <c r="I982" s="24">
        <f t="shared" si="62"/>
        <v>0</v>
      </c>
      <c r="M982" s="2">
        <v>475</v>
      </c>
    </row>
    <row r="983" spans="1:13" s="67" customFormat="1" ht="12.75">
      <c r="A983" s="1"/>
      <c r="B983" s="79"/>
      <c r="C983" s="1"/>
      <c r="D983" s="1"/>
      <c r="E983" s="1"/>
      <c r="F983" s="72"/>
      <c r="G983" s="29"/>
      <c r="H983" s="6">
        <f t="shared" si="61"/>
        <v>0</v>
      </c>
      <c r="I983" s="24">
        <f t="shared" si="62"/>
        <v>0</v>
      </c>
      <c r="J983"/>
      <c r="K983"/>
      <c r="L983"/>
      <c r="M983" s="2">
        <v>475</v>
      </c>
    </row>
    <row r="984" spans="2:13" ht="12.75">
      <c r="B984" s="79"/>
      <c r="F984" s="72"/>
      <c r="H984" s="6">
        <f t="shared" si="61"/>
        <v>0</v>
      </c>
      <c r="I984" s="24">
        <f t="shared" si="62"/>
        <v>0</v>
      </c>
      <c r="M984" s="2">
        <v>475</v>
      </c>
    </row>
    <row r="985" spans="1:13" s="60" customFormat="1" ht="12.75">
      <c r="A985" s="1"/>
      <c r="B985" s="79"/>
      <c r="C985" s="1"/>
      <c r="D985" s="1"/>
      <c r="E985" s="1"/>
      <c r="F985" s="72"/>
      <c r="G985" s="29"/>
      <c r="H985" s="6">
        <f t="shared" si="61"/>
        <v>0</v>
      </c>
      <c r="I985" s="24">
        <f t="shared" si="62"/>
        <v>0</v>
      </c>
      <c r="J985"/>
      <c r="K985"/>
      <c r="L985"/>
      <c r="M985" s="2">
        <v>475</v>
      </c>
    </row>
    <row r="986" spans="1:13" ht="12.75">
      <c r="A986" s="13"/>
      <c r="B986" s="80">
        <f>+B993+B1007+B1012+B1019+B1027+B1032</f>
        <v>68500</v>
      </c>
      <c r="C986" s="54" t="s">
        <v>438</v>
      </c>
      <c r="D986" s="55" t="s">
        <v>439</v>
      </c>
      <c r="E986" s="54" t="s">
        <v>227</v>
      </c>
      <c r="F986" s="56" t="s">
        <v>440</v>
      </c>
      <c r="G986" s="57" t="s">
        <v>350</v>
      </c>
      <c r="H986" s="58"/>
      <c r="I986" s="59">
        <f t="shared" si="62"/>
        <v>144.21052631578948</v>
      </c>
      <c r="J986" s="59"/>
      <c r="K986" s="59"/>
      <c r="L986" s="60"/>
      <c r="M986" s="2">
        <v>475</v>
      </c>
    </row>
    <row r="987" spans="2:13" ht="12.75">
      <c r="B987" s="79"/>
      <c r="F987" s="72"/>
      <c r="H987" s="6">
        <f t="shared" si="61"/>
        <v>0</v>
      </c>
      <c r="I987" s="24">
        <f t="shared" si="62"/>
        <v>0</v>
      </c>
      <c r="M987" s="2">
        <v>475</v>
      </c>
    </row>
    <row r="988" spans="2:13" ht="12.75">
      <c r="B988" s="79">
        <v>2000</v>
      </c>
      <c r="C988" s="1" t="s">
        <v>0</v>
      </c>
      <c r="D988" s="1" t="s">
        <v>12</v>
      </c>
      <c r="E988" s="1" t="s">
        <v>48</v>
      </c>
      <c r="F988" s="306" t="s">
        <v>441</v>
      </c>
      <c r="G988" s="29" t="s">
        <v>210</v>
      </c>
      <c r="H988" s="6">
        <f t="shared" si="61"/>
        <v>-2000</v>
      </c>
      <c r="I988" s="24">
        <v>4</v>
      </c>
      <c r="K988" t="s">
        <v>0</v>
      </c>
      <c r="L988">
        <v>20</v>
      </c>
      <c r="M988" s="2">
        <v>475</v>
      </c>
    </row>
    <row r="989" spans="2:13" ht="12.75">
      <c r="B989" s="79">
        <v>2000</v>
      </c>
      <c r="C989" s="1" t="s">
        <v>0</v>
      </c>
      <c r="D989" s="1" t="s">
        <v>12</v>
      </c>
      <c r="E989" s="1" t="s">
        <v>48</v>
      </c>
      <c r="F989" s="306" t="s">
        <v>442</v>
      </c>
      <c r="G989" s="29" t="s">
        <v>221</v>
      </c>
      <c r="H989" s="6">
        <f t="shared" si="61"/>
        <v>-4000</v>
      </c>
      <c r="I989" s="24">
        <v>4</v>
      </c>
      <c r="K989" t="s">
        <v>0</v>
      </c>
      <c r="L989">
        <v>20</v>
      </c>
      <c r="M989" s="2">
        <v>475</v>
      </c>
    </row>
    <row r="990" spans="2:13" ht="12.75">
      <c r="B990" s="79">
        <v>2000</v>
      </c>
      <c r="C990" s="1" t="s">
        <v>0</v>
      </c>
      <c r="D990" s="1" t="s">
        <v>12</v>
      </c>
      <c r="E990" s="1" t="s">
        <v>48</v>
      </c>
      <c r="F990" s="306" t="s">
        <v>443</v>
      </c>
      <c r="G990" s="29" t="s">
        <v>222</v>
      </c>
      <c r="H990" s="6">
        <f t="shared" si="61"/>
        <v>-6000</v>
      </c>
      <c r="I990" s="24">
        <v>4</v>
      </c>
      <c r="K990" t="s">
        <v>0</v>
      </c>
      <c r="L990">
        <v>20</v>
      </c>
      <c r="M990" s="2">
        <v>475</v>
      </c>
    </row>
    <row r="991" spans="2:13" ht="12.75">
      <c r="B991" s="79">
        <v>2000</v>
      </c>
      <c r="C991" s="1" t="s">
        <v>0</v>
      </c>
      <c r="D991" s="1" t="s">
        <v>12</v>
      </c>
      <c r="E991" s="1" t="s">
        <v>48</v>
      </c>
      <c r="F991" s="306" t="s">
        <v>444</v>
      </c>
      <c r="G991" s="29" t="s">
        <v>223</v>
      </c>
      <c r="H991" s="6">
        <f t="shared" si="61"/>
        <v>-8000</v>
      </c>
      <c r="I991" s="24">
        <v>4</v>
      </c>
      <c r="K991" t="s">
        <v>0</v>
      </c>
      <c r="L991">
        <v>20</v>
      </c>
      <c r="M991" s="2">
        <v>475</v>
      </c>
    </row>
    <row r="992" spans="1:13" s="60" customFormat="1" ht="12.75">
      <c r="A992" s="1"/>
      <c r="B992" s="79">
        <v>2000</v>
      </c>
      <c r="C992" s="1" t="s">
        <v>0</v>
      </c>
      <c r="D992" s="1" t="s">
        <v>12</v>
      </c>
      <c r="E992" s="1" t="s">
        <v>48</v>
      </c>
      <c r="F992" s="306" t="s">
        <v>445</v>
      </c>
      <c r="G992" s="29" t="s">
        <v>211</v>
      </c>
      <c r="H992" s="6">
        <f t="shared" si="61"/>
        <v>-10000</v>
      </c>
      <c r="I992" s="24">
        <v>4</v>
      </c>
      <c r="J992"/>
      <c r="K992" t="s">
        <v>0</v>
      </c>
      <c r="L992">
        <v>20</v>
      </c>
      <c r="M992" s="2">
        <v>475</v>
      </c>
    </row>
    <row r="993" spans="1:13" ht="12.75">
      <c r="A993" s="13"/>
      <c r="B993" s="80">
        <f>SUM(B988:B992)</f>
        <v>10000</v>
      </c>
      <c r="C993" s="13" t="s">
        <v>0</v>
      </c>
      <c r="D993" s="13"/>
      <c r="E993" s="13"/>
      <c r="F993" s="76"/>
      <c r="G993" s="20"/>
      <c r="H993" s="58">
        <v>0</v>
      </c>
      <c r="I993" s="59">
        <f aca="true" t="shared" si="63" ref="I993:I1006">+B993/M993</f>
        <v>21.05263157894737</v>
      </c>
      <c r="J993" s="60"/>
      <c r="K993" s="60"/>
      <c r="L993" s="60"/>
      <c r="M993" s="2">
        <v>475</v>
      </c>
    </row>
    <row r="994" spans="2:13" ht="12.75">
      <c r="B994" s="79"/>
      <c r="F994" s="72"/>
      <c r="H994" s="6">
        <f t="shared" si="61"/>
        <v>0</v>
      </c>
      <c r="I994" s="24">
        <f t="shared" si="63"/>
        <v>0</v>
      </c>
      <c r="M994" s="2">
        <v>475</v>
      </c>
    </row>
    <row r="995" spans="2:13" ht="12.75">
      <c r="B995" s="79"/>
      <c r="F995" s="72"/>
      <c r="H995" s="6">
        <f t="shared" si="61"/>
        <v>0</v>
      </c>
      <c r="I995" s="24">
        <f t="shared" si="63"/>
        <v>0</v>
      </c>
      <c r="M995" s="2">
        <v>475</v>
      </c>
    </row>
    <row r="996" spans="1:13" s="17" customFormat="1" ht="12.75">
      <c r="A996" s="14"/>
      <c r="B996" s="78">
        <v>3000</v>
      </c>
      <c r="C996" s="14" t="s">
        <v>446</v>
      </c>
      <c r="D996" s="14" t="s">
        <v>12</v>
      </c>
      <c r="E996" s="14" t="s">
        <v>24</v>
      </c>
      <c r="F996" s="33" t="s">
        <v>448</v>
      </c>
      <c r="G996" s="32" t="s">
        <v>210</v>
      </c>
      <c r="H996" s="6">
        <f t="shared" si="61"/>
        <v>-3000</v>
      </c>
      <c r="I996" s="42">
        <f t="shared" si="63"/>
        <v>6.315789473684211</v>
      </c>
      <c r="K996" s="17" t="s">
        <v>48</v>
      </c>
      <c r="L996" s="17">
        <v>20</v>
      </c>
      <c r="M996" s="2">
        <v>475</v>
      </c>
    </row>
    <row r="997" spans="2:13" ht="12.75">
      <c r="B997" s="79">
        <v>1000</v>
      </c>
      <c r="C997" s="14" t="s">
        <v>447</v>
      </c>
      <c r="D997" s="14" t="s">
        <v>12</v>
      </c>
      <c r="E997" s="1" t="s">
        <v>24</v>
      </c>
      <c r="F997" s="72" t="s">
        <v>448</v>
      </c>
      <c r="G997" s="29" t="s">
        <v>210</v>
      </c>
      <c r="H997" s="6">
        <f t="shared" si="61"/>
        <v>-4000</v>
      </c>
      <c r="I997" s="24">
        <f t="shared" si="63"/>
        <v>2.1052631578947367</v>
      </c>
      <c r="K997" s="17" t="s">
        <v>48</v>
      </c>
      <c r="L997">
        <v>20</v>
      </c>
      <c r="M997" s="2">
        <v>475</v>
      </c>
    </row>
    <row r="998" spans="2:13" ht="12.75">
      <c r="B998" s="79">
        <v>1000</v>
      </c>
      <c r="C998" s="14" t="s">
        <v>449</v>
      </c>
      <c r="D998" s="14" t="s">
        <v>12</v>
      </c>
      <c r="E998" s="1" t="s">
        <v>24</v>
      </c>
      <c r="F998" s="72" t="s">
        <v>448</v>
      </c>
      <c r="G998" s="29" t="s">
        <v>210</v>
      </c>
      <c r="H998" s="6">
        <f t="shared" si="61"/>
        <v>-5000</v>
      </c>
      <c r="I998" s="24">
        <f t="shared" si="63"/>
        <v>2.1052631578947367</v>
      </c>
      <c r="K998" s="17" t="s">
        <v>48</v>
      </c>
      <c r="L998">
        <v>20</v>
      </c>
      <c r="M998" s="2">
        <v>475</v>
      </c>
    </row>
    <row r="999" spans="2:13" ht="12.75">
      <c r="B999" s="79">
        <v>2000</v>
      </c>
      <c r="C999" s="14" t="s">
        <v>450</v>
      </c>
      <c r="D999" s="14" t="s">
        <v>12</v>
      </c>
      <c r="E999" s="1" t="s">
        <v>24</v>
      </c>
      <c r="F999" s="72" t="s">
        <v>448</v>
      </c>
      <c r="G999" s="29" t="s">
        <v>210</v>
      </c>
      <c r="H999" s="6">
        <f t="shared" si="61"/>
        <v>-7000</v>
      </c>
      <c r="I999" s="24">
        <f t="shared" si="63"/>
        <v>4.2105263157894735</v>
      </c>
      <c r="K999" s="17" t="s">
        <v>48</v>
      </c>
      <c r="L999">
        <v>20</v>
      </c>
      <c r="M999" s="2">
        <v>475</v>
      </c>
    </row>
    <row r="1000" spans="2:13" ht="12.75">
      <c r="B1000" s="79">
        <v>4000</v>
      </c>
      <c r="C1000" s="14" t="s">
        <v>451</v>
      </c>
      <c r="D1000" s="14" t="s">
        <v>12</v>
      </c>
      <c r="E1000" s="1" t="s">
        <v>24</v>
      </c>
      <c r="F1000" s="72" t="s">
        <v>448</v>
      </c>
      <c r="G1000" s="29" t="s">
        <v>221</v>
      </c>
      <c r="H1000" s="6">
        <f t="shared" si="61"/>
        <v>-11000</v>
      </c>
      <c r="I1000" s="24">
        <f t="shared" si="63"/>
        <v>8.421052631578947</v>
      </c>
      <c r="K1000" s="17" t="s">
        <v>48</v>
      </c>
      <c r="L1000">
        <v>20</v>
      </c>
      <c r="M1000" s="2">
        <v>475</v>
      </c>
    </row>
    <row r="1001" spans="2:13" ht="12.75">
      <c r="B1001" s="79">
        <v>1500</v>
      </c>
      <c r="C1001" s="14" t="s">
        <v>452</v>
      </c>
      <c r="D1001" s="14" t="s">
        <v>12</v>
      </c>
      <c r="E1001" s="1" t="s">
        <v>24</v>
      </c>
      <c r="F1001" s="72" t="s">
        <v>448</v>
      </c>
      <c r="G1001" s="29" t="s">
        <v>222</v>
      </c>
      <c r="H1001" s="6">
        <f t="shared" si="61"/>
        <v>-12500</v>
      </c>
      <c r="I1001" s="24">
        <f t="shared" si="63"/>
        <v>3.1578947368421053</v>
      </c>
      <c r="K1001" s="17" t="s">
        <v>48</v>
      </c>
      <c r="L1001">
        <v>20</v>
      </c>
      <c r="M1001" s="2">
        <v>475</v>
      </c>
    </row>
    <row r="1002" spans="2:13" ht="12.75">
      <c r="B1002" s="79">
        <v>1500</v>
      </c>
      <c r="C1002" s="14" t="s">
        <v>453</v>
      </c>
      <c r="D1002" s="14" t="s">
        <v>12</v>
      </c>
      <c r="E1002" s="1" t="s">
        <v>24</v>
      </c>
      <c r="F1002" s="72" t="s">
        <v>448</v>
      </c>
      <c r="G1002" s="29" t="s">
        <v>222</v>
      </c>
      <c r="H1002" s="6">
        <f t="shared" si="61"/>
        <v>-14000</v>
      </c>
      <c r="I1002" s="24">
        <f t="shared" si="63"/>
        <v>3.1578947368421053</v>
      </c>
      <c r="K1002" s="17" t="s">
        <v>48</v>
      </c>
      <c r="L1002">
        <v>20</v>
      </c>
      <c r="M1002" s="2">
        <v>475</v>
      </c>
    </row>
    <row r="1003" spans="2:13" ht="12.75">
      <c r="B1003" s="79">
        <v>1500</v>
      </c>
      <c r="C1003" s="14" t="s">
        <v>452</v>
      </c>
      <c r="D1003" s="14" t="s">
        <v>12</v>
      </c>
      <c r="E1003" s="1" t="s">
        <v>24</v>
      </c>
      <c r="F1003" s="72" t="s">
        <v>448</v>
      </c>
      <c r="G1003" s="29" t="s">
        <v>223</v>
      </c>
      <c r="H1003" s="6">
        <f t="shared" si="61"/>
        <v>-15500</v>
      </c>
      <c r="I1003" s="24">
        <f t="shared" si="63"/>
        <v>3.1578947368421053</v>
      </c>
      <c r="K1003" s="17" t="s">
        <v>48</v>
      </c>
      <c r="L1003">
        <v>20</v>
      </c>
      <c r="M1003" s="2">
        <v>475</v>
      </c>
    </row>
    <row r="1004" spans="2:13" ht="12.75">
      <c r="B1004" s="79">
        <v>1500</v>
      </c>
      <c r="C1004" s="14" t="s">
        <v>453</v>
      </c>
      <c r="D1004" s="14" t="s">
        <v>12</v>
      </c>
      <c r="E1004" s="1" t="s">
        <v>24</v>
      </c>
      <c r="F1004" s="72" t="s">
        <v>448</v>
      </c>
      <c r="G1004" s="29" t="s">
        <v>223</v>
      </c>
      <c r="H1004" s="6">
        <f t="shared" si="61"/>
        <v>-17000</v>
      </c>
      <c r="I1004" s="24">
        <f t="shared" si="63"/>
        <v>3.1578947368421053</v>
      </c>
      <c r="K1004" s="17" t="s">
        <v>48</v>
      </c>
      <c r="L1004">
        <v>20</v>
      </c>
      <c r="M1004" s="2">
        <v>475</v>
      </c>
    </row>
    <row r="1005" spans="1:13" s="17" customFormat="1" ht="12.75">
      <c r="A1005" s="14"/>
      <c r="B1005" s="78">
        <v>3000</v>
      </c>
      <c r="C1005" s="14" t="s">
        <v>1192</v>
      </c>
      <c r="D1005" s="14" t="s">
        <v>12</v>
      </c>
      <c r="E1005" s="14" t="s">
        <v>29</v>
      </c>
      <c r="F1005" s="33" t="s">
        <v>448</v>
      </c>
      <c r="G1005" s="32" t="s">
        <v>223</v>
      </c>
      <c r="H1005" s="6">
        <f t="shared" si="61"/>
        <v>-20000</v>
      </c>
      <c r="I1005" s="42">
        <f t="shared" si="63"/>
        <v>6.315789473684211</v>
      </c>
      <c r="K1005" s="17" t="s">
        <v>48</v>
      </c>
      <c r="L1005" s="17">
        <v>20</v>
      </c>
      <c r="M1005" s="2">
        <v>475</v>
      </c>
    </row>
    <row r="1006" spans="1:13" s="60" customFormat="1" ht="12.75">
      <c r="A1006" s="1"/>
      <c r="B1006" s="79">
        <v>3000</v>
      </c>
      <c r="C1006" s="1" t="s">
        <v>454</v>
      </c>
      <c r="D1006" s="14" t="s">
        <v>12</v>
      </c>
      <c r="E1006" s="1" t="s">
        <v>24</v>
      </c>
      <c r="F1006" s="72" t="s">
        <v>448</v>
      </c>
      <c r="G1006" s="29" t="s">
        <v>211</v>
      </c>
      <c r="H1006" s="6">
        <f t="shared" si="61"/>
        <v>-23000</v>
      </c>
      <c r="I1006" s="24">
        <f t="shared" si="63"/>
        <v>6.315789473684211</v>
      </c>
      <c r="J1006"/>
      <c r="K1006" s="17" t="s">
        <v>48</v>
      </c>
      <c r="L1006">
        <v>20</v>
      </c>
      <c r="M1006" s="2">
        <v>475</v>
      </c>
    </row>
    <row r="1007" spans="1:13" ht="12.75">
      <c r="A1007" s="13"/>
      <c r="B1007" s="80">
        <f>SUM(B996:B1006)</f>
        <v>23000</v>
      </c>
      <c r="C1007" s="13" t="s">
        <v>27</v>
      </c>
      <c r="D1007" s="13"/>
      <c r="E1007" s="13"/>
      <c r="F1007" s="76"/>
      <c r="G1007" s="20"/>
      <c r="H1007" s="58">
        <v>0</v>
      </c>
      <c r="I1007" s="59">
        <f aca="true" t="shared" si="64" ref="I1007:I1034">+B1007/M1007</f>
        <v>48.421052631578945</v>
      </c>
      <c r="J1007" s="60"/>
      <c r="K1007" s="60"/>
      <c r="L1007" s="60"/>
      <c r="M1007" s="2">
        <v>475</v>
      </c>
    </row>
    <row r="1008" spans="2:13" ht="12.75">
      <c r="B1008" s="79"/>
      <c r="F1008" s="72"/>
      <c r="H1008" s="6">
        <f aca="true" t="shared" si="65" ref="H1008:H1035">H1007-B1008</f>
        <v>0</v>
      </c>
      <c r="I1008" s="24">
        <f t="shared" si="64"/>
        <v>0</v>
      </c>
      <c r="M1008" s="2">
        <v>475</v>
      </c>
    </row>
    <row r="1009" spans="2:13" ht="12.75">
      <c r="B1009" s="79"/>
      <c r="F1009" s="72"/>
      <c r="H1009" s="6">
        <f t="shared" si="65"/>
        <v>0</v>
      </c>
      <c r="I1009" s="24">
        <f t="shared" si="64"/>
        <v>0</v>
      </c>
      <c r="M1009" s="2">
        <v>475</v>
      </c>
    </row>
    <row r="1010" spans="2:13" ht="12.75">
      <c r="B1010" s="79">
        <v>2000</v>
      </c>
      <c r="C1010" s="1" t="s">
        <v>41</v>
      </c>
      <c r="D1010" s="14" t="s">
        <v>12</v>
      </c>
      <c r="E1010" s="1" t="s">
        <v>29</v>
      </c>
      <c r="F1010" s="72" t="s">
        <v>448</v>
      </c>
      <c r="G1010" s="29" t="s">
        <v>222</v>
      </c>
      <c r="H1010" s="6">
        <f t="shared" si="65"/>
        <v>-2000</v>
      </c>
      <c r="I1010" s="24">
        <v>4</v>
      </c>
      <c r="K1010" s="17" t="s">
        <v>48</v>
      </c>
      <c r="L1010">
        <v>20</v>
      </c>
      <c r="M1010" s="2">
        <v>475</v>
      </c>
    </row>
    <row r="1011" spans="1:13" s="60" customFormat="1" ht="12.75">
      <c r="A1011" s="1"/>
      <c r="B1011" s="79">
        <v>2000</v>
      </c>
      <c r="C1011" s="1" t="s">
        <v>41</v>
      </c>
      <c r="D1011" s="14" t="s">
        <v>12</v>
      </c>
      <c r="E1011" s="1" t="s">
        <v>29</v>
      </c>
      <c r="F1011" s="72" t="s">
        <v>448</v>
      </c>
      <c r="G1011" s="29" t="s">
        <v>211</v>
      </c>
      <c r="H1011" s="6">
        <f t="shared" si="65"/>
        <v>-4000</v>
      </c>
      <c r="I1011" s="24">
        <v>4</v>
      </c>
      <c r="J1011"/>
      <c r="K1011" s="17" t="s">
        <v>48</v>
      </c>
      <c r="L1011">
        <v>20</v>
      </c>
      <c r="M1011" s="2">
        <v>475</v>
      </c>
    </row>
    <row r="1012" spans="1:13" ht="12.75">
      <c r="A1012" s="13"/>
      <c r="B1012" s="80">
        <f>SUM(B1010:B1011)</f>
        <v>4000</v>
      </c>
      <c r="C1012" s="13"/>
      <c r="D1012" s="13"/>
      <c r="E1012" s="13" t="s">
        <v>29</v>
      </c>
      <c r="F1012" s="76"/>
      <c r="G1012" s="20"/>
      <c r="H1012" s="58">
        <v>0</v>
      </c>
      <c r="I1012" s="59">
        <f t="shared" si="64"/>
        <v>8.421052631578947</v>
      </c>
      <c r="J1012" s="60"/>
      <c r="K1012" s="60"/>
      <c r="L1012" s="60"/>
      <c r="M1012" s="2">
        <v>475</v>
      </c>
    </row>
    <row r="1013" spans="2:13" ht="12.75">
      <c r="B1013" s="79"/>
      <c r="F1013" s="72"/>
      <c r="H1013" s="6">
        <f t="shared" si="65"/>
        <v>0</v>
      </c>
      <c r="I1013" s="24">
        <f t="shared" si="64"/>
        <v>0</v>
      </c>
      <c r="M1013" s="2">
        <v>475</v>
      </c>
    </row>
    <row r="1014" spans="2:13" ht="12.75">
      <c r="B1014" s="79"/>
      <c r="F1014" s="72"/>
      <c r="H1014" s="6">
        <f t="shared" si="65"/>
        <v>0</v>
      </c>
      <c r="I1014" s="24">
        <f t="shared" si="64"/>
        <v>0</v>
      </c>
      <c r="M1014" s="2">
        <v>475</v>
      </c>
    </row>
    <row r="1015" spans="2:13" ht="12.75">
      <c r="B1015" s="79">
        <v>5000</v>
      </c>
      <c r="C1015" s="14" t="s">
        <v>163</v>
      </c>
      <c r="D1015" s="14" t="s">
        <v>12</v>
      </c>
      <c r="E1015" s="1" t="s">
        <v>24</v>
      </c>
      <c r="F1015" s="72" t="s">
        <v>455</v>
      </c>
      <c r="G1015" s="29" t="s">
        <v>210</v>
      </c>
      <c r="H1015" s="6">
        <f t="shared" si="65"/>
        <v>-5000</v>
      </c>
      <c r="I1015" s="24">
        <v>10</v>
      </c>
      <c r="K1015" s="17" t="s">
        <v>48</v>
      </c>
      <c r="L1015">
        <v>20</v>
      </c>
      <c r="M1015" s="2">
        <v>475</v>
      </c>
    </row>
    <row r="1016" spans="2:13" ht="12.75">
      <c r="B1016" s="79">
        <v>5000</v>
      </c>
      <c r="C1016" s="1" t="s">
        <v>163</v>
      </c>
      <c r="D1016" s="14" t="s">
        <v>12</v>
      </c>
      <c r="E1016" s="1" t="s">
        <v>24</v>
      </c>
      <c r="F1016" s="72" t="s">
        <v>455</v>
      </c>
      <c r="G1016" s="29" t="s">
        <v>221</v>
      </c>
      <c r="H1016" s="6">
        <f t="shared" si="65"/>
        <v>-10000</v>
      </c>
      <c r="I1016" s="24">
        <v>10</v>
      </c>
      <c r="K1016" s="17" t="s">
        <v>48</v>
      </c>
      <c r="L1016">
        <v>20</v>
      </c>
      <c r="M1016" s="2">
        <v>475</v>
      </c>
    </row>
    <row r="1017" spans="2:13" ht="12.75">
      <c r="B1017" s="79">
        <v>5000</v>
      </c>
      <c r="C1017" s="14" t="s">
        <v>163</v>
      </c>
      <c r="D1017" s="14" t="s">
        <v>12</v>
      </c>
      <c r="E1017" s="1" t="s">
        <v>24</v>
      </c>
      <c r="F1017" s="72" t="s">
        <v>455</v>
      </c>
      <c r="G1017" s="29" t="s">
        <v>222</v>
      </c>
      <c r="H1017" s="6">
        <f t="shared" si="65"/>
        <v>-15000</v>
      </c>
      <c r="I1017" s="24">
        <v>10</v>
      </c>
      <c r="K1017" s="17" t="s">
        <v>48</v>
      </c>
      <c r="L1017">
        <v>20</v>
      </c>
      <c r="M1017" s="2">
        <v>475</v>
      </c>
    </row>
    <row r="1018" spans="1:13" s="60" customFormat="1" ht="12.75">
      <c r="A1018" s="1"/>
      <c r="B1018" s="344">
        <v>5000</v>
      </c>
      <c r="C1018" s="1" t="s">
        <v>163</v>
      </c>
      <c r="D1018" s="14" t="s">
        <v>12</v>
      </c>
      <c r="E1018" s="1" t="s">
        <v>24</v>
      </c>
      <c r="F1018" s="72" t="s">
        <v>455</v>
      </c>
      <c r="G1018" s="29" t="s">
        <v>223</v>
      </c>
      <c r="H1018" s="6">
        <f t="shared" si="65"/>
        <v>-20000</v>
      </c>
      <c r="I1018" s="24">
        <v>10</v>
      </c>
      <c r="J1018"/>
      <c r="K1018" s="17" t="s">
        <v>48</v>
      </c>
      <c r="L1018">
        <v>20</v>
      </c>
      <c r="M1018" s="2">
        <v>475</v>
      </c>
    </row>
    <row r="1019" spans="1:13" ht="12.75">
      <c r="A1019" s="13"/>
      <c r="B1019" s="80">
        <f>SUM(B1015:B1018)</f>
        <v>20000</v>
      </c>
      <c r="C1019" s="13" t="s">
        <v>163</v>
      </c>
      <c r="D1019" s="13"/>
      <c r="E1019" s="13"/>
      <c r="F1019" s="76"/>
      <c r="G1019" s="20"/>
      <c r="H1019" s="58">
        <v>0</v>
      </c>
      <c r="I1019" s="59">
        <f t="shared" si="64"/>
        <v>42.10526315789474</v>
      </c>
      <c r="J1019" s="60"/>
      <c r="K1019" s="60"/>
      <c r="L1019" s="60"/>
      <c r="M1019" s="2">
        <v>475</v>
      </c>
    </row>
    <row r="1020" spans="2:13" ht="12.75">
      <c r="B1020" s="79"/>
      <c r="F1020" s="72"/>
      <c r="H1020" s="6">
        <f t="shared" si="65"/>
        <v>0</v>
      </c>
      <c r="I1020" s="24">
        <f t="shared" si="64"/>
        <v>0</v>
      </c>
      <c r="M1020" s="2">
        <v>475</v>
      </c>
    </row>
    <row r="1021" spans="2:13" ht="12.75">
      <c r="B1021" s="79"/>
      <c r="F1021" s="72"/>
      <c r="H1021" s="6">
        <f t="shared" si="65"/>
        <v>0</v>
      </c>
      <c r="I1021" s="24">
        <f t="shared" si="64"/>
        <v>0</v>
      </c>
      <c r="M1021" s="2">
        <v>475</v>
      </c>
    </row>
    <row r="1022" spans="2:13" ht="12.75">
      <c r="B1022" s="79">
        <v>2000</v>
      </c>
      <c r="C1022" s="1" t="s">
        <v>30</v>
      </c>
      <c r="D1022" s="14" t="s">
        <v>12</v>
      </c>
      <c r="E1022" s="1" t="s">
        <v>24</v>
      </c>
      <c r="F1022" s="72" t="s">
        <v>448</v>
      </c>
      <c r="G1022" s="29" t="s">
        <v>210</v>
      </c>
      <c r="H1022" s="6">
        <f t="shared" si="65"/>
        <v>-2000</v>
      </c>
      <c r="I1022" s="24">
        <v>4</v>
      </c>
      <c r="K1022" s="17" t="s">
        <v>48</v>
      </c>
      <c r="L1022">
        <v>20</v>
      </c>
      <c r="M1022" s="2">
        <v>475</v>
      </c>
    </row>
    <row r="1023" spans="2:13" ht="12.75">
      <c r="B1023" s="79">
        <v>2000</v>
      </c>
      <c r="C1023" s="1" t="s">
        <v>30</v>
      </c>
      <c r="D1023" s="14" t="s">
        <v>12</v>
      </c>
      <c r="E1023" s="1" t="s">
        <v>24</v>
      </c>
      <c r="F1023" s="72" t="s">
        <v>448</v>
      </c>
      <c r="G1023" s="29" t="s">
        <v>221</v>
      </c>
      <c r="H1023" s="6">
        <f t="shared" si="65"/>
        <v>-4000</v>
      </c>
      <c r="I1023" s="24">
        <v>4</v>
      </c>
      <c r="K1023" s="17" t="s">
        <v>48</v>
      </c>
      <c r="L1023">
        <v>20</v>
      </c>
      <c r="M1023" s="2">
        <v>475</v>
      </c>
    </row>
    <row r="1024" spans="2:13" ht="12.75">
      <c r="B1024" s="79">
        <v>2000</v>
      </c>
      <c r="C1024" s="1" t="s">
        <v>30</v>
      </c>
      <c r="D1024" s="14" t="s">
        <v>12</v>
      </c>
      <c r="E1024" s="1" t="s">
        <v>24</v>
      </c>
      <c r="F1024" s="72" t="s">
        <v>448</v>
      </c>
      <c r="G1024" s="29" t="s">
        <v>222</v>
      </c>
      <c r="H1024" s="6">
        <f t="shared" si="65"/>
        <v>-6000</v>
      </c>
      <c r="I1024" s="24">
        <v>4</v>
      </c>
      <c r="K1024" s="17" t="s">
        <v>48</v>
      </c>
      <c r="L1024">
        <v>20</v>
      </c>
      <c r="M1024" s="2">
        <v>475</v>
      </c>
    </row>
    <row r="1025" spans="2:13" ht="12.75">
      <c r="B1025" s="79">
        <v>2000</v>
      </c>
      <c r="C1025" s="1" t="s">
        <v>30</v>
      </c>
      <c r="D1025" s="14" t="s">
        <v>12</v>
      </c>
      <c r="E1025" s="1" t="s">
        <v>24</v>
      </c>
      <c r="F1025" s="72" t="s">
        <v>448</v>
      </c>
      <c r="G1025" s="29" t="s">
        <v>223</v>
      </c>
      <c r="H1025" s="6">
        <f t="shared" si="65"/>
        <v>-8000</v>
      </c>
      <c r="I1025" s="24">
        <v>4</v>
      </c>
      <c r="K1025" s="17" t="s">
        <v>48</v>
      </c>
      <c r="L1025">
        <v>20</v>
      </c>
      <c r="M1025" s="2">
        <v>475</v>
      </c>
    </row>
    <row r="1026" spans="1:13" s="60" customFormat="1" ht="12.75">
      <c r="A1026" s="1"/>
      <c r="B1026" s="79">
        <v>2000</v>
      </c>
      <c r="C1026" s="1" t="s">
        <v>30</v>
      </c>
      <c r="D1026" s="14" t="s">
        <v>12</v>
      </c>
      <c r="E1026" s="1" t="s">
        <v>24</v>
      </c>
      <c r="F1026" s="72" t="s">
        <v>448</v>
      </c>
      <c r="G1026" s="29" t="s">
        <v>211</v>
      </c>
      <c r="H1026" s="6">
        <f t="shared" si="65"/>
        <v>-10000</v>
      </c>
      <c r="I1026" s="24">
        <v>4</v>
      </c>
      <c r="J1026"/>
      <c r="K1026" s="17" t="s">
        <v>48</v>
      </c>
      <c r="L1026">
        <v>20</v>
      </c>
      <c r="M1026" s="2">
        <v>475</v>
      </c>
    </row>
    <row r="1027" spans="1:13" ht="12.75">
      <c r="A1027" s="13"/>
      <c r="B1027" s="80">
        <f>SUM(B1022:B1026)</f>
        <v>10000</v>
      </c>
      <c r="C1027" s="13" t="s">
        <v>30</v>
      </c>
      <c r="D1027" s="13"/>
      <c r="E1027" s="13"/>
      <c r="F1027" s="76"/>
      <c r="G1027" s="20"/>
      <c r="H1027" s="58">
        <v>0</v>
      </c>
      <c r="I1027" s="59">
        <f t="shared" si="64"/>
        <v>21.05263157894737</v>
      </c>
      <c r="J1027" s="60"/>
      <c r="K1027" s="60"/>
      <c r="L1027" s="60"/>
      <c r="M1027" s="2">
        <v>475</v>
      </c>
    </row>
    <row r="1028" spans="2:13" ht="12.75">
      <c r="B1028" s="79"/>
      <c r="F1028" s="72"/>
      <c r="H1028" s="6">
        <f t="shared" si="65"/>
        <v>0</v>
      </c>
      <c r="I1028" s="24">
        <f t="shared" si="64"/>
        <v>0</v>
      </c>
      <c r="M1028" s="2">
        <v>475</v>
      </c>
    </row>
    <row r="1029" spans="2:13" ht="12.75">
      <c r="B1029" s="79"/>
      <c r="F1029" s="72"/>
      <c r="H1029" s="6">
        <f t="shared" si="65"/>
        <v>0</v>
      </c>
      <c r="I1029" s="24">
        <f t="shared" si="64"/>
        <v>0</v>
      </c>
      <c r="M1029" s="2">
        <v>475</v>
      </c>
    </row>
    <row r="1030" spans="2:13" ht="12.75">
      <c r="B1030" s="79">
        <v>500</v>
      </c>
      <c r="C1030" s="1" t="s">
        <v>66</v>
      </c>
      <c r="D1030" s="14" t="s">
        <v>12</v>
      </c>
      <c r="E1030" s="1" t="s">
        <v>67</v>
      </c>
      <c r="F1030" s="72" t="s">
        <v>448</v>
      </c>
      <c r="G1030" s="29" t="s">
        <v>210</v>
      </c>
      <c r="H1030" s="6">
        <f t="shared" si="65"/>
        <v>-500</v>
      </c>
      <c r="I1030" s="24">
        <v>1</v>
      </c>
      <c r="K1030" s="17" t="s">
        <v>48</v>
      </c>
      <c r="L1030">
        <v>20</v>
      </c>
      <c r="M1030" s="2">
        <v>475</v>
      </c>
    </row>
    <row r="1031" spans="1:13" s="60" customFormat="1" ht="12.75">
      <c r="A1031" s="1"/>
      <c r="B1031" s="79">
        <v>1000</v>
      </c>
      <c r="C1031" s="1" t="s">
        <v>66</v>
      </c>
      <c r="D1031" s="14" t="s">
        <v>12</v>
      </c>
      <c r="E1031" s="1" t="s">
        <v>67</v>
      </c>
      <c r="F1031" s="72" t="s">
        <v>448</v>
      </c>
      <c r="G1031" s="29" t="s">
        <v>223</v>
      </c>
      <c r="H1031" s="6">
        <f t="shared" si="65"/>
        <v>-1500</v>
      </c>
      <c r="I1031" s="24">
        <v>2</v>
      </c>
      <c r="J1031"/>
      <c r="K1031" s="17" t="s">
        <v>48</v>
      </c>
      <c r="L1031">
        <v>20</v>
      </c>
      <c r="M1031" s="2">
        <v>475</v>
      </c>
    </row>
    <row r="1032" spans="1:13" ht="12.75">
      <c r="A1032" s="13"/>
      <c r="B1032" s="80">
        <f>SUM(B1030:B1031)</f>
        <v>1500</v>
      </c>
      <c r="C1032" s="13" t="s">
        <v>27</v>
      </c>
      <c r="D1032" s="13"/>
      <c r="E1032" s="13"/>
      <c r="F1032" s="76"/>
      <c r="G1032" s="20"/>
      <c r="H1032" s="58">
        <v>0</v>
      </c>
      <c r="I1032" s="59">
        <f t="shared" si="64"/>
        <v>3.1578947368421053</v>
      </c>
      <c r="J1032" s="60"/>
      <c r="K1032" s="60"/>
      <c r="L1032" s="60"/>
      <c r="M1032" s="2">
        <v>475</v>
      </c>
    </row>
    <row r="1033" spans="2:13" ht="12.75">
      <c r="B1033" s="79"/>
      <c r="F1033" s="72"/>
      <c r="H1033" s="6">
        <f t="shared" si="65"/>
        <v>0</v>
      </c>
      <c r="I1033" s="24">
        <f t="shared" si="64"/>
        <v>0</v>
      </c>
      <c r="M1033" s="2">
        <v>475</v>
      </c>
    </row>
    <row r="1034" spans="2:13" ht="12.75">
      <c r="B1034" s="79"/>
      <c r="F1034" s="72"/>
      <c r="H1034" s="6">
        <f t="shared" si="65"/>
        <v>0</v>
      </c>
      <c r="I1034" s="24">
        <f t="shared" si="64"/>
        <v>0</v>
      </c>
      <c r="M1034" s="2">
        <v>475</v>
      </c>
    </row>
    <row r="1035" spans="2:13" ht="12.75">
      <c r="B1035" s="79"/>
      <c r="F1035" s="72"/>
      <c r="H1035" s="6">
        <f t="shared" si="65"/>
        <v>0</v>
      </c>
      <c r="I1035" s="24">
        <f>+B1035/M1035</f>
        <v>0</v>
      </c>
      <c r="M1035" s="2">
        <v>475</v>
      </c>
    </row>
    <row r="1036" spans="1:13" s="60" customFormat="1" ht="12.75">
      <c r="A1036" s="1"/>
      <c r="B1036" s="79"/>
      <c r="C1036" s="1"/>
      <c r="D1036" s="1"/>
      <c r="E1036" s="1"/>
      <c r="F1036" s="72"/>
      <c r="G1036" s="29"/>
      <c r="H1036" s="6">
        <f t="shared" si="61"/>
        <v>0</v>
      </c>
      <c r="I1036" s="24">
        <f>+B1036/M1036</f>
        <v>0</v>
      </c>
      <c r="J1036"/>
      <c r="K1036"/>
      <c r="L1036"/>
      <c r="M1036" s="2">
        <v>475</v>
      </c>
    </row>
    <row r="1037" spans="1:13" ht="12.75">
      <c r="A1037" s="13"/>
      <c r="B1037" s="80">
        <f>+B1041+B1046+B1052+B1057+B1062+B1066</f>
        <v>35600</v>
      </c>
      <c r="C1037" s="54" t="s">
        <v>456</v>
      </c>
      <c r="D1037" s="55" t="s">
        <v>457</v>
      </c>
      <c r="E1037" s="54" t="s">
        <v>15</v>
      </c>
      <c r="F1037" s="56" t="s">
        <v>16</v>
      </c>
      <c r="G1037" s="57" t="s">
        <v>350</v>
      </c>
      <c r="H1037" s="58"/>
      <c r="I1037" s="59">
        <f>+B1037/M1037</f>
        <v>74.94736842105263</v>
      </c>
      <c r="J1037" s="59"/>
      <c r="K1037" s="59"/>
      <c r="L1037" s="60"/>
      <c r="M1037" s="2">
        <v>475</v>
      </c>
    </row>
    <row r="1038" spans="2:13" ht="12.75">
      <c r="B1038" s="79"/>
      <c r="F1038" s="72"/>
      <c r="H1038" s="6">
        <f t="shared" si="61"/>
        <v>0</v>
      </c>
      <c r="I1038" s="24">
        <f>+B1038/M1038</f>
        <v>0</v>
      </c>
      <c r="M1038" s="2">
        <v>475</v>
      </c>
    </row>
    <row r="1039" spans="2:13" ht="12.75">
      <c r="B1039" s="79">
        <v>5000</v>
      </c>
      <c r="C1039" s="1" t="s">
        <v>0</v>
      </c>
      <c r="D1039" s="1" t="s">
        <v>12</v>
      </c>
      <c r="E1039" s="1" t="s">
        <v>103</v>
      </c>
      <c r="F1039" s="306" t="s">
        <v>458</v>
      </c>
      <c r="G1039" s="29" t="s">
        <v>221</v>
      </c>
      <c r="H1039" s="6">
        <f t="shared" si="61"/>
        <v>-5000</v>
      </c>
      <c r="I1039" s="24">
        <v>10</v>
      </c>
      <c r="K1039" t="s">
        <v>0</v>
      </c>
      <c r="L1039">
        <v>21</v>
      </c>
      <c r="M1039" s="2">
        <v>475</v>
      </c>
    </row>
    <row r="1040" spans="1:13" s="60" customFormat="1" ht="12.75">
      <c r="A1040" s="1"/>
      <c r="B1040" s="79">
        <v>5000</v>
      </c>
      <c r="C1040" s="1" t="s">
        <v>0</v>
      </c>
      <c r="D1040" s="1" t="s">
        <v>12</v>
      </c>
      <c r="E1040" s="1" t="s">
        <v>103</v>
      </c>
      <c r="F1040" s="306" t="s">
        <v>459</v>
      </c>
      <c r="G1040" s="29" t="s">
        <v>222</v>
      </c>
      <c r="H1040" s="6">
        <f t="shared" si="61"/>
        <v>-10000</v>
      </c>
      <c r="I1040" s="24">
        <v>10</v>
      </c>
      <c r="J1040"/>
      <c r="K1040" t="s">
        <v>0</v>
      </c>
      <c r="L1040">
        <v>21</v>
      </c>
      <c r="M1040" s="2">
        <v>475</v>
      </c>
    </row>
    <row r="1041" spans="1:13" ht="12.75">
      <c r="A1041" s="13"/>
      <c r="B1041" s="80">
        <f>SUM(B1039:B1040)</f>
        <v>10000</v>
      </c>
      <c r="C1041" s="13" t="s">
        <v>0</v>
      </c>
      <c r="D1041" s="13"/>
      <c r="E1041" s="13"/>
      <c r="F1041" s="76"/>
      <c r="G1041" s="20"/>
      <c r="H1041" s="58">
        <v>0</v>
      </c>
      <c r="I1041" s="59">
        <f aca="true" t="shared" si="66" ref="I1041:I1048">+B1041/M1041</f>
        <v>21.05263157894737</v>
      </c>
      <c r="J1041" s="60"/>
      <c r="K1041" s="60"/>
      <c r="L1041" s="60"/>
      <c r="M1041" s="2">
        <v>475</v>
      </c>
    </row>
    <row r="1042" spans="2:13" ht="12.75">
      <c r="B1042" s="79"/>
      <c r="F1042" s="72"/>
      <c r="H1042" s="6">
        <f t="shared" si="61"/>
        <v>0</v>
      </c>
      <c r="I1042" s="24">
        <f t="shared" si="66"/>
        <v>0</v>
      </c>
      <c r="M1042" s="2">
        <v>475</v>
      </c>
    </row>
    <row r="1043" spans="2:13" ht="12.75">
      <c r="B1043" s="79"/>
      <c r="F1043" s="72"/>
      <c r="H1043" s="6">
        <f t="shared" si="61"/>
        <v>0</v>
      </c>
      <c r="I1043" s="24">
        <f t="shared" si="66"/>
        <v>0</v>
      </c>
      <c r="M1043" s="2">
        <v>475</v>
      </c>
    </row>
    <row r="1044" spans="2:13" ht="12.75">
      <c r="B1044" s="79">
        <v>5000</v>
      </c>
      <c r="C1044" s="1" t="s">
        <v>354</v>
      </c>
      <c r="D1044" s="14" t="s">
        <v>12</v>
      </c>
      <c r="E1044" s="1" t="s">
        <v>24</v>
      </c>
      <c r="F1044" s="72" t="s">
        <v>460</v>
      </c>
      <c r="G1044" s="29" t="s">
        <v>221</v>
      </c>
      <c r="H1044" s="6">
        <f t="shared" si="61"/>
        <v>-5000</v>
      </c>
      <c r="I1044" s="24">
        <f t="shared" si="66"/>
        <v>10.526315789473685</v>
      </c>
      <c r="K1044" t="s">
        <v>103</v>
      </c>
      <c r="L1044">
        <v>21</v>
      </c>
      <c r="M1044" s="2">
        <v>475</v>
      </c>
    </row>
    <row r="1045" spans="1:13" s="60" customFormat="1" ht="12.75">
      <c r="A1045" s="1"/>
      <c r="B1045" s="79">
        <v>1400</v>
      </c>
      <c r="C1045" s="1" t="s">
        <v>356</v>
      </c>
      <c r="D1045" s="14" t="s">
        <v>12</v>
      </c>
      <c r="E1045" s="1" t="s">
        <v>24</v>
      </c>
      <c r="F1045" s="72" t="s">
        <v>461</v>
      </c>
      <c r="G1045" s="29" t="s">
        <v>222</v>
      </c>
      <c r="H1045" s="6">
        <f t="shared" si="61"/>
        <v>-6400</v>
      </c>
      <c r="I1045" s="24">
        <f t="shared" si="66"/>
        <v>2.9473684210526314</v>
      </c>
      <c r="J1045"/>
      <c r="K1045" t="s">
        <v>103</v>
      </c>
      <c r="L1045">
        <v>21</v>
      </c>
      <c r="M1045" s="2">
        <v>475</v>
      </c>
    </row>
    <row r="1046" spans="1:13" ht="12.75">
      <c r="A1046" s="13"/>
      <c r="B1046" s="80">
        <f>SUM(B1044:B1045)</f>
        <v>6400</v>
      </c>
      <c r="C1046" s="13" t="s">
        <v>27</v>
      </c>
      <c r="D1046" s="13"/>
      <c r="E1046" s="13"/>
      <c r="F1046" s="76"/>
      <c r="G1046" s="20"/>
      <c r="H1046" s="58">
        <v>0</v>
      </c>
      <c r="I1046" s="59">
        <f t="shared" si="66"/>
        <v>13.473684210526315</v>
      </c>
      <c r="J1046" s="60"/>
      <c r="K1046" s="60"/>
      <c r="L1046" s="60"/>
      <c r="M1046" s="2">
        <v>475</v>
      </c>
    </row>
    <row r="1047" spans="2:13" ht="12.75">
      <c r="B1047" s="79"/>
      <c r="F1047" s="72"/>
      <c r="H1047" s="6">
        <f t="shared" si="61"/>
        <v>0</v>
      </c>
      <c r="I1047" s="24">
        <f t="shared" si="66"/>
        <v>0</v>
      </c>
      <c r="M1047" s="2">
        <v>475</v>
      </c>
    </row>
    <row r="1048" spans="2:13" ht="12.75">
      <c r="B1048" s="79"/>
      <c r="F1048" s="72"/>
      <c r="H1048" s="6">
        <f t="shared" si="61"/>
        <v>0</v>
      </c>
      <c r="I1048" s="24">
        <f t="shared" si="66"/>
        <v>0</v>
      </c>
      <c r="M1048" s="2">
        <v>475</v>
      </c>
    </row>
    <row r="1049" spans="2:13" ht="12.75">
      <c r="B1049" s="79">
        <v>1800</v>
      </c>
      <c r="C1049" s="1" t="s">
        <v>41</v>
      </c>
      <c r="D1049" s="14" t="s">
        <v>12</v>
      </c>
      <c r="E1049" s="1" t="s">
        <v>29</v>
      </c>
      <c r="F1049" s="72" t="s">
        <v>461</v>
      </c>
      <c r="G1049" s="29" t="s">
        <v>221</v>
      </c>
      <c r="H1049" s="6">
        <f t="shared" si="61"/>
        <v>-1800</v>
      </c>
      <c r="I1049" s="24">
        <v>3.6</v>
      </c>
      <c r="K1049" t="s">
        <v>103</v>
      </c>
      <c r="L1049">
        <v>21</v>
      </c>
      <c r="M1049" s="2">
        <v>475</v>
      </c>
    </row>
    <row r="1050" spans="2:13" ht="12.75">
      <c r="B1050" s="79">
        <v>1400</v>
      </c>
      <c r="C1050" s="1" t="s">
        <v>41</v>
      </c>
      <c r="D1050" s="14" t="s">
        <v>12</v>
      </c>
      <c r="E1050" s="1" t="s">
        <v>29</v>
      </c>
      <c r="F1050" s="72" t="s">
        <v>461</v>
      </c>
      <c r="G1050" s="29" t="s">
        <v>222</v>
      </c>
      <c r="H1050" s="6">
        <f>H1049-B1050</f>
        <v>-3200</v>
      </c>
      <c r="I1050" s="24">
        <v>2.8</v>
      </c>
      <c r="K1050" t="s">
        <v>103</v>
      </c>
      <c r="L1050">
        <v>21</v>
      </c>
      <c r="M1050" s="2">
        <v>475</v>
      </c>
    </row>
    <row r="1051" spans="1:13" s="60" customFormat="1" ht="12.75">
      <c r="A1051" s="1"/>
      <c r="B1051" s="79">
        <v>1000</v>
      </c>
      <c r="C1051" s="1" t="s">
        <v>41</v>
      </c>
      <c r="D1051" s="14" t="s">
        <v>12</v>
      </c>
      <c r="E1051" s="1" t="s">
        <v>29</v>
      </c>
      <c r="F1051" s="72" t="s">
        <v>461</v>
      </c>
      <c r="G1051" s="29" t="s">
        <v>222</v>
      </c>
      <c r="H1051" s="6">
        <f>H1050-B1051</f>
        <v>-4200</v>
      </c>
      <c r="I1051" s="24">
        <v>2</v>
      </c>
      <c r="J1051"/>
      <c r="K1051" t="s">
        <v>103</v>
      </c>
      <c r="L1051">
        <v>21</v>
      </c>
      <c r="M1051" s="2">
        <v>475</v>
      </c>
    </row>
    <row r="1052" spans="1:13" ht="12.75">
      <c r="A1052" s="13"/>
      <c r="B1052" s="80">
        <f>SUM(B1049:B1051)</f>
        <v>4200</v>
      </c>
      <c r="C1052" s="13"/>
      <c r="D1052" s="13"/>
      <c r="E1052" s="13" t="s">
        <v>29</v>
      </c>
      <c r="F1052" s="76"/>
      <c r="G1052" s="20"/>
      <c r="H1052" s="58">
        <v>0</v>
      </c>
      <c r="I1052" s="59">
        <f aca="true" t="shared" si="67" ref="I1052:I1059">+B1052/M1052</f>
        <v>8.842105263157896</v>
      </c>
      <c r="J1052" s="60"/>
      <c r="K1052" s="60"/>
      <c r="L1052" s="60"/>
      <c r="M1052" s="2">
        <v>475</v>
      </c>
    </row>
    <row r="1053" spans="2:13" ht="12.75">
      <c r="B1053" s="79"/>
      <c r="F1053" s="72"/>
      <c r="H1053" s="6">
        <f>H1052-B1053</f>
        <v>0</v>
      </c>
      <c r="I1053" s="24">
        <f t="shared" si="67"/>
        <v>0</v>
      </c>
      <c r="M1053" s="2">
        <v>475</v>
      </c>
    </row>
    <row r="1054" spans="2:13" ht="12.75">
      <c r="B1054" s="79"/>
      <c r="F1054" s="72"/>
      <c r="H1054" s="6">
        <f aca="true" t="shared" si="68" ref="H1054:H1065">H1053-B1054</f>
        <v>0</v>
      </c>
      <c r="I1054" s="24">
        <f t="shared" si="67"/>
        <v>0</v>
      </c>
      <c r="M1054" s="2">
        <v>475</v>
      </c>
    </row>
    <row r="1055" spans="2:13" ht="12.75">
      <c r="B1055" s="79">
        <v>5000</v>
      </c>
      <c r="C1055" s="1" t="s">
        <v>163</v>
      </c>
      <c r="D1055" s="14" t="s">
        <v>12</v>
      </c>
      <c r="E1055" s="1" t="s">
        <v>24</v>
      </c>
      <c r="F1055" s="72" t="s">
        <v>462</v>
      </c>
      <c r="G1055" s="29" t="s">
        <v>221</v>
      </c>
      <c r="H1055" s="6">
        <f t="shared" si="68"/>
        <v>-5000</v>
      </c>
      <c r="I1055" s="24">
        <f t="shared" si="67"/>
        <v>10.526315789473685</v>
      </c>
      <c r="K1055" t="s">
        <v>103</v>
      </c>
      <c r="L1055">
        <v>21</v>
      </c>
      <c r="M1055" s="2">
        <v>475</v>
      </c>
    </row>
    <row r="1056" spans="1:13" s="60" customFormat="1" ht="12.75">
      <c r="A1056" s="1"/>
      <c r="B1056" s="79">
        <v>5000</v>
      </c>
      <c r="C1056" s="1" t="s">
        <v>163</v>
      </c>
      <c r="D1056" s="14" t="s">
        <v>12</v>
      </c>
      <c r="E1056" s="1" t="s">
        <v>24</v>
      </c>
      <c r="F1056" s="72" t="s">
        <v>462</v>
      </c>
      <c r="G1056" s="29" t="s">
        <v>222</v>
      </c>
      <c r="H1056" s="6">
        <f t="shared" si="68"/>
        <v>-10000</v>
      </c>
      <c r="I1056" s="24">
        <f t="shared" si="67"/>
        <v>10.526315789473685</v>
      </c>
      <c r="J1056"/>
      <c r="K1056" t="s">
        <v>103</v>
      </c>
      <c r="L1056">
        <v>21</v>
      </c>
      <c r="M1056" s="2">
        <v>475</v>
      </c>
    </row>
    <row r="1057" spans="1:13" ht="12.75">
      <c r="A1057" s="13"/>
      <c r="B1057" s="80">
        <f>SUM(B1055:B1056)</f>
        <v>10000</v>
      </c>
      <c r="C1057" s="13" t="s">
        <v>163</v>
      </c>
      <c r="D1057" s="13"/>
      <c r="E1057" s="13"/>
      <c r="F1057" s="76"/>
      <c r="G1057" s="20"/>
      <c r="H1057" s="58">
        <v>0</v>
      </c>
      <c r="I1057" s="59">
        <f t="shared" si="67"/>
        <v>21.05263157894737</v>
      </c>
      <c r="J1057" s="60"/>
      <c r="K1057" s="60"/>
      <c r="L1057" s="60"/>
      <c r="M1057" s="2">
        <v>475</v>
      </c>
    </row>
    <row r="1058" spans="2:13" ht="12.75">
      <c r="B1058" s="79"/>
      <c r="F1058" s="72"/>
      <c r="H1058" s="6">
        <f t="shared" si="68"/>
        <v>0</v>
      </c>
      <c r="I1058" s="24">
        <f t="shared" si="67"/>
        <v>0</v>
      </c>
      <c r="M1058" s="2">
        <v>475</v>
      </c>
    </row>
    <row r="1059" spans="2:13" ht="12.75">
      <c r="B1059" s="79"/>
      <c r="F1059" s="72"/>
      <c r="H1059" s="6">
        <f t="shared" si="68"/>
        <v>0</v>
      </c>
      <c r="I1059" s="24">
        <f t="shared" si="67"/>
        <v>0</v>
      </c>
      <c r="M1059" s="2">
        <v>475</v>
      </c>
    </row>
    <row r="1060" spans="2:13" ht="12.75">
      <c r="B1060" s="79">
        <v>2000</v>
      </c>
      <c r="C1060" s="1" t="s">
        <v>30</v>
      </c>
      <c r="D1060" s="14" t="s">
        <v>12</v>
      </c>
      <c r="E1060" s="1" t="s">
        <v>24</v>
      </c>
      <c r="F1060" s="72" t="s">
        <v>461</v>
      </c>
      <c r="G1060" s="29" t="s">
        <v>221</v>
      </c>
      <c r="H1060" s="6">
        <f t="shared" si="68"/>
        <v>-2000</v>
      </c>
      <c r="I1060" s="24">
        <v>4</v>
      </c>
      <c r="K1060" t="s">
        <v>103</v>
      </c>
      <c r="L1060">
        <v>21</v>
      </c>
      <c r="M1060" s="2">
        <v>475</v>
      </c>
    </row>
    <row r="1061" spans="1:13" s="60" customFormat="1" ht="12.75">
      <c r="A1061" s="1"/>
      <c r="B1061" s="79">
        <v>2000</v>
      </c>
      <c r="C1061" s="1" t="s">
        <v>30</v>
      </c>
      <c r="D1061" s="14" t="s">
        <v>12</v>
      </c>
      <c r="E1061" s="1" t="s">
        <v>24</v>
      </c>
      <c r="F1061" s="72" t="s">
        <v>461</v>
      </c>
      <c r="G1061" s="29" t="s">
        <v>222</v>
      </c>
      <c r="H1061" s="6">
        <f t="shared" si="68"/>
        <v>-4000</v>
      </c>
      <c r="I1061" s="24">
        <v>4</v>
      </c>
      <c r="J1061"/>
      <c r="K1061" t="s">
        <v>103</v>
      </c>
      <c r="L1061">
        <v>21</v>
      </c>
      <c r="M1061" s="2">
        <v>475</v>
      </c>
    </row>
    <row r="1062" spans="1:13" ht="12.75">
      <c r="A1062" s="13"/>
      <c r="B1062" s="80">
        <f>SUM(B1060:B1061)</f>
        <v>4000</v>
      </c>
      <c r="C1062" s="13" t="s">
        <v>30</v>
      </c>
      <c r="D1062" s="13"/>
      <c r="E1062" s="13"/>
      <c r="F1062" s="76"/>
      <c r="G1062" s="20"/>
      <c r="H1062" s="58">
        <v>0</v>
      </c>
      <c r="I1062" s="59">
        <f aca="true" t="shared" si="69" ref="I1062:I1070">+B1062/M1062</f>
        <v>8.421052631578947</v>
      </c>
      <c r="J1062" s="60"/>
      <c r="K1062" s="60"/>
      <c r="L1062" s="60"/>
      <c r="M1062" s="2">
        <v>475</v>
      </c>
    </row>
    <row r="1063" spans="2:13" ht="12.75">
      <c r="B1063" s="79"/>
      <c r="F1063" s="72"/>
      <c r="H1063" s="6">
        <f t="shared" si="68"/>
        <v>0</v>
      </c>
      <c r="I1063" s="24">
        <f t="shared" si="69"/>
        <v>0</v>
      </c>
      <c r="M1063" s="2">
        <v>475</v>
      </c>
    </row>
    <row r="1064" spans="2:13" ht="12.75">
      <c r="B1064" s="79"/>
      <c r="F1064" s="72"/>
      <c r="H1064" s="6">
        <f t="shared" si="68"/>
        <v>0</v>
      </c>
      <c r="I1064" s="24">
        <f t="shared" si="69"/>
        <v>0</v>
      </c>
      <c r="M1064" s="2">
        <v>475</v>
      </c>
    </row>
    <row r="1065" spans="1:13" s="60" customFormat="1" ht="12.75">
      <c r="A1065" s="1"/>
      <c r="B1065" s="79">
        <v>1000</v>
      </c>
      <c r="C1065" s="1" t="s">
        <v>170</v>
      </c>
      <c r="D1065" s="14" t="s">
        <v>12</v>
      </c>
      <c r="E1065" s="1" t="s">
        <v>67</v>
      </c>
      <c r="F1065" s="72" t="s">
        <v>461</v>
      </c>
      <c r="G1065" s="29" t="s">
        <v>222</v>
      </c>
      <c r="H1065" s="6">
        <f t="shared" si="68"/>
        <v>-1000</v>
      </c>
      <c r="I1065" s="24">
        <f t="shared" si="69"/>
        <v>2.1052631578947367</v>
      </c>
      <c r="J1065"/>
      <c r="K1065" t="s">
        <v>103</v>
      </c>
      <c r="L1065">
        <v>21</v>
      </c>
      <c r="M1065" s="2">
        <v>475</v>
      </c>
    </row>
    <row r="1066" spans="1:13" ht="12.75">
      <c r="A1066" s="13"/>
      <c r="B1066" s="80">
        <f>SUM(B1065)</f>
        <v>1000</v>
      </c>
      <c r="C1066" s="13"/>
      <c r="D1066" s="13"/>
      <c r="E1066" s="13" t="s">
        <v>67</v>
      </c>
      <c r="F1066" s="76"/>
      <c r="G1066" s="76"/>
      <c r="H1066" s="58">
        <v>0</v>
      </c>
      <c r="I1066" s="59">
        <f t="shared" si="69"/>
        <v>2.1052631578947367</v>
      </c>
      <c r="J1066" s="60"/>
      <c r="K1066" s="60"/>
      <c r="L1066" s="60"/>
      <c r="M1066" s="2">
        <v>475</v>
      </c>
    </row>
    <row r="1067" spans="2:13" ht="12.75">
      <c r="B1067" s="78"/>
      <c r="C1067" s="35"/>
      <c r="D1067" s="14"/>
      <c r="E1067" s="35"/>
      <c r="F1067" s="72"/>
      <c r="G1067" s="33"/>
      <c r="H1067" s="6">
        <f>H1066-B1067</f>
        <v>0</v>
      </c>
      <c r="I1067" s="24">
        <f t="shared" si="69"/>
        <v>0</v>
      </c>
      <c r="M1067" s="2">
        <v>475</v>
      </c>
    </row>
    <row r="1068" spans="2:13" ht="12.75">
      <c r="B1068" s="78"/>
      <c r="C1068" s="14"/>
      <c r="D1068" s="14"/>
      <c r="E1068" s="37"/>
      <c r="F1068" s="72"/>
      <c r="G1068" s="38"/>
      <c r="H1068" s="6">
        <f>H1067-B1068</f>
        <v>0</v>
      </c>
      <c r="I1068" s="24">
        <f t="shared" si="69"/>
        <v>0</v>
      </c>
      <c r="M1068" s="2">
        <v>475</v>
      </c>
    </row>
    <row r="1069" spans="2:13" ht="12.75">
      <c r="B1069" s="78"/>
      <c r="C1069" s="14"/>
      <c r="D1069" s="14"/>
      <c r="E1069" s="37"/>
      <c r="F1069" s="72"/>
      <c r="G1069" s="38"/>
      <c r="H1069" s="6">
        <f>H1068-B1069</f>
        <v>0</v>
      </c>
      <c r="I1069" s="24">
        <f t="shared" si="69"/>
        <v>0</v>
      </c>
      <c r="M1069" s="2">
        <v>475</v>
      </c>
    </row>
    <row r="1070" spans="1:13" s="60" customFormat="1" ht="12.75">
      <c r="A1070" s="1"/>
      <c r="B1070" s="78"/>
      <c r="C1070" s="14"/>
      <c r="D1070" s="14"/>
      <c r="E1070" s="14"/>
      <c r="F1070" s="72"/>
      <c r="G1070" s="32"/>
      <c r="H1070" s="6">
        <f>H1069-B1070</f>
        <v>0</v>
      </c>
      <c r="I1070" s="24">
        <f t="shared" si="69"/>
        <v>0</v>
      </c>
      <c r="J1070"/>
      <c r="K1070"/>
      <c r="L1070"/>
      <c r="M1070" s="2">
        <v>475</v>
      </c>
    </row>
    <row r="1071" spans="1:13" ht="12.75">
      <c r="A1071" s="13"/>
      <c r="B1071" s="80">
        <f>+B1077+B1089+B1096+B1102+B1109+B1116</f>
        <v>59100</v>
      </c>
      <c r="C1071" s="54" t="s">
        <v>463</v>
      </c>
      <c r="D1071" s="55" t="s">
        <v>464</v>
      </c>
      <c r="E1071" s="54" t="s">
        <v>303</v>
      </c>
      <c r="F1071" s="56" t="s">
        <v>465</v>
      </c>
      <c r="G1071" s="57" t="s">
        <v>305</v>
      </c>
      <c r="H1071" s="58"/>
      <c r="I1071" s="59">
        <f aca="true" t="shared" si="70" ref="I1071:I1135">+B1071/M1071</f>
        <v>124.42105263157895</v>
      </c>
      <c r="J1071" s="59"/>
      <c r="K1071" s="59"/>
      <c r="L1071" s="60"/>
      <c r="M1071" s="2">
        <v>475</v>
      </c>
    </row>
    <row r="1072" spans="2:13" ht="12.75">
      <c r="B1072" s="79"/>
      <c r="C1072" s="14"/>
      <c r="D1072" s="14"/>
      <c r="F1072" s="72"/>
      <c r="H1072" s="6">
        <f>H1071-B1072</f>
        <v>0</v>
      </c>
      <c r="I1072" s="24">
        <f t="shared" si="70"/>
        <v>0</v>
      </c>
      <c r="M1072" s="2">
        <v>475</v>
      </c>
    </row>
    <row r="1073" spans="2:13" ht="12.75">
      <c r="B1073" s="79">
        <v>2500</v>
      </c>
      <c r="C1073" s="1" t="s">
        <v>0</v>
      </c>
      <c r="D1073" s="1" t="s">
        <v>12</v>
      </c>
      <c r="E1073" s="1" t="s">
        <v>229</v>
      </c>
      <c r="F1073" s="306" t="s">
        <v>466</v>
      </c>
      <c r="G1073" s="29" t="s">
        <v>221</v>
      </c>
      <c r="H1073" s="6">
        <f aca="true" t="shared" si="71" ref="H1073:H1088">H1072-B1073</f>
        <v>-2500</v>
      </c>
      <c r="I1073" s="24">
        <v>5</v>
      </c>
      <c r="K1073" t="s">
        <v>0</v>
      </c>
      <c r="L1073">
        <v>22</v>
      </c>
      <c r="M1073" s="2">
        <v>475</v>
      </c>
    </row>
    <row r="1074" spans="2:14" ht="12.75">
      <c r="B1074" s="79">
        <v>2500</v>
      </c>
      <c r="C1074" s="1" t="s">
        <v>0</v>
      </c>
      <c r="D1074" s="1" t="s">
        <v>12</v>
      </c>
      <c r="E1074" s="1" t="s">
        <v>229</v>
      </c>
      <c r="F1074" s="306" t="s">
        <v>467</v>
      </c>
      <c r="G1074" s="29" t="s">
        <v>223</v>
      </c>
      <c r="H1074" s="6">
        <f t="shared" si="71"/>
        <v>-5000</v>
      </c>
      <c r="I1074" s="24">
        <v>5</v>
      </c>
      <c r="K1074" t="s">
        <v>0</v>
      </c>
      <c r="L1074">
        <v>22</v>
      </c>
      <c r="M1074" s="2">
        <v>475</v>
      </c>
      <c r="N1074" s="41">
        <v>500</v>
      </c>
    </row>
    <row r="1075" spans="2:13" ht="12.75">
      <c r="B1075" s="79">
        <v>2500</v>
      </c>
      <c r="C1075" s="1" t="s">
        <v>0</v>
      </c>
      <c r="D1075" s="1" t="s">
        <v>12</v>
      </c>
      <c r="E1075" s="1" t="s">
        <v>229</v>
      </c>
      <c r="F1075" s="306" t="s">
        <v>468</v>
      </c>
      <c r="G1075" s="29" t="s">
        <v>211</v>
      </c>
      <c r="H1075" s="6">
        <f t="shared" si="71"/>
        <v>-7500</v>
      </c>
      <c r="I1075" s="24">
        <v>5</v>
      </c>
      <c r="J1075" s="77"/>
      <c r="K1075" t="s">
        <v>0</v>
      </c>
      <c r="L1075">
        <v>22</v>
      </c>
      <c r="M1075" s="2">
        <v>475</v>
      </c>
    </row>
    <row r="1076" spans="1:13" s="60" customFormat="1" ht="12.75">
      <c r="A1076" s="1"/>
      <c r="B1076" s="79">
        <v>2500</v>
      </c>
      <c r="C1076" s="1" t="s">
        <v>0</v>
      </c>
      <c r="D1076" s="1" t="s">
        <v>12</v>
      </c>
      <c r="E1076" s="1" t="s">
        <v>229</v>
      </c>
      <c r="F1076" s="306" t="s">
        <v>469</v>
      </c>
      <c r="G1076" s="29" t="s">
        <v>254</v>
      </c>
      <c r="H1076" s="6">
        <f t="shared" si="71"/>
        <v>-10000</v>
      </c>
      <c r="I1076" s="24">
        <f>+B1076/M1076</f>
        <v>5.2631578947368425</v>
      </c>
      <c r="J1076"/>
      <c r="K1076" t="s">
        <v>0</v>
      </c>
      <c r="L1076">
        <v>22</v>
      </c>
      <c r="M1076" s="2">
        <v>475</v>
      </c>
    </row>
    <row r="1077" spans="1:13" ht="12.75">
      <c r="A1077" s="13"/>
      <c r="B1077" s="80">
        <f>SUM(B1073:B1076)</f>
        <v>10000</v>
      </c>
      <c r="C1077" s="13" t="s">
        <v>0</v>
      </c>
      <c r="D1077" s="13"/>
      <c r="E1077" s="13"/>
      <c r="F1077" s="76"/>
      <c r="G1077" s="20"/>
      <c r="H1077" s="58">
        <v>0</v>
      </c>
      <c r="I1077" s="59">
        <f t="shared" si="70"/>
        <v>21.05263157894737</v>
      </c>
      <c r="J1077" s="60"/>
      <c r="K1077" s="60"/>
      <c r="L1077" s="60"/>
      <c r="M1077" s="2">
        <v>475</v>
      </c>
    </row>
    <row r="1078" spans="2:13" ht="12.75">
      <c r="B1078" s="79"/>
      <c r="D1078" s="14"/>
      <c r="F1078" s="72"/>
      <c r="H1078" s="6">
        <f t="shared" si="71"/>
        <v>0</v>
      </c>
      <c r="I1078" s="24">
        <f t="shared" si="70"/>
        <v>0</v>
      </c>
      <c r="M1078" s="2">
        <v>475</v>
      </c>
    </row>
    <row r="1079" spans="2:13" ht="12.75">
      <c r="B1079" s="79"/>
      <c r="D1079" s="14"/>
      <c r="F1079" s="72"/>
      <c r="H1079" s="6">
        <f t="shared" si="71"/>
        <v>0</v>
      </c>
      <c r="I1079" s="24">
        <f t="shared" si="70"/>
        <v>0</v>
      </c>
      <c r="M1079" s="2">
        <v>475</v>
      </c>
    </row>
    <row r="1080" spans="2:13" ht="12.75">
      <c r="B1080" s="79">
        <v>2000</v>
      </c>
      <c r="C1080" s="1" t="s">
        <v>470</v>
      </c>
      <c r="D1080" s="14" t="s">
        <v>12</v>
      </c>
      <c r="E1080" s="1" t="s">
        <v>24</v>
      </c>
      <c r="F1080" s="72" t="s">
        <v>471</v>
      </c>
      <c r="G1080" s="29" t="s">
        <v>221</v>
      </c>
      <c r="H1080" s="6">
        <f t="shared" si="71"/>
        <v>-2000</v>
      </c>
      <c r="I1080" s="24">
        <f t="shared" si="70"/>
        <v>4.2105263157894735</v>
      </c>
      <c r="K1080" t="s">
        <v>229</v>
      </c>
      <c r="L1080">
        <v>22</v>
      </c>
      <c r="M1080" s="2">
        <v>475</v>
      </c>
    </row>
    <row r="1081" spans="2:13" ht="12.75">
      <c r="B1081" s="79">
        <v>3000</v>
      </c>
      <c r="C1081" s="1" t="s">
        <v>472</v>
      </c>
      <c r="D1081" s="14" t="s">
        <v>12</v>
      </c>
      <c r="E1081" s="1" t="s">
        <v>24</v>
      </c>
      <c r="F1081" s="72" t="s">
        <v>473</v>
      </c>
      <c r="G1081" s="29" t="s">
        <v>222</v>
      </c>
      <c r="H1081" s="6">
        <f t="shared" si="71"/>
        <v>-5000</v>
      </c>
      <c r="I1081" s="24">
        <f t="shared" si="70"/>
        <v>6.315789473684211</v>
      </c>
      <c r="K1081" t="s">
        <v>229</v>
      </c>
      <c r="L1081">
        <v>22</v>
      </c>
      <c r="M1081" s="2">
        <v>475</v>
      </c>
    </row>
    <row r="1082" spans="2:13" ht="12.75">
      <c r="B1082" s="79">
        <v>3000</v>
      </c>
      <c r="C1082" s="1" t="s">
        <v>474</v>
      </c>
      <c r="D1082" s="14" t="s">
        <v>12</v>
      </c>
      <c r="E1082" s="1" t="s">
        <v>24</v>
      </c>
      <c r="F1082" s="72" t="s">
        <v>473</v>
      </c>
      <c r="G1082" s="29" t="s">
        <v>223</v>
      </c>
      <c r="H1082" s="6">
        <f t="shared" si="71"/>
        <v>-8000</v>
      </c>
      <c r="I1082" s="24">
        <f t="shared" si="70"/>
        <v>6.315789473684211</v>
      </c>
      <c r="K1082" t="s">
        <v>229</v>
      </c>
      <c r="L1082">
        <v>22</v>
      </c>
      <c r="M1082" s="2">
        <v>475</v>
      </c>
    </row>
    <row r="1083" spans="2:13" ht="12.75">
      <c r="B1083" s="79">
        <v>1000</v>
      </c>
      <c r="C1083" s="1" t="s">
        <v>475</v>
      </c>
      <c r="D1083" s="14" t="s">
        <v>12</v>
      </c>
      <c r="E1083" s="1" t="s">
        <v>24</v>
      </c>
      <c r="F1083" s="72" t="s">
        <v>473</v>
      </c>
      <c r="G1083" s="29" t="s">
        <v>211</v>
      </c>
      <c r="H1083" s="6">
        <f t="shared" si="71"/>
        <v>-9000</v>
      </c>
      <c r="I1083" s="24">
        <f t="shared" si="70"/>
        <v>2.1052631578947367</v>
      </c>
      <c r="K1083" t="s">
        <v>229</v>
      </c>
      <c r="L1083">
        <v>22</v>
      </c>
      <c r="M1083" s="2">
        <v>475</v>
      </c>
    </row>
    <row r="1084" spans="2:13" ht="12.75">
      <c r="B1084" s="79">
        <v>1000</v>
      </c>
      <c r="C1084" s="1" t="s">
        <v>476</v>
      </c>
      <c r="D1084" s="14" t="s">
        <v>12</v>
      </c>
      <c r="E1084" s="1" t="s">
        <v>24</v>
      </c>
      <c r="F1084" s="72" t="s">
        <v>473</v>
      </c>
      <c r="G1084" s="29" t="s">
        <v>211</v>
      </c>
      <c r="H1084" s="6">
        <f t="shared" si="71"/>
        <v>-10000</v>
      </c>
      <c r="I1084" s="24">
        <f t="shared" si="70"/>
        <v>2.1052631578947367</v>
      </c>
      <c r="K1084" t="s">
        <v>229</v>
      </c>
      <c r="L1084">
        <v>22</v>
      </c>
      <c r="M1084" s="2">
        <v>475</v>
      </c>
    </row>
    <row r="1085" spans="2:13" ht="12.75">
      <c r="B1085" s="79">
        <v>500</v>
      </c>
      <c r="C1085" s="1" t="s">
        <v>477</v>
      </c>
      <c r="D1085" s="14" t="s">
        <v>12</v>
      </c>
      <c r="E1085" s="1" t="s">
        <v>24</v>
      </c>
      <c r="F1085" s="72" t="s">
        <v>473</v>
      </c>
      <c r="G1085" s="29" t="s">
        <v>254</v>
      </c>
      <c r="H1085" s="6">
        <f t="shared" si="71"/>
        <v>-10500</v>
      </c>
      <c r="I1085" s="24">
        <f t="shared" si="70"/>
        <v>1.0526315789473684</v>
      </c>
      <c r="K1085" t="s">
        <v>229</v>
      </c>
      <c r="L1085">
        <v>22</v>
      </c>
      <c r="M1085" s="2">
        <v>475</v>
      </c>
    </row>
    <row r="1086" spans="2:13" ht="12.75">
      <c r="B1086" s="79">
        <v>500</v>
      </c>
      <c r="C1086" s="1" t="s">
        <v>478</v>
      </c>
      <c r="D1086" s="14" t="s">
        <v>12</v>
      </c>
      <c r="E1086" s="1" t="s">
        <v>24</v>
      </c>
      <c r="F1086" s="72" t="s">
        <v>473</v>
      </c>
      <c r="G1086" s="29" t="s">
        <v>254</v>
      </c>
      <c r="H1086" s="6">
        <f t="shared" si="71"/>
        <v>-11000</v>
      </c>
      <c r="I1086" s="24">
        <f t="shared" si="70"/>
        <v>1.0526315789473684</v>
      </c>
      <c r="K1086" t="s">
        <v>229</v>
      </c>
      <c r="L1086">
        <v>22</v>
      </c>
      <c r="M1086" s="2">
        <v>475</v>
      </c>
    </row>
    <row r="1087" spans="2:13" ht="12.75">
      <c r="B1087" s="79">
        <v>1500</v>
      </c>
      <c r="C1087" s="1" t="s">
        <v>479</v>
      </c>
      <c r="D1087" s="14" t="s">
        <v>12</v>
      </c>
      <c r="E1087" s="1" t="s">
        <v>24</v>
      </c>
      <c r="F1087" s="72" t="s">
        <v>480</v>
      </c>
      <c r="G1087" s="29" t="s">
        <v>254</v>
      </c>
      <c r="H1087" s="6">
        <f t="shared" si="71"/>
        <v>-12500</v>
      </c>
      <c r="I1087" s="24">
        <f t="shared" si="70"/>
        <v>3.1578947368421053</v>
      </c>
      <c r="K1087" t="s">
        <v>229</v>
      </c>
      <c r="L1087">
        <v>22</v>
      </c>
      <c r="M1087" s="2">
        <v>475</v>
      </c>
    </row>
    <row r="1088" spans="1:13" s="60" customFormat="1" ht="12.75">
      <c r="A1088" s="1"/>
      <c r="B1088" s="79">
        <v>3000</v>
      </c>
      <c r="C1088" s="1" t="s">
        <v>481</v>
      </c>
      <c r="D1088" s="14" t="s">
        <v>12</v>
      </c>
      <c r="E1088" s="1" t="s">
        <v>24</v>
      </c>
      <c r="F1088" s="72" t="s">
        <v>482</v>
      </c>
      <c r="G1088" s="29" t="s">
        <v>254</v>
      </c>
      <c r="H1088" s="6">
        <f t="shared" si="71"/>
        <v>-15500</v>
      </c>
      <c r="I1088" s="24">
        <f t="shared" si="70"/>
        <v>6.315789473684211</v>
      </c>
      <c r="J1088"/>
      <c r="K1088" t="s">
        <v>229</v>
      </c>
      <c r="L1088">
        <v>22</v>
      </c>
      <c r="M1088" s="2">
        <v>475</v>
      </c>
    </row>
    <row r="1089" spans="1:13" ht="12.75">
      <c r="A1089" s="13"/>
      <c r="B1089" s="80">
        <f>SUM(B1080:B1088)</f>
        <v>15500</v>
      </c>
      <c r="C1089" s="13" t="s">
        <v>27</v>
      </c>
      <c r="D1089" s="13"/>
      <c r="E1089" s="13"/>
      <c r="F1089" s="76"/>
      <c r="G1089" s="20"/>
      <c r="H1089" s="58">
        <v>0</v>
      </c>
      <c r="I1089" s="59">
        <f t="shared" si="70"/>
        <v>32.63157894736842</v>
      </c>
      <c r="J1089" s="60"/>
      <c r="K1089" s="60"/>
      <c r="L1089" s="60"/>
      <c r="M1089" s="2">
        <v>475</v>
      </c>
    </row>
    <row r="1090" spans="2:13" ht="12.75">
      <c r="B1090" s="79"/>
      <c r="F1090" s="72"/>
      <c r="H1090" s="6">
        <f aca="true" t="shared" si="72" ref="H1090:H1147">H1089-B1090</f>
        <v>0</v>
      </c>
      <c r="I1090" s="24">
        <f t="shared" si="70"/>
        <v>0</v>
      </c>
      <c r="M1090" s="2">
        <v>475</v>
      </c>
    </row>
    <row r="1091" spans="2:13" ht="12.75">
      <c r="B1091" s="79"/>
      <c r="F1091" s="72"/>
      <c r="H1091" s="6">
        <f t="shared" si="72"/>
        <v>0</v>
      </c>
      <c r="I1091" s="24">
        <f t="shared" si="70"/>
        <v>0</v>
      </c>
      <c r="M1091" s="2">
        <v>475</v>
      </c>
    </row>
    <row r="1092" spans="2:13" ht="12.75">
      <c r="B1092" s="79">
        <v>1700</v>
      </c>
      <c r="C1092" s="1" t="s">
        <v>41</v>
      </c>
      <c r="D1092" s="14" t="s">
        <v>12</v>
      </c>
      <c r="E1092" s="1" t="s">
        <v>29</v>
      </c>
      <c r="F1092" s="72" t="s">
        <v>473</v>
      </c>
      <c r="G1092" s="29" t="s">
        <v>222</v>
      </c>
      <c r="H1092" s="6">
        <f t="shared" si="72"/>
        <v>-1700</v>
      </c>
      <c r="I1092" s="24">
        <v>3.4</v>
      </c>
      <c r="K1092" t="s">
        <v>229</v>
      </c>
      <c r="L1092">
        <v>22</v>
      </c>
      <c r="M1092" s="2">
        <v>475</v>
      </c>
    </row>
    <row r="1093" spans="2:13" ht="12.75">
      <c r="B1093" s="79">
        <v>1400</v>
      </c>
      <c r="C1093" s="1" t="s">
        <v>41</v>
      </c>
      <c r="D1093" s="14" t="s">
        <v>12</v>
      </c>
      <c r="E1093" s="1" t="s">
        <v>29</v>
      </c>
      <c r="F1093" s="72" t="s">
        <v>473</v>
      </c>
      <c r="G1093" s="29" t="s">
        <v>223</v>
      </c>
      <c r="H1093" s="6">
        <f t="shared" si="72"/>
        <v>-3100</v>
      </c>
      <c r="I1093" s="24">
        <v>2.8</v>
      </c>
      <c r="K1093" t="s">
        <v>229</v>
      </c>
      <c r="L1093">
        <v>22</v>
      </c>
      <c r="M1093" s="2">
        <v>475</v>
      </c>
    </row>
    <row r="1094" spans="2:13" ht="12.75">
      <c r="B1094" s="79">
        <v>1600</v>
      </c>
      <c r="C1094" s="1" t="s">
        <v>41</v>
      </c>
      <c r="D1094" s="14" t="s">
        <v>12</v>
      </c>
      <c r="E1094" s="1" t="s">
        <v>29</v>
      </c>
      <c r="F1094" s="72" t="s">
        <v>473</v>
      </c>
      <c r="G1094" s="29" t="s">
        <v>211</v>
      </c>
      <c r="H1094" s="6">
        <f t="shared" si="72"/>
        <v>-4700</v>
      </c>
      <c r="I1094" s="24">
        <v>3.2</v>
      </c>
      <c r="K1094" t="s">
        <v>229</v>
      </c>
      <c r="L1094">
        <v>22</v>
      </c>
      <c r="M1094" s="2">
        <v>475</v>
      </c>
    </row>
    <row r="1095" spans="1:13" s="60" customFormat="1" ht="12.75">
      <c r="A1095" s="1"/>
      <c r="B1095" s="79">
        <v>1400</v>
      </c>
      <c r="C1095" s="1" t="s">
        <v>41</v>
      </c>
      <c r="D1095" s="14" t="s">
        <v>12</v>
      </c>
      <c r="E1095" s="1" t="s">
        <v>29</v>
      </c>
      <c r="F1095" s="72" t="s">
        <v>473</v>
      </c>
      <c r="G1095" s="29" t="s">
        <v>254</v>
      </c>
      <c r="H1095" s="6">
        <f t="shared" si="72"/>
        <v>-6100</v>
      </c>
      <c r="I1095" s="24">
        <v>2.8</v>
      </c>
      <c r="J1095"/>
      <c r="K1095" t="s">
        <v>229</v>
      </c>
      <c r="L1095">
        <v>22</v>
      </c>
      <c r="M1095" s="2">
        <v>475</v>
      </c>
    </row>
    <row r="1096" spans="1:13" ht="12.75">
      <c r="A1096" s="13"/>
      <c r="B1096" s="80">
        <f>SUM(B1092:B1095)</f>
        <v>6100</v>
      </c>
      <c r="C1096" s="13"/>
      <c r="D1096" s="13"/>
      <c r="E1096" s="13" t="s">
        <v>29</v>
      </c>
      <c r="F1096" s="76"/>
      <c r="G1096" s="20"/>
      <c r="H1096" s="58">
        <v>0</v>
      </c>
      <c r="I1096" s="59">
        <f t="shared" si="70"/>
        <v>12.842105263157896</v>
      </c>
      <c r="J1096" s="60"/>
      <c r="K1096" s="60"/>
      <c r="L1096" s="60"/>
      <c r="M1096" s="2">
        <v>475</v>
      </c>
    </row>
    <row r="1097" spans="2:13" ht="12.75">
      <c r="B1097" s="79"/>
      <c r="F1097" s="72"/>
      <c r="H1097" s="6">
        <f t="shared" si="72"/>
        <v>0</v>
      </c>
      <c r="I1097" s="24">
        <f t="shared" si="70"/>
        <v>0</v>
      </c>
      <c r="M1097" s="2">
        <v>475</v>
      </c>
    </row>
    <row r="1098" spans="2:13" ht="12.75">
      <c r="B1098" s="79"/>
      <c r="F1098" s="72"/>
      <c r="H1098" s="6">
        <f t="shared" si="72"/>
        <v>0</v>
      </c>
      <c r="I1098" s="24">
        <f t="shared" si="70"/>
        <v>0</v>
      </c>
      <c r="M1098" s="2">
        <v>475</v>
      </c>
    </row>
    <row r="1099" spans="2:13" ht="12.75">
      <c r="B1099" s="78">
        <v>5000</v>
      </c>
      <c r="C1099" s="1" t="s">
        <v>163</v>
      </c>
      <c r="D1099" s="14" t="s">
        <v>12</v>
      </c>
      <c r="E1099" s="1" t="s">
        <v>24</v>
      </c>
      <c r="F1099" s="72" t="s">
        <v>483</v>
      </c>
      <c r="G1099" s="29" t="s">
        <v>221</v>
      </c>
      <c r="H1099" s="6">
        <f t="shared" si="72"/>
        <v>-5000</v>
      </c>
      <c r="I1099" s="24">
        <v>10</v>
      </c>
      <c r="K1099" t="s">
        <v>229</v>
      </c>
      <c r="L1099">
        <v>22</v>
      </c>
      <c r="M1099" s="2">
        <v>475</v>
      </c>
    </row>
    <row r="1100" spans="2:13" ht="12.75">
      <c r="B1100" s="79">
        <v>5000</v>
      </c>
      <c r="C1100" s="1" t="s">
        <v>163</v>
      </c>
      <c r="D1100" s="14" t="s">
        <v>12</v>
      </c>
      <c r="E1100" s="1" t="s">
        <v>24</v>
      </c>
      <c r="F1100" s="72" t="s">
        <v>484</v>
      </c>
      <c r="G1100" s="29" t="s">
        <v>223</v>
      </c>
      <c r="H1100" s="6">
        <f t="shared" si="72"/>
        <v>-10000</v>
      </c>
      <c r="I1100" s="24">
        <v>10</v>
      </c>
      <c r="K1100" t="s">
        <v>229</v>
      </c>
      <c r="L1100">
        <v>22</v>
      </c>
      <c r="M1100" s="2">
        <v>475</v>
      </c>
    </row>
    <row r="1101" spans="1:13" s="60" customFormat="1" ht="12.75">
      <c r="A1101" s="1"/>
      <c r="B1101" s="79">
        <v>5000</v>
      </c>
      <c r="C1101" s="1" t="s">
        <v>163</v>
      </c>
      <c r="D1101" s="14" t="s">
        <v>12</v>
      </c>
      <c r="E1101" s="1" t="s">
        <v>24</v>
      </c>
      <c r="F1101" s="72" t="s">
        <v>484</v>
      </c>
      <c r="G1101" s="29" t="s">
        <v>211</v>
      </c>
      <c r="H1101" s="6">
        <f t="shared" si="72"/>
        <v>-15000</v>
      </c>
      <c r="I1101" s="24">
        <v>10</v>
      </c>
      <c r="J1101"/>
      <c r="K1101" t="s">
        <v>229</v>
      </c>
      <c r="L1101">
        <v>22</v>
      </c>
      <c r="M1101" s="2">
        <v>475</v>
      </c>
    </row>
    <row r="1102" spans="1:13" ht="12.75">
      <c r="A1102" s="13"/>
      <c r="B1102" s="80">
        <f>SUM(B1099:B1101)</f>
        <v>15000</v>
      </c>
      <c r="C1102" s="13" t="s">
        <v>163</v>
      </c>
      <c r="D1102" s="13"/>
      <c r="E1102" s="13"/>
      <c r="F1102" s="76"/>
      <c r="G1102" s="20"/>
      <c r="H1102" s="58">
        <v>0</v>
      </c>
      <c r="I1102" s="59">
        <f t="shared" si="70"/>
        <v>31.57894736842105</v>
      </c>
      <c r="J1102" s="60"/>
      <c r="K1102" s="60"/>
      <c r="L1102" s="60"/>
      <c r="M1102" s="2">
        <v>475</v>
      </c>
    </row>
    <row r="1103" spans="2:13" ht="12.75">
      <c r="B1103" s="79"/>
      <c r="F1103" s="72"/>
      <c r="H1103" s="6">
        <f t="shared" si="72"/>
        <v>0</v>
      </c>
      <c r="I1103" s="24">
        <f t="shared" si="70"/>
        <v>0</v>
      </c>
      <c r="M1103" s="2">
        <v>475</v>
      </c>
    </row>
    <row r="1104" spans="2:13" ht="12.75">
      <c r="B1104" s="79"/>
      <c r="F1104" s="72"/>
      <c r="H1104" s="6">
        <f t="shared" si="72"/>
        <v>0</v>
      </c>
      <c r="I1104" s="24">
        <f t="shared" si="70"/>
        <v>0</v>
      </c>
      <c r="M1104" s="2">
        <v>475</v>
      </c>
    </row>
    <row r="1105" spans="2:13" ht="12.75">
      <c r="B1105" s="79">
        <v>2000</v>
      </c>
      <c r="C1105" s="1" t="s">
        <v>30</v>
      </c>
      <c r="D1105" s="14" t="s">
        <v>12</v>
      </c>
      <c r="E1105" s="1" t="s">
        <v>24</v>
      </c>
      <c r="F1105" s="72" t="s">
        <v>473</v>
      </c>
      <c r="G1105" s="29" t="s">
        <v>222</v>
      </c>
      <c r="H1105" s="6">
        <f t="shared" si="72"/>
        <v>-2000</v>
      </c>
      <c r="I1105" s="24">
        <v>4</v>
      </c>
      <c r="K1105" t="s">
        <v>229</v>
      </c>
      <c r="L1105">
        <v>22</v>
      </c>
      <c r="M1105" s="2">
        <v>475</v>
      </c>
    </row>
    <row r="1106" spans="2:13" ht="12.75">
      <c r="B1106" s="79">
        <v>2000</v>
      </c>
      <c r="C1106" s="1" t="s">
        <v>30</v>
      </c>
      <c r="D1106" s="14" t="s">
        <v>12</v>
      </c>
      <c r="E1106" s="1" t="s">
        <v>24</v>
      </c>
      <c r="F1106" s="72" t="s">
        <v>473</v>
      </c>
      <c r="G1106" s="29" t="s">
        <v>223</v>
      </c>
      <c r="H1106" s="6">
        <f t="shared" si="72"/>
        <v>-4000</v>
      </c>
      <c r="I1106" s="24">
        <v>4</v>
      </c>
      <c r="K1106" t="s">
        <v>229</v>
      </c>
      <c r="L1106">
        <v>22</v>
      </c>
      <c r="M1106" s="2">
        <v>475</v>
      </c>
    </row>
    <row r="1107" spans="2:13" ht="12.75">
      <c r="B1107" s="79">
        <v>2000</v>
      </c>
      <c r="C1107" s="1" t="s">
        <v>30</v>
      </c>
      <c r="D1107" s="14" t="s">
        <v>12</v>
      </c>
      <c r="E1107" s="1" t="s">
        <v>24</v>
      </c>
      <c r="F1107" s="72" t="s">
        <v>473</v>
      </c>
      <c r="G1107" s="29" t="s">
        <v>211</v>
      </c>
      <c r="H1107" s="6">
        <f t="shared" si="72"/>
        <v>-6000</v>
      </c>
      <c r="I1107" s="24">
        <v>4</v>
      </c>
      <c r="K1107" t="s">
        <v>229</v>
      </c>
      <c r="L1107">
        <v>22</v>
      </c>
      <c r="M1107" s="2">
        <v>475</v>
      </c>
    </row>
    <row r="1108" spans="1:13" s="60" customFormat="1" ht="12.75">
      <c r="A1108" s="1"/>
      <c r="B1108" s="79">
        <v>2000</v>
      </c>
      <c r="C1108" s="1" t="s">
        <v>30</v>
      </c>
      <c r="D1108" s="14" t="s">
        <v>12</v>
      </c>
      <c r="E1108" s="1" t="s">
        <v>24</v>
      </c>
      <c r="F1108" s="72" t="s">
        <v>473</v>
      </c>
      <c r="G1108" s="29" t="s">
        <v>254</v>
      </c>
      <c r="H1108" s="6">
        <f t="shared" si="72"/>
        <v>-8000</v>
      </c>
      <c r="I1108" s="24">
        <v>4</v>
      </c>
      <c r="J1108"/>
      <c r="K1108" t="s">
        <v>229</v>
      </c>
      <c r="L1108">
        <v>22</v>
      </c>
      <c r="M1108" s="2">
        <v>475</v>
      </c>
    </row>
    <row r="1109" spans="1:13" ht="12.75">
      <c r="A1109" s="13"/>
      <c r="B1109" s="80">
        <f>SUM(B1105:B1108)</f>
        <v>8000</v>
      </c>
      <c r="C1109" s="13" t="s">
        <v>30</v>
      </c>
      <c r="D1109" s="13"/>
      <c r="E1109" s="13"/>
      <c r="F1109" s="76"/>
      <c r="G1109" s="20"/>
      <c r="H1109" s="58">
        <v>0</v>
      </c>
      <c r="I1109" s="59">
        <f t="shared" si="70"/>
        <v>16.842105263157894</v>
      </c>
      <c r="J1109" s="60"/>
      <c r="K1109" s="60"/>
      <c r="L1109" s="60"/>
      <c r="M1109" s="2">
        <v>475</v>
      </c>
    </row>
    <row r="1110" spans="2:13" ht="12.75">
      <c r="B1110" s="79"/>
      <c r="F1110" s="72"/>
      <c r="H1110" s="6">
        <f t="shared" si="72"/>
        <v>0</v>
      </c>
      <c r="I1110" s="24">
        <f t="shared" si="70"/>
        <v>0</v>
      </c>
      <c r="M1110" s="2">
        <v>475</v>
      </c>
    </row>
    <row r="1111" spans="2:13" ht="12.75">
      <c r="B1111" s="79"/>
      <c r="F1111" s="72"/>
      <c r="H1111" s="6">
        <f t="shared" si="72"/>
        <v>0</v>
      </c>
      <c r="I1111" s="24">
        <f t="shared" si="70"/>
        <v>0</v>
      </c>
      <c r="M1111" s="2">
        <v>475</v>
      </c>
    </row>
    <row r="1112" spans="2:13" ht="12.75">
      <c r="B1112" s="79">
        <v>1500</v>
      </c>
      <c r="C1112" s="1" t="s">
        <v>240</v>
      </c>
      <c r="D1112" s="14" t="s">
        <v>12</v>
      </c>
      <c r="E1112" s="1" t="s">
        <v>241</v>
      </c>
      <c r="F1112" s="72" t="s">
        <v>473</v>
      </c>
      <c r="G1112" s="29" t="s">
        <v>222</v>
      </c>
      <c r="H1112" s="6">
        <f t="shared" si="72"/>
        <v>-1500</v>
      </c>
      <c r="I1112" s="24">
        <v>3</v>
      </c>
      <c r="K1112" t="s">
        <v>229</v>
      </c>
      <c r="L1112">
        <v>22</v>
      </c>
      <c r="M1112" s="2">
        <v>475</v>
      </c>
    </row>
    <row r="1113" spans="2:13" ht="12.75">
      <c r="B1113" s="79">
        <v>1000</v>
      </c>
      <c r="C1113" s="1" t="s">
        <v>240</v>
      </c>
      <c r="D1113" s="14" t="s">
        <v>12</v>
      </c>
      <c r="E1113" s="1" t="s">
        <v>241</v>
      </c>
      <c r="F1113" s="72" t="s">
        <v>473</v>
      </c>
      <c r="G1113" s="29" t="s">
        <v>223</v>
      </c>
      <c r="H1113" s="6">
        <f t="shared" si="72"/>
        <v>-2500</v>
      </c>
      <c r="I1113" s="24">
        <v>2</v>
      </c>
      <c r="K1113" t="s">
        <v>229</v>
      </c>
      <c r="L1113">
        <v>22</v>
      </c>
      <c r="M1113" s="2">
        <v>475</v>
      </c>
    </row>
    <row r="1114" spans="2:13" ht="12.75">
      <c r="B1114" s="79">
        <v>1000</v>
      </c>
      <c r="C1114" s="1" t="s">
        <v>240</v>
      </c>
      <c r="D1114" s="14" t="s">
        <v>12</v>
      </c>
      <c r="E1114" s="1" t="s">
        <v>241</v>
      </c>
      <c r="F1114" s="72" t="s">
        <v>473</v>
      </c>
      <c r="G1114" s="29" t="s">
        <v>211</v>
      </c>
      <c r="H1114" s="6">
        <f t="shared" si="72"/>
        <v>-3500</v>
      </c>
      <c r="I1114" s="24">
        <v>2</v>
      </c>
      <c r="K1114" t="s">
        <v>229</v>
      </c>
      <c r="L1114">
        <v>22</v>
      </c>
      <c r="M1114" s="2">
        <v>475</v>
      </c>
    </row>
    <row r="1115" spans="1:13" s="60" customFormat="1" ht="12.75">
      <c r="A1115" s="1"/>
      <c r="B1115" s="79">
        <v>1000</v>
      </c>
      <c r="C1115" s="1" t="s">
        <v>240</v>
      </c>
      <c r="D1115" s="14" t="s">
        <v>12</v>
      </c>
      <c r="E1115" s="1" t="s">
        <v>241</v>
      </c>
      <c r="F1115" s="72" t="s">
        <v>473</v>
      </c>
      <c r="G1115" s="29" t="s">
        <v>254</v>
      </c>
      <c r="H1115" s="6">
        <f t="shared" si="72"/>
        <v>-4500</v>
      </c>
      <c r="I1115" s="24">
        <v>2</v>
      </c>
      <c r="J1115"/>
      <c r="K1115" t="s">
        <v>229</v>
      </c>
      <c r="L1115">
        <v>22</v>
      </c>
      <c r="M1115" s="2">
        <v>475</v>
      </c>
    </row>
    <row r="1116" spans="1:13" ht="12.75">
      <c r="A1116" s="13"/>
      <c r="B1116" s="80">
        <f>SUM(B1112:B1115)</f>
        <v>4500</v>
      </c>
      <c r="C1116" s="13"/>
      <c r="D1116" s="13"/>
      <c r="E1116" s="13" t="s">
        <v>241</v>
      </c>
      <c r="F1116" s="76"/>
      <c r="G1116" s="20"/>
      <c r="H1116" s="58">
        <v>0</v>
      </c>
      <c r="I1116" s="59">
        <f t="shared" si="70"/>
        <v>9.473684210526315</v>
      </c>
      <c r="J1116" s="60"/>
      <c r="K1116" s="60"/>
      <c r="L1116" s="60"/>
      <c r="M1116" s="2">
        <v>475</v>
      </c>
    </row>
    <row r="1117" spans="2:13" ht="12.75">
      <c r="B1117" s="79"/>
      <c r="F1117" s="72"/>
      <c r="H1117" s="6">
        <f t="shared" si="72"/>
        <v>0</v>
      </c>
      <c r="I1117" s="24">
        <f t="shared" si="70"/>
        <v>0</v>
      </c>
      <c r="M1117" s="2">
        <v>475</v>
      </c>
    </row>
    <row r="1118" spans="2:13" ht="12.75">
      <c r="B1118" s="79"/>
      <c r="F1118" s="72"/>
      <c r="H1118" s="6">
        <f t="shared" si="72"/>
        <v>0</v>
      </c>
      <c r="I1118" s="24">
        <f t="shared" si="70"/>
        <v>0</v>
      </c>
      <c r="M1118" s="2">
        <v>475</v>
      </c>
    </row>
    <row r="1119" spans="2:13" ht="12.75">
      <c r="B1119" s="79"/>
      <c r="F1119" s="72"/>
      <c r="H1119" s="6">
        <f t="shared" si="72"/>
        <v>0</v>
      </c>
      <c r="I1119" s="24">
        <f t="shared" si="70"/>
        <v>0</v>
      </c>
      <c r="M1119" s="2">
        <v>475</v>
      </c>
    </row>
    <row r="1120" spans="1:13" s="60" customFormat="1" ht="12.75">
      <c r="A1120" s="1"/>
      <c r="B1120" s="79"/>
      <c r="C1120" s="1"/>
      <c r="D1120" s="1"/>
      <c r="E1120" s="1"/>
      <c r="F1120" s="72"/>
      <c r="G1120" s="29"/>
      <c r="H1120" s="6">
        <f t="shared" si="72"/>
        <v>0</v>
      </c>
      <c r="I1120" s="24">
        <f t="shared" si="70"/>
        <v>0</v>
      </c>
      <c r="J1120"/>
      <c r="K1120"/>
      <c r="L1120"/>
      <c r="M1120" s="2">
        <v>475</v>
      </c>
    </row>
    <row r="1121" spans="1:13" ht="12.75">
      <c r="A1121" s="13"/>
      <c r="B1121" s="335">
        <f>+B1126+B1133+B1140+B1146</f>
        <v>20450</v>
      </c>
      <c r="C1121" s="54" t="s">
        <v>485</v>
      </c>
      <c r="D1121" s="55" t="s">
        <v>486</v>
      </c>
      <c r="E1121" s="54" t="s">
        <v>36</v>
      </c>
      <c r="F1121" s="56" t="s">
        <v>487</v>
      </c>
      <c r="G1121" s="57" t="s">
        <v>305</v>
      </c>
      <c r="H1121" s="58"/>
      <c r="I1121" s="59">
        <f>+B1121/M1121</f>
        <v>43.05263157894737</v>
      </c>
      <c r="J1121" s="59"/>
      <c r="K1121" s="59"/>
      <c r="L1121" s="60"/>
      <c r="M1121" s="2">
        <v>475</v>
      </c>
    </row>
    <row r="1122" spans="1:13" s="60" customFormat="1" ht="12.75">
      <c r="A1122" s="1"/>
      <c r="B1122" s="330"/>
      <c r="C1122" s="1"/>
      <c r="D1122" s="1"/>
      <c r="E1122" s="1"/>
      <c r="F1122" s="72"/>
      <c r="G1122" s="29"/>
      <c r="H1122" s="6">
        <f t="shared" si="72"/>
        <v>0</v>
      </c>
      <c r="I1122" s="24">
        <f t="shared" si="70"/>
        <v>0</v>
      </c>
      <c r="J1122"/>
      <c r="K1122"/>
      <c r="L1122"/>
      <c r="M1122" s="2">
        <v>475</v>
      </c>
    </row>
    <row r="1123" spans="2:13" ht="12.75">
      <c r="B1123" s="330">
        <v>2500</v>
      </c>
      <c r="C1123" s="1" t="s">
        <v>0</v>
      </c>
      <c r="D1123" s="1" t="s">
        <v>12</v>
      </c>
      <c r="E1123" s="1" t="s">
        <v>306</v>
      </c>
      <c r="F1123" s="306" t="s">
        <v>488</v>
      </c>
      <c r="G1123" s="29" t="s">
        <v>222</v>
      </c>
      <c r="H1123" s="6">
        <f t="shared" si="72"/>
        <v>-2500</v>
      </c>
      <c r="I1123" s="24">
        <f t="shared" si="70"/>
        <v>5.2631578947368425</v>
      </c>
      <c r="K1123" t="s">
        <v>0</v>
      </c>
      <c r="L1123">
        <v>23</v>
      </c>
      <c r="M1123" s="2">
        <v>475</v>
      </c>
    </row>
    <row r="1124" spans="2:13" ht="12.75">
      <c r="B1124" s="330">
        <v>2500</v>
      </c>
      <c r="C1124" s="1" t="s">
        <v>0</v>
      </c>
      <c r="D1124" s="1" t="s">
        <v>12</v>
      </c>
      <c r="E1124" s="1" t="s">
        <v>306</v>
      </c>
      <c r="F1124" s="306" t="s">
        <v>489</v>
      </c>
      <c r="G1124" s="29" t="s">
        <v>224</v>
      </c>
      <c r="H1124" s="6">
        <f t="shared" si="72"/>
        <v>-5000</v>
      </c>
      <c r="I1124" s="24">
        <f t="shared" si="70"/>
        <v>5.2631578947368425</v>
      </c>
      <c r="K1124" t="s">
        <v>0</v>
      </c>
      <c r="L1124">
        <v>23</v>
      </c>
      <c r="M1124" s="2">
        <v>475</v>
      </c>
    </row>
    <row r="1125" spans="2:13" ht="12.75">
      <c r="B1125" s="330">
        <v>1000</v>
      </c>
      <c r="C1125" s="1" t="s">
        <v>0</v>
      </c>
      <c r="D1125" s="14" t="s">
        <v>310</v>
      </c>
      <c r="E1125" s="1" t="s">
        <v>111</v>
      </c>
      <c r="F1125" s="72" t="s">
        <v>490</v>
      </c>
      <c r="G1125" s="29" t="s">
        <v>224</v>
      </c>
      <c r="H1125" s="6">
        <f t="shared" si="72"/>
        <v>-6000</v>
      </c>
      <c r="I1125" s="24">
        <f>+B1125/M1125</f>
        <v>2.1052631578947367</v>
      </c>
      <c r="K1125" s="17" t="s">
        <v>306</v>
      </c>
      <c r="L1125">
        <v>23</v>
      </c>
      <c r="M1125" s="2">
        <v>475</v>
      </c>
    </row>
    <row r="1126" spans="1:13" ht="12.75">
      <c r="A1126" s="13"/>
      <c r="B1126" s="335">
        <f>SUM(B1123:B1125)</f>
        <v>6000</v>
      </c>
      <c r="C1126" s="13" t="s">
        <v>0</v>
      </c>
      <c r="D1126" s="13"/>
      <c r="E1126" s="13"/>
      <c r="F1126" s="76"/>
      <c r="G1126" s="20"/>
      <c r="H1126" s="58">
        <v>0</v>
      </c>
      <c r="I1126" s="59">
        <f t="shared" si="70"/>
        <v>12.631578947368421</v>
      </c>
      <c r="J1126" s="60"/>
      <c r="K1126" s="60"/>
      <c r="L1126" s="60"/>
      <c r="M1126" s="2">
        <v>475</v>
      </c>
    </row>
    <row r="1127" spans="2:13" ht="12.75">
      <c r="B1127" s="330"/>
      <c r="F1127" s="72"/>
      <c r="H1127" s="6">
        <f t="shared" si="72"/>
        <v>0</v>
      </c>
      <c r="I1127" s="24">
        <f t="shared" si="70"/>
        <v>0</v>
      </c>
      <c r="M1127" s="2">
        <v>475</v>
      </c>
    </row>
    <row r="1128" spans="2:13" ht="12.75">
      <c r="B1128" s="330"/>
      <c r="F1128" s="72"/>
      <c r="H1128" s="6">
        <f t="shared" si="72"/>
        <v>0</v>
      </c>
      <c r="I1128" s="24">
        <f t="shared" si="70"/>
        <v>0</v>
      </c>
      <c r="M1128" s="2">
        <v>475</v>
      </c>
    </row>
    <row r="1129" spans="2:13" ht="12.75">
      <c r="B1129" s="330">
        <v>1300</v>
      </c>
      <c r="C1129" s="1" t="s">
        <v>491</v>
      </c>
      <c r="D1129" s="14" t="s">
        <v>310</v>
      </c>
      <c r="E1129" s="1" t="s">
        <v>24</v>
      </c>
      <c r="F1129" s="72" t="s">
        <v>492</v>
      </c>
      <c r="G1129" s="29" t="s">
        <v>222</v>
      </c>
      <c r="H1129" s="6">
        <f t="shared" si="72"/>
        <v>-1300</v>
      </c>
      <c r="I1129" s="24">
        <f t="shared" si="70"/>
        <v>2.736842105263158</v>
      </c>
      <c r="K1129" s="17" t="s">
        <v>306</v>
      </c>
      <c r="L1129">
        <v>23</v>
      </c>
      <c r="M1129" s="2">
        <v>475</v>
      </c>
    </row>
    <row r="1130" spans="2:13" ht="12.75">
      <c r="B1130" s="330">
        <v>1300</v>
      </c>
      <c r="C1130" s="1" t="s">
        <v>493</v>
      </c>
      <c r="D1130" s="14" t="s">
        <v>310</v>
      </c>
      <c r="E1130" s="1" t="s">
        <v>24</v>
      </c>
      <c r="F1130" s="72" t="s">
        <v>494</v>
      </c>
      <c r="G1130" s="29" t="s">
        <v>222</v>
      </c>
      <c r="H1130" s="6">
        <f t="shared" si="72"/>
        <v>-2600</v>
      </c>
      <c r="I1130" s="24">
        <f t="shared" si="70"/>
        <v>2.736842105263158</v>
      </c>
      <c r="K1130" s="17" t="s">
        <v>306</v>
      </c>
      <c r="L1130">
        <v>23</v>
      </c>
      <c r="M1130" s="2">
        <v>475</v>
      </c>
    </row>
    <row r="1131" spans="2:13" ht="12.75">
      <c r="B1131" s="330">
        <v>1300</v>
      </c>
      <c r="C1131" s="1" t="s">
        <v>491</v>
      </c>
      <c r="D1131" s="14" t="s">
        <v>310</v>
      </c>
      <c r="E1131" s="1" t="s">
        <v>24</v>
      </c>
      <c r="F1131" s="72" t="s">
        <v>490</v>
      </c>
      <c r="G1131" s="29" t="s">
        <v>223</v>
      </c>
      <c r="H1131" s="6">
        <f t="shared" si="72"/>
        <v>-3900</v>
      </c>
      <c r="I1131" s="24">
        <f t="shared" si="70"/>
        <v>2.736842105263158</v>
      </c>
      <c r="K1131" s="17" t="s">
        <v>306</v>
      </c>
      <c r="L1131">
        <v>23</v>
      </c>
      <c r="M1131" s="2">
        <v>475</v>
      </c>
    </row>
    <row r="1132" spans="1:13" s="60" customFormat="1" ht="12.75">
      <c r="A1132" s="1"/>
      <c r="B1132" s="330">
        <v>1300</v>
      </c>
      <c r="C1132" s="1" t="s">
        <v>493</v>
      </c>
      <c r="D1132" s="14" t="s">
        <v>310</v>
      </c>
      <c r="E1132" s="1" t="s">
        <v>24</v>
      </c>
      <c r="F1132" s="72" t="s">
        <v>490</v>
      </c>
      <c r="G1132" s="29" t="s">
        <v>223</v>
      </c>
      <c r="H1132" s="6">
        <f t="shared" si="72"/>
        <v>-5200</v>
      </c>
      <c r="I1132" s="24">
        <f t="shared" si="70"/>
        <v>2.736842105263158</v>
      </c>
      <c r="J1132"/>
      <c r="K1132" s="17" t="s">
        <v>306</v>
      </c>
      <c r="L1132">
        <v>23</v>
      </c>
      <c r="M1132" s="2">
        <v>475</v>
      </c>
    </row>
    <row r="1133" spans="1:13" ht="12.75">
      <c r="A1133" s="13"/>
      <c r="B1133" s="335">
        <f>SUM(B1129:B1132)</f>
        <v>5200</v>
      </c>
      <c r="C1133" s="13" t="s">
        <v>27</v>
      </c>
      <c r="D1133" s="13"/>
      <c r="E1133" s="13"/>
      <c r="F1133" s="76"/>
      <c r="G1133" s="20"/>
      <c r="H1133" s="58">
        <v>0</v>
      </c>
      <c r="I1133" s="59">
        <f t="shared" si="70"/>
        <v>10.947368421052632</v>
      </c>
      <c r="J1133" s="60"/>
      <c r="K1133" s="60"/>
      <c r="L1133" s="60"/>
      <c r="M1133" s="2">
        <v>475</v>
      </c>
    </row>
    <row r="1134" spans="2:13" ht="12.75">
      <c r="B1134" s="330"/>
      <c r="F1134" s="72"/>
      <c r="H1134" s="6">
        <f t="shared" si="72"/>
        <v>0</v>
      </c>
      <c r="I1134" s="24">
        <f t="shared" si="70"/>
        <v>0</v>
      </c>
      <c r="M1134" s="2">
        <v>475</v>
      </c>
    </row>
    <row r="1135" spans="2:13" ht="12.75">
      <c r="B1135" s="330"/>
      <c r="F1135" s="72"/>
      <c r="H1135" s="6">
        <f t="shared" si="72"/>
        <v>0</v>
      </c>
      <c r="I1135" s="24">
        <f t="shared" si="70"/>
        <v>0</v>
      </c>
      <c r="M1135" s="2">
        <v>475</v>
      </c>
    </row>
    <row r="1136" spans="2:13" ht="12.75">
      <c r="B1136" s="330">
        <v>1500</v>
      </c>
      <c r="C1136" s="1" t="s">
        <v>41</v>
      </c>
      <c r="D1136" s="14" t="s">
        <v>310</v>
      </c>
      <c r="E1136" s="1" t="s">
        <v>29</v>
      </c>
      <c r="F1136" s="72" t="s">
        <v>490</v>
      </c>
      <c r="G1136" s="29" t="s">
        <v>222</v>
      </c>
      <c r="H1136" s="6">
        <f t="shared" si="72"/>
        <v>-1500</v>
      </c>
      <c r="I1136" s="24">
        <v>3</v>
      </c>
      <c r="K1136" s="17" t="s">
        <v>306</v>
      </c>
      <c r="L1136">
        <v>23</v>
      </c>
      <c r="M1136" s="2">
        <v>475</v>
      </c>
    </row>
    <row r="1137" spans="2:13" ht="12.75">
      <c r="B1137" s="330">
        <v>1750</v>
      </c>
      <c r="C1137" s="1" t="s">
        <v>41</v>
      </c>
      <c r="D1137" s="14" t="s">
        <v>310</v>
      </c>
      <c r="E1137" s="1" t="s">
        <v>29</v>
      </c>
      <c r="F1137" s="72" t="s">
        <v>490</v>
      </c>
      <c r="G1137" s="29" t="s">
        <v>222</v>
      </c>
      <c r="H1137" s="6">
        <f t="shared" si="72"/>
        <v>-3250</v>
      </c>
      <c r="I1137" s="24">
        <v>3.5</v>
      </c>
      <c r="K1137" s="17" t="s">
        <v>306</v>
      </c>
      <c r="L1137">
        <v>23</v>
      </c>
      <c r="M1137" s="2">
        <v>475</v>
      </c>
    </row>
    <row r="1138" spans="2:13" ht="12.75">
      <c r="B1138" s="330">
        <v>1500</v>
      </c>
      <c r="C1138" s="1" t="s">
        <v>41</v>
      </c>
      <c r="D1138" s="14" t="s">
        <v>310</v>
      </c>
      <c r="E1138" s="1" t="s">
        <v>29</v>
      </c>
      <c r="F1138" s="72" t="s">
        <v>490</v>
      </c>
      <c r="G1138" s="29" t="s">
        <v>223</v>
      </c>
      <c r="H1138" s="6">
        <f t="shared" si="72"/>
        <v>-4750</v>
      </c>
      <c r="I1138" s="24">
        <v>3</v>
      </c>
      <c r="K1138" s="17" t="s">
        <v>306</v>
      </c>
      <c r="L1138">
        <v>23</v>
      </c>
      <c r="M1138" s="2">
        <v>475</v>
      </c>
    </row>
    <row r="1139" spans="1:13" s="60" customFormat="1" ht="12.75">
      <c r="A1139" s="1"/>
      <c r="B1139" s="330">
        <v>1500</v>
      </c>
      <c r="C1139" s="1" t="s">
        <v>41</v>
      </c>
      <c r="D1139" s="14" t="s">
        <v>310</v>
      </c>
      <c r="E1139" s="1" t="s">
        <v>29</v>
      </c>
      <c r="F1139" s="72" t="s">
        <v>490</v>
      </c>
      <c r="G1139" s="29" t="s">
        <v>224</v>
      </c>
      <c r="H1139" s="6">
        <f t="shared" si="72"/>
        <v>-6250</v>
      </c>
      <c r="I1139" s="24">
        <v>2</v>
      </c>
      <c r="J1139"/>
      <c r="K1139" s="17" t="s">
        <v>306</v>
      </c>
      <c r="L1139">
        <v>23</v>
      </c>
      <c r="M1139" s="2">
        <v>475</v>
      </c>
    </row>
    <row r="1140" spans="1:13" ht="12.75">
      <c r="A1140" s="13"/>
      <c r="B1140" s="335">
        <f>SUM(B1136:B1139)</f>
        <v>6250</v>
      </c>
      <c r="C1140" s="13"/>
      <c r="D1140" s="13"/>
      <c r="E1140" s="13" t="s">
        <v>29</v>
      </c>
      <c r="F1140" s="76"/>
      <c r="G1140" s="20"/>
      <c r="H1140" s="58">
        <v>0</v>
      </c>
      <c r="I1140" s="59">
        <f aca="true" t="shared" si="73" ref="I1140:I1184">+B1140/M1140</f>
        <v>13.157894736842104</v>
      </c>
      <c r="J1140" s="60"/>
      <c r="K1140" s="60"/>
      <c r="L1140" s="60"/>
      <c r="M1140" s="2">
        <v>475</v>
      </c>
    </row>
    <row r="1141" spans="2:13" ht="12.75">
      <c r="B1141" s="330"/>
      <c r="F1141" s="72"/>
      <c r="H1141" s="6">
        <f t="shared" si="72"/>
        <v>0</v>
      </c>
      <c r="I1141" s="24">
        <f t="shared" si="73"/>
        <v>0</v>
      </c>
      <c r="M1141" s="2">
        <v>475</v>
      </c>
    </row>
    <row r="1142" spans="2:13" ht="12.75">
      <c r="B1142" s="330"/>
      <c r="F1142" s="72"/>
      <c r="H1142" s="6">
        <f t="shared" si="72"/>
        <v>0</v>
      </c>
      <c r="I1142" s="24">
        <f t="shared" si="73"/>
        <v>0</v>
      </c>
      <c r="M1142" s="2">
        <v>475</v>
      </c>
    </row>
    <row r="1143" spans="2:13" ht="12.75">
      <c r="B1143" s="330">
        <v>1000</v>
      </c>
      <c r="C1143" s="1" t="s">
        <v>30</v>
      </c>
      <c r="D1143" s="14" t="s">
        <v>310</v>
      </c>
      <c r="E1143" s="1" t="s">
        <v>24</v>
      </c>
      <c r="F1143" s="72" t="s">
        <v>490</v>
      </c>
      <c r="G1143" s="29" t="s">
        <v>222</v>
      </c>
      <c r="H1143" s="6">
        <f t="shared" si="72"/>
        <v>-1000</v>
      </c>
      <c r="I1143" s="24">
        <f t="shared" si="73"/>
        <v>2.1052631578947367</v>
      </c>
      <c r="K1143" s="17" t="s">
        <v>306</v>
      </c>
      <c r="L1143">
        <v>23</v>
      </c>
      <c r="M1143" s="2">
        <v>475</v>
      </c>
    </row>
    <row r="1144" spans="2:13" ht="12.75">
      <c r="B1144" s="330">
        <v>1000</v>
      </c>
      <c r="C1144" s="1" t="s">
        <v>30</v>
      </c>
      <c r="D1144" s="14" t="s">
        <v>310</v>
      </c>
      <c r="E1144" s="1" t="s">
        <v>24</v>
      </c>
      <c r="F1144" s="72" t="s">
        <v>490</v>
      </c>
      <c r="G1144" s="29" t="s">
        <v>223</v>
      </c>
      <c r="H1144" s="6">
        <f t="shared" si="72"/>
        <v>-2000</v>
      </c>
      <c r="I1144" s="24">
        <v>2</v>
      </c>
      <c r="K1144" s="17" t="s">
        <v>306</v>
      </c>
      <c r="L1144">
        <v>23</v>
      </c>
      <c r="M1144" s="2">
        <v>475</v>
      </c>
    </row>
    <row r="1145" spans="1:13" s="60" customFormat="1" ht="12.75">
      <c r="A1145" s="1"/>
      <c r="B1145" s="330">
        <v>1000</v>
      </c>
      <c r="C1145" s="1" t="s">
        <v>30</v>
      </c>
      <c r="D1145" s="14" t="s">
        <v>310</v>
      </c>
      <c r="E1145" s="1" t="s">
        <v>24</v>
      </c>
      <c r="F1145" s="72" t="s">
        <v>490</v>
      </c>
      <c r="G1145" s="29" t="s">
        <v>224</v>
      </c>
      <c r="H1145" s="6">
        <f t="shared" si="72"/>
        <v>-3000</v>
      </c>
      <c r="I1145" s="24">
        <v>2</v>
      </c>
      <c r="J1145"/>
      <c r="K1145" s="17" t="s">
        <v>306</v>
      </c>
      <c r="L1145">
        <v>23</v>
      </c>
      <c r="M1145" s="2">
        <v>475</v>
      </c>
    </row>
    <row r="1146" spans="1:13" ht="12.75">
      <c r="A1146" s="13"/>
      <c r="B1146" s="335">
        <f>SUM(B1143:B1145)</f>
        <v>3000</v>
      </c>
      <c r="C1146" s="13" t="s">
        <v>30</v>
      </c>
      <c r="D1146" s="13"/>
      <c r="E1146" s="13"/>
      <c r="F1146" s="76"/>
      <c r="G1146" s="20"/>
      <c r="H1146" s="58">
        <v>0</v>
      </c>
      <c r="I1146" s="59">
        <f t="shared" si="73"/>
        <v>6.315789473684211</v>
      </c>
      <c r="J1146" s="60"/>
      <c r="K1146" s="60"/>
      <c r="L1146" s="60"/>
      <c r="M1146" s="2">
        <v>475</v>
      </c>
    </row>
    <row r="1147" spans="2:13" ht="12.75">
      <c r="B1147" s="330"/>
      <c r="F1147" s="72"/>
      <c r="H1147" s="6">
        <f t="shared" si="72"/>
        <v>0</v>
      </c>
      <c r="I1147" s="24">
        <f t="shared" si="73"/>
        <v>0</v>
      </c>
      <c r="M1147" s="2">
        <v>475</v>
      </c>
    </row>
    <row r="1148" spans="2:13" ht="12.75">
      <c r="B1148" s="330"/>
      <c r="F1148" s="72"/>
      <c r="H1148" s="6">
        <f>H1147-B1148</f>
        <v>0</v>
      </c>
      <c r="I1148" s="24">
        <f t="shared" si="73"/>
        <v>0</v>
      </c>
      <c r="M1148" s="2">
        <v>475</v>
      </c>
    </row>
    <row r="1149" spans="2:13" ht="12.75">
      <c r="B1149" s="330"/>
      <c r="F1149" s="72"/>
      <c r="H1149" s="6">
        <f>H1148-B1149</f>
        <v>0</v>
      </c>
      <c r="I1149" s="24">
        <f t="shared" si="73"/>
        <v>0</v>
      </c>
      <c r="M1149" s="2">
        <v>475</v>
      </c>
    </row>
    <row r="1150" spans="1:13" s="60" customFormat="1" ht="12.75">
      <c r="A1150" s="1"/>
      <c r="B1150" s="330"/>
      <c r="C1150" s="1"/>
      <c r="D1150" s="1"/>
      <c r="E1150" s="1"/>
      <c r="F1150" s="72"/>
      <c r="G1150" s="29"/>
      <c r="H1150" s="6">
        <f>H1149-B1150</f>
        <v>0</v>
      </c>
      <c r="I1150" s="24">
        <f t="shared" si="73"/>
        <v>0</v>
      </c>
      <c r="J1150"/>
      <c r="K1150"/>
      <c r="L1150"/>
      <c r="M1150" s="2">
        <v>475</v>
      </c>
    </row>
    <row r="1151" spans="1:13" ht="12.75">
      <c r="A1151" s="13"/>
      <c r="B1151" s="335">
        <f>+B1156+B1161+B1166+B1170+B1175+B1180</f>
        <v>35400</v>
      </c>
      <c r="C1151" s="54" t="s">
        <v>495</v>
      </c>
      <c r="D1151" s="55" t="s">
        <v>496</v>
      </c>
      <c r="E1151" s="54" t="s">
        <v>15</v>
      </c>
      <c r="F1151" s="56" t="s">
        <v>16</v>
      </c>
      <c r="G1151" s="57" t="s">
        <v>70</v>
      </c>
      <c r="H1151" s="58"/>
      <c r="I1151" s="59">
        <f t="shared" si="73"/>
        <v>74.52631578947368</v>
      </c>
      <c r="J1151" s="59"/>
      <c r="K1151" s="59"/>
      <c r="L1151" s="60"/>
      <c r="M1151" s="2">
        <v>475</v>
      </c>
    </row>
    <row r="1152" spans="2:13" ht="12.75">
      <c r="B1152" s="330"/>
      <c r="F1152" s="72"/>
      <c r="H1152" s="6">
        <f aca="true" t="shared" si="74" ref="H1152:H1179">H1151-B1152</f>
        <v>0</v>
      </c>
      <c r="I1152" s="24">
        <f t="shared" si="73"/>
        <v>0</v>
      </c>
      <c r="M1152" s="2">
        <v>475</v>
      </c>
    </row>
    <row r="1153" spans="2:13" ht="12.75">
      <c r="B1153" s="330">
        <v>2000</v>
      </c>
      <c r="C1153" s="1" t="s">
        <v>0</v>
      </c>
      <c r="D1153" s="1" t="s">
        <v>12</v>
      </c>
      <c r="E1153" s="1" t="s">
        <v>18</v>
      </c>
      <c r="F1153" s="306" t="s">
        <v>497</v>
      </c>
      <c r="G1153" s="29" t="s">
        <v>221</v>
      </c>
      <c r="H1153" s="6">
        <f t="shared" si="74"/>
        <v>-2000</v>
      </c>
      <c r="I1153" s="24">
        <v>4</v>
      </c>
      <c r="K1153" t="s">
        <v>0</v>
      </c>
      <c r="L1153">
        <v>24</v>
      </c>
      <c r="M1153" s="2">
        <v>475</v>
      </c>
    </row>
    <row r="1154" spans="2:13" ht="12.75">
      <c r="B1154" s="330">
        <v>2000</v>
      </c>
      <c r="C1154" s="1" t="s">
        <v>0</v>
      </c>
      <c r="D1154" s="1" t="s">
        <v>12</v>
      </c>
      <c r="E1154" s="1" t="s">
        <v>18</v>
      </c>
      <c r="F1154" s="306" t="s">
        <v>498</v>
      </c>
      <c r="G1154" s="29" t="s">
        <v>222</v>
      </c>
      <c r="H1154" s="6">
        <f t="shared" si="74"/>
        <v>-4000</v>
      </c>
      <c r="I1154" s="24">
        <v>4</v>
      </c>
      <c r="K1154" t="s">
        <v>0</v>
      </c>
      <c r="L1154">
        <v>24</v>
      </c>
      <c r="M1154" s="2">
        <v>475</v>
      </c>
    </row>
    <row r="1155" spans="1:13" s="60" customFormat="1" ht="12.75">
      <c r="A1155" s="1"/>
      <c r="B1155" s="330">
        <v>2000</v>
      </c>
      <c r="C1155" s="1" t="s">
        <v>0</v>
      </c>
      <c r="D1155" s="1" t="s">
        <v>12</v>
      </c>
      <c r="E1155" s="1" t="s">
        <v>18</v>
      </c>
      <c r="F1155" s="306" t="s">
        <v>499</v>
      </c>
      <c r="G1155" s="29" t="s">
        <v>223</v>
      </c>
      <c r="H1155" s="6">
        <f t="shared" si="74"/>
        <v>-6000</v>
      </c>
      <c r="I1155" s="24">
        <v>4</v>
      </c>
      <c r="J1155"/>
      <c r="K1155" t="s">
        <v>0</v>
      </c>
      <c r="L1155">
        <v>24</v>
      </c>
      <c r="M1155" s="2">
        <v>475</v>
      </c>
    </row>
    <row r="1156" spans="1:13" ht="12.75">
      <c r="A1156" s="13"/>
      <c r="B1156" s="335">
        <f>SUM(B1153:B1155)</f>
        <v>6000</v>
      </c>
      <c r="C1156" s="13" t="s">
        <v>0</v>
      </c>
      <c r="D1156" s="13"/>
      <c r="E1156" s="13"/>
      <c r="F1156" s="76"/>
      <c r="G1156" s="20"/>
      <c r="H1156" s="58">
        <v>0</v>
      </c>
      <c r="I1156" s="59">
        <f t="shared" si="73"/>
        <v>12.631578947368421</v>
      </c>
      <c r="J1156" s="60"/>
      <c r="K1156" s="60"/>
      <c r="L1156" s="60"/>
      <c r="M1156" s="2">
        <v>475</v>
      </c>
    </row>
    <row r="1157" spans="2:13" ht="12.75">
      <c r="B1157" s="348"/>
      <c r="F1157" s="72"/>
      <c r="H1157" s="6">
        <f t="shared" si="74"/>
        <v>0</v>
      </c>
      <c r="I1157" s="24">
        <f t="shared" si="73"/>
        <v>0</v>
      </c>
      <c r="M1157" s="2">
        <v>475</v>
      </c>
    </row>
    <row r="1158" spans="2:13" ht="12.75">
      <c r="B1158" s="330"/>
      <c r="C1158" s="3"/>
      <c r="F1158" s="72"/>
      <c r="H1158" s="6">
        <f t="shared" si="74"/>
        <v>0</v>
      </c>
      <c r="I1158" s="24">
        <f t="shared" si="73"/>
        <v>0</v>
      </c>
      <c r="M1158" s="2">
        <v>475</v>
      </c>
    </row>
    <row r="1159" spans="2:13" ht="12.75">
      <c r="B1159" s="330">
        <v>1200</v>
      </c>
      <c r="C1159" s="1" t="s">
        <v>500</v>
      </c>
      <c r="D1159" s="1" t="s">
        <v>12</v>
      </c>
      <c r="E1159" s="1" t="s">
        <v>24</v>
      </c>
      <c r="F1159" s="33" t="s">
        <v>501</v>
      </c>
      <c r="G1159" s="29" t="s">
        <v>221</v>
      </c>
      <c r="H1159" s="6">
        <f t="shared" si="74"/>
        <v>-1200</v>
      </c>
      <c r="I1159" s="24">
        <f t="shared" si="73"/>
        <v>2.526315789473684</v>
      </c>
      <c r="K1159" t="s">
        <v>18</v>
      </c>
      <c r="L1159">
        <v>24</v>
      </c>
      <c r="M1159" s="2">
        <v>475</v>
      </c>
    </row>
    <row r="1160" spans="1:13" s="60" customFormat="1" ht="12.75">
      <c r="A1160" s="1"/>
      <c r="B1160" s="330">
        <v>1200</v>
      </c>
      <c r="C1160" s="1" t="s">
        <v>26</v>
      </c>
      <c r="D1160" s="1" t="s">
        <v>12</v>
      </c>
      <c r="E1160" s="1" t="s">
        <v>24</v>
      </c>
      <c r="F1160" s="33" t="s">
        <v>501</v>
      </c>
      <c r="G1160" s="29" t="s">
        <v>222</v>
      </c>
      <c r="H1160" s="6">
        <f t="shared" si="74"/>
        <v>-2400</v>
      </c>
      <c r="I1160" s="24">
        <f t="shared" si="73"/>
        <v>2.526315789473684</v>
      </c>
      <c r="J1160"/>
      <c r="K1160" t="s">
        <v>18</v>
      </c>
      <c r="L1160">
        <v>24</v>
      </c>
      <c r="M1160" s="2">
        <v>475</v>
      </c>
    </row>
    <row r="1161" spans="1:13" ht="12.75">
      <c r="A1161" s="13"/>
      <c r="B1161" s="335">
        <f>SUM(B1159:B1160)</f>
        <v>2400</v>
      </c>
      <c r="C1161" s="13" t="s">
        <v>27</v>
      </c>
      <c r="D1161" s="13"/>
      <c r="E1161" s="13"/>
      <c r="F1161" s="76"/>
      <c r="G1161" s="20"/>
      <c r="H1161" s="58">
        <v>0</v>
      </c>
      <c r="I1161" s="59">
        <f t="shared" si="73"/>
        <v>5.052631578947368</v>
      </c>
      <c r="J1161" s="60"/>
      <c r="K1161" s="60"/>
      <c r="L1161" s="60"/>
      <c r="M1161" s="2">
        <v>475</v>
      </c>
    </row>
    <row r="1162" spans="2:13" ht="12.75">
      <c r="B1162" s="330"/>
      <c r="F1162" s="72"/>
      <c r="H1162" s="6">
        <f t="shared" si="74"/>
        <v>0</v>
      </c>
      <c r="I1162" s="24">
        <f t="shared" si="73"/>
        <v>0</v>
      </c>
      <c r="M1162" s="2">
        <v>475</v>
      </c>
    </row>
    <row r="1163" spans="1:13" s="67" customFormat="1" ht="12.75">
      <c r="A1163" s="1"/>
      <c r="B1163" s="330"/>
      <c r="C1163" s="1"/>
      <c r="D1163" s="1"/>
      <c r="E1163" s="1"/>
      <c r="F1163" s="72"/>
      <c r="G1163" s="29"/>
      <c r="H1163" s="6">
        <f t="shared" si="74"/>
        <v>0</v>
      </c>
      <c r="I1163" s="24">
        <f t="shared" si="73"/>
        <v>0</v>
      </c>
      <c r="J1163"/>
      <c r="K1163"/>
      <c r="L1163"/>
      <c r="M1163" s="2">
        <v>475</v>
      </c>
    </row>
    <row r="1164" spans="1:13" s="17" customFormat="1" ht="12.75">
      <c r="A1164" s="14"/>
      <c r="B1164" s="216">
        <v>5000</v>
      </c>
      <c r="C1164" s="14" t="s">
        <v>539</v>
      </c>
      <c r="D1164" s="14" t="s">
        <v>12</v>
      </c>
      <c r="E1164" s="14" t="s">
        <v>29</v>
      </c>
      <c r="F1164" s="33" t="s">
        <v>501</v>
      </c>
      <c r="G1164" s="32" t="s">
        <v>221</v>
      </c>
      <c r="H1164" s="31">
        <f t="shared" si="74"/>
        <v>-5000</v>
      </c>
      <c r="I1164" s="42">
        <f t="shared" si="73"/>
        <v>10.526315789473685</v>
      </c>
      <c r="K1164" s="17" t="s">
        <v>18</v>
      </c>
      <c r="L1164" s="17">
        <v>24</v>
      </c>
      <c r="M1164" s="43">
        <v>475</v>
      </c>
    </row>
    <row r="1165" spans="1:13" s="17" customFormat="1" ht="12.75">
      <c r="A1165" s="14"/>
      <c r="B1165" s="216">
        <v>3000</v>
      </c>
      <c r="C1165" s="14" t="s">
        <v>41</v>
      </c>
      <c r="D1165" s="14" t="s">
        <v>12</v>
      </c>
      <c r="E1165" s="14" t="s">
        <v>29</v>
      </c>
      <c r="F1165" s="33" t="s">
        <v>501</v>
      </c>
      <c r="G1165" s="32" t="s">
        <v>222</v>
      </c>
      <c r="H1165" s="31">
        <f t="shared" si="74"/>
        <v>-8000</v>
      </c>
      <c r="I1165" s="42">
        <f t="shared" si="73"/>
        <v>6.315789473684211</v>
      </c>
      <c r="K1165" s="17" t="s">
        <v>18</v>
      </c>
      <c r="L1165" s="17">
        <v>24</v>
      </c>
      <c r="M1165" s="43">
        <v>475</v>
      </c>
    </row>
    <row r="1166" spans="1:13" ht="12.75">
      <c r="A1166" s="13"/>
      <c r="B1166" s="335">
        <f>SUM(B1164:B1165)</f>
        <v>8000</v>
      </c>
      <c r="C1166" s="13"/>
      <c r="D1166" s="13"/>
      <c r="E1166" s="13" t="s">
        <v>29</v>
      </c>
      <c r="F1166" s="76"/>
      <c r="G1166" s="20"/>
      <c r="H1166" s="58">
        <v>0</v>
      </c>
      <c r="I1166" s="59">
        <f t="shared" si="73"/>
        <v>16.842105263157894</v>
      </c>
      <c r="J1166" s="60"/>
      <c r="K1166" s="60"/>
      <c r="L1166" s="60"/>
      <c r="M1166" s="2">
        <v>475</v>
      </c>
    </row>
    <row r="1167" spans="2:13" ht="12.75">
      <c r="B1167" s="330"/>
      <c r="F1167" s="72"/>
      <c r="H1167" s="6">
        <f t="shared" si="74"/>
        <v>0</v>
      </c>
      <c r="I1167" s="24">
        <f t="shared" si="73"/>
        <v>0</v>
      </c>
      <c r="M1167" s="2">
        <v>475</v>
      </c>
    </row>
    <row r="1168" spans="2:13" ht="12.75">
      <c r="B1168" s="330"/>
      <c r="F1168" s="72"/>
      <c r="H1168" s="6">
        <f t="shared" si="74"/>
        <v>0</v>
      </c>
      <c r="I1168" s="24">
        <f t="shared" si="73"/>
        <v>0</v>
      </c>
      <c r="M1168" s="2">
        <v>475</v>
      </c>
    </row>
    <row r="1169" spans="1:13" s="60" customFormat="1" ht="12.75">
      <c r="A1169" s="1"/>
      <c r="B1169" s="330">
        <v>5000</v>
      </c>
      <c r="C1169" s="1" t="s">
        <v>163</v>
      </c>
      <c r="D1169" s="1" t="s">
        <v>12</v>
      </c>
      <c r="E1169" s="1" t="s">
        <v>24</v>
      </c>
      <c r="F1169" s="33" t="s">
        <v>502</v>
      </c>
      <c r="G1169" s="29" t="s">
        <v>221</v>
      </c>
      <c r="H1169" s="6">
        <f t="shared" si="74"/>
        <v>-5000</v>
      </c>
      <c r="I1169" s="24">
        <f t="shared" si="73"/>
        <v>10.526315789473685</v>
      </c>
      <c r="J1169"/>
      <c r="K1169" t="s">
        <v>18</v>
      </c>
      <c r="L1169">
        <v>24</v>
      </c>
      <c r="M1169" s="2">
        <v>475</v>
      </c>
    </row>
    <row r="1170" spans="1:13" ht="12.75">
      <c r="A1170" s="13"/>
      <c r="B1170" s="335">
        <f>SUM(B1169)</f>
        <v>5000</v>
      </c>
      <c r="C1170" s="13" t="s">
        <v>163</v>
      </c>
      <c r="D1170" s="13"/>
      <c r="E1170" s="13"/>
      <c r="F1170" s="76"/>
      <c r="G1170" s="20"/>
      <c r="H1170" s="58">
        <v>0</v>
      </c>
      <c r="I1170" s="59">
        <f t="shared" si="73"/>
        <v>10.526315789473685</v>
      </c>
      <c r="J1170" s="60"/>
      <c r="K1170" s="60"/>
      <c r="L1170" s="60"/>
      <c r="M1170" s="2">
        <v>475</v>
      </c>
    </row>
    <row r="1171" spans="2:13" ht="12.75">
      <c r="B1171" s="330"/>
      <c r="F1171" s="72"/>
      <c r="H1171" s="6">
        <f t="shared" si="74"/>
        <v>0</v>
      </c>
      <c r="I1171" s="24">
        <f t="shared" si="73"/>
        <v>0</v>
      </c>
      <c r="M1171" s="2">
        <v>475</v>
      </c>
    </row>
    <row r="1172" spans="2:13" ht="12.75">
      <c r="B1172" s="330"/>
      <c r="F1172" s="72"/>
      <c r="H1172" s="6">
        <f t="shared" si="74"/>
        <v>0</v>
      </c>
      <c r="I1172" s="24">
        <f t="shared" si="73"/>
        <v>0</v>
      </c>
      <c r="M1172" s="2">
        <v>475</v>
      </c>
    </row>
    <row r="1173" spans="2:13" ht="12.75">
      <c r="B1173" s="330">
        <v>2000</v>
      </c>
      <c r="C1173" s="1" t="s">
        <v>30</v>
      </c>
      <c r="D1173" s="1" t="s">
        <v>12</v>
      </c>
      <c r="E1173" s="1" t="s">
        <v>24</v>
      </c>
      <c r="F1173" s="33" t="s">
        <v>501</v>
      </c>
      <c r="G1173" s="29" t="s">
        <v>221</v>
      </c>
      <c r="H1173" s="6">
        <f t="shared" si="74"/>
        <v>-2000</v>
      </c>
      <c r="I1173" s="24">
        <f t="shared" si="73"/>
        <v>4.2105263157894735</v>
      </c>
      <c r="K1173" t="s">
        <v>18</v>
      </c>
      <c r="L1173">
        <v>24</v>
      </c>
      <c r="M1173" s="2">
        <v>475</v>
      </c>
    </row>
    <row r="1174" spans="1:13" s="60" customFormat="1" ht="12.75">
      <c r="A1174" s="1"/>
      <c r="B1174" s="330">
        <v>2000</v>
      </c>
      <c r="C1174" s="1" t="s">
        <v>30</v>
      </c>
      <c r="D1174" s="1" t="s">
        <v>12</v>
      </c>
      <c r="E1174" s="1" t="s">
        <v>24</v>
      </c>
      <c r="F1174" s="33" t="s">
        <v>501</v>
      </c>
      <c r="G1174" s="29" t="s">
        <v>222</v>
      </c>
      <c r="H1174" s="6">
        <f t="shared" si="74"/>
        <v>-4000</v>
      </c>
      <c r="I1174" s="24">
        <f t="shared" si="73"/>
        <v>4.2105263157894735</v>
      </c>
      <c r="J1174"/>
      <c r="K1174" t="s">
        <v>18</v>
      </c>
      <c r="L1174">
        <v>24</v>
      </c>
      <c r="M1174" s="2">
        <v>475</v>
      </c>
    </row>
    <row r="1175" spans="1:13" ht="12.75">
      <c r="A1175" s="13"/>
      <c r="B1175" s="335">
        <f>SUM(B1173:B1174)</f>
        <v>4000</v>
      </c>
      <c r="C1175" s="13" t="s">
        <v>30</v>
      </c>
      <c r="D1175" s="13"/>
      <c r="E1175" s="13"/>
      <c r="F1175" s="76"/>
      <c r="G1175" s="20"/>
      <c r="H1175" s="58">
        <v>0</v>
      </c>
      <c r="I1175" s="59">
        <f t="shared" si="73"/>
        <v>8.421052631578947</v>
      </c>
      <c r="J1175" s="60"/>
      <c r="K1175" s="60"/>
      <c r="L1175" s="60"/>
      <c r="M1175" s="2">
        <v>475</v>
      </c>
    </row>
    <row r="1176" spans="2:13" ht="12.75">
      <c r="B1176" s="330"/>
      <c r="F1176" s="72"/>
      <c r="H1176" s="6">
        <f t="shared" si="74"/>
        <v>0</v>
      </c>
      <c r="I1176" s="24">
        <f t="shared" si="73"/>
        <v>0</v>
      </c>
      <c r="M1176" s="2">
        <v>475</v>
      </c>
    </row>
    <row r="1177" spans="2:13" ht="12.75">
      <c r="B1177" s="330"/>
      <c r="F1177" s="72"/>
      <c r="H1177" s="6">
        <f t="shared" si="74"/>
        <v>0</v>
      </c>
      <c r="I1177" s="24">
        <f t="shared" si="73"/>
        <v>0</v>
      </c>
      <c r="M1177" s="2">
        <v>475</v>
      </c>
    </row>
    <row r="1178" spans="2:13" ht="12.75">
      <c r="B1178" s="330">
        <v>5000</v>
      </c>
      <c r="C1178" s="1" t="s">
        <v>31</v>
      </c>
      <c r="D1178" s="1" t="s">
        <v>12</v>
      </c>
      <c r="E1178" s="1" t="s">
        <v>32</v>
      </c>
      <c r="F1178" s="33" t="s">
        <v>503</v>
      </c>
      <c r="G1178" s="29" t="s">
        <v>221</v>
      </c>
      <c r="H1178" s="6">
        <f t="shared" si="74"/>
        <v>-5000</v>
      </c>
      <c r="I1178" s="24">
        <f t="shared" si="73"/>
        <v>10.526315789473685</v>
      </c>
      <c r="K1178" t="s">
        <v>18</v>
      </c>
      <c r="L1178">
        <v>24</v>
      </c>
      <c r="M1178" s="2">
        <v>475</v>
      </c>
    </row>
    <row r="1179" spans="1:13" s="60" customFormat="1" ht="12.75">
      <c r="A1179" s="1"/>
      <c r="B1179" s="330">
        <v>5000</v>
      </c>
      <c r="C1179" s="1" t="s">
        <v>31</v>
      </c>
      <c r="D1179" s="1" t="s">
        <v>12</v>
      </c>
      <c r="E1179" s="1" t="s">
        <v>32</v>
      </c>
      <c r="F1179" s="33" t="s">
        <v>504</v>
      </c>
      <c r="G1179" s="29" t="s">
        <v>222</v>
      </c>
      <c r="H1179" s="6">
        <f t="shared" si="74"/>
        <v>-10000</v>
      </c>
      <c r="I1179" s="24">
        <f t="shared" si="73"/>
        <v>10.526315789473685</v>
      </c>
      <c r="J1179"/>
      <c r="K1179" t="s">
        <v>18</v>
      </c>
      <c r="L1179">
        <v>24</v>
      </c>
      <c r="M1179" s="2">
        <v>475</v>
      </c>
    </row>
    <row r="1180" spans="1:13" ht="12.75">
      <c r="A1180" s="13"/>
      <c r="B1180" s="335">
        <f>SUM(B1178:B1179)</f>
        <v>10000</v>
      </c>
      <c r="C1180" s="13"/>
      <c r="D1180" s="13"/>
      <c r="E1180" s="13" t="s">
        <v>32</v>
      </c>
      <c r="F1180" s="76"/>
      <c r="G1180" s="20"/>
      <c r="H1180" s="58">
        <v>0</v>
      </c>
      <c r="I1180" s="59">
        <f t="shared" si="73"/>
        <v>21.05263157894737</v>
      </c>
      <c r="J1180" s="60"/>
      <c r="K1180" s="60"/>
      <c r="L1180" s="60"/>
      <c r="M1180" s="2">
        <v>475</v>
      </c>
    </row>
    <row r="1181" spans="2:13" ht="12.75">
      <c r="B1181" s="349"/>
      <c r="F1181" s="72"/>
      <c r="H1181" s="6">
        <f>H1180-B1181</f>
        <v>0</v>
      </c>
      <c r="I1181" s="24">
        <f t="shared" si="73"/>
        <v>0</v>
      </c>
      <c r="M1181" s="2">
        <v>475</v>
      </c>
    </row>
    <row r="1182" spans="2:13" ht="12.75">
      <c r="B1182" s="330"/>
      <c r="F1182" s="72"/>
      <c r="H1182" s="6">
        <f>H1181-B1182</f>
        <v>0</v>
      </c>
      <c r="I1182" s="24">
        <f t="shared" si="73"/>
        <v>0</v>
      </c>
      <c r="M1182" s="2">
        <v>475</v>
      </c>
    </row>
    <row r="1183" spans="2:13" ht="12.75">
      <c r="B1183" s="330"/>
      <c r="F1183" s="72"/>
      <c r="H1183" s="6">
        <f>H1182-B1183</f>
        <v>0</v>
      </c>
      <c r="I1183" s="24">
        <f t="shared" si="73"/>
        <v>0</v>
      </c>
      <c r="M1183" s="2">
        <v>475</v>
      </c>
    </row>
    <row r="1184" spans="1:13" s="60" customFormat="1" ht="12.75">
      <c r="A1184" s="1"/>
      <c r="B1184" s="330"/>
      <c r="C1184" s="1"/>
      <c r="D1184" s="1"/>
      <c r="E1184" s="1"/>
      <c r="F1184" s="72"/>
      <c r="G1184" s="29"/>
      <c r="H1184" s="6">
        <f>H1183-B1184</f>
        <v>0</v>
      </c>
      <c r="I1184" s="24">
        <f t="shared" si="73"/>
        <v>0</v>
      </c>
      <c r="J1184"/>
      <c r="K1184"/>
      <c r="L1184"/>
      <c r="M1184" s="2">
        <v>475</v>
      </c>
    </row>
    <row r="1185" spans="1:13" ht="12.75">
      <c r="A1185" s="13"/>
      <c r="B1185" s="335">
        <f>+B1190+B1200+B1207+B1212+B1218+B1222</f>
        <v>54800</v>
      </c>
      <c r="C1185" s="54" t="s">
        <v>505</v>
      </c>
      <c r="D1185" s="55" t="s">
        <v>506</v>
      </c>
      <c r="E1185" s="54" t="s">
        <v>320</v>
      </c>
      <c r="F1185" s="56" t="s">
        <v>507</v>
      </c>
      <c r="G1185" s="57" t="s">
        <v>322</v>
      </c>
      <c r="H1185" s="58"/>
      <c r="I1185" s="59">
        <f>+B1185/M1185</f>
        <v>115.36842105263158</v>
      </c>
      <c r="J1185" s="59"/>
      <c r="K1185" s="59"/>
      <c r="L1185" s="60"/>
      <c r="M1185" s="2">
        <v>475</v>
      </c>
    </row>
    <row r="1186" spans="2:13" ht="12.75">
      <c r="B1186" s="330"/>
      <c r="F1186" s="72"/>
      <c r="H1186" s="6">
        <f>H1185-B1186</f>
        <v>0</v>
      </c>
      <c r="I1186" s="24">
        <f aca="true" t="shared" si="75" ref="I1186:I1243">+B1186/M1186</f>
        <v>0</v>
      </c>
      <c r="M1186" s="2">
        <v>475</v>
      </c>
    </row>
    <row r="1187" spans="2:13" ht="12.75">
      <c r="B1187" s="330">
        <v>5000</v>
      </c>
      <c r="C1187" s="1" t="s">
        <v>0</v>
      </c>
      <c r="D1187" s="1" t="s">
        <v>12</v>
      </c>
      <c r="E1187" s="1" t="s">
        <v>103</v>
      </c>
      <c r="F1187" s="306" t="s">
        <v>508</v>
      </c>
      <c r="G1187" s="29" t="s">
        <v>223</v>
      </c>
      <c r="H1187" s="6">
        <f>H1186-B1187</f>
        <v>-5000</v>
      </c>
      <c r="I1187" s="24">
        <v>10</v>
      </c>
      <c r="K1187" t="s">
        <v>0</v>
      </c>
      <c r="L1187">
        <v>25</v>
      </c>
      <c r="M1187" s="2">
        <v>475</v>
      </c>
    </row>
    <row r="1188" spans="2:13" ht="12.75">
      <c r="B1188" s="330">
        <v>5000</v>
      </c>
      <c r="C1188" s="1" t="s">
        <v>0</v>
      </c>
      <c r="D1188" s="1" t="s">
        <v>12</v>
      </c>
      <c r="E1188" s="1" t="s">
        <v>103</v>
      </c>
      <c r="F1188" s="306" t="s">
        <v>509</v>
      </c>
      <c r="G1188" s="29" t="s">
        <v>211</v>
      </c>
      <c r="H1188" s="6">
        <f>H1187-B1188</f>
        <v>-10000</v>
      </c>
      <c r="I1188" s="24">
        <v>10</v>
      </c>
      <c r="J1188" s="77"/>
      <c r="K1188" t="s">
        <v>0</v>
      </c>
      <c r="L1188">
        <v>25</v>
      </c>
      <c r="M1188" s="2">
        <v>475</v>
      </c>
    </row>
    <row r="1189" spans="1:13" s="60" customFormat="1" ht="12.75">
      <c r="A1189" s="1"/>
      <c r="B1189" s="330">
        <v>5000</v>
      </c>
      <c r="C1189" s="1" t="s">
        <v>0</v>
      </c>
      <c r="D1189" s="1" t="s">
        <v>12</v>
      </c>
      <c r="E1189" s="1" t="s">
        <v>103</v>
      </c>
      <c r="F1189" s="306" t="s">
        <v>510</v>
      </c>
      <c r="G1189" s="29" t="s">
        <v>254</v>
      </c>
      <c r="H1189" s="6">
        <f>H1188-B1189</f>
        <v>-15000</v>
      </c>
      <c r="I1189" s="24">
        <f>+B1189/M1189</f>
        <v>10.526315789473685</v>
      </c>
      <c r="J1189"/>
      <c r="K1189" t="s">
        <v>0</v>
      </c>
      <c r="L1189">
        <v>25</v>
      </c>
      <c r="M1189" s="2">
        <v>475</v>
      </c>
    </row>
    <row r="1190" spans="1:13" ht="12.75">
      <c r="A1190" s="13"/>
      <c r="B1190" s="335">
        <f>SUM(B1187:B1189)</f>
        <v>15000</v>
      </c>
      <c r="C1190" s="13" t="s">
        <v>0</v>
      </c>
      <c r="D1190" s="13"/>
      <c r="E1190" s="13"/>
      <c r="F1190" s="76"/>
      <c r="G1190" s="20"/>
      <c r="H1190" s="58">
        <v>0</v>
      </c>
      <c r="I1190" s="59">
        <f t="shared" si="75"/>
        <v>31.57894736842105</v>
      </c>
      <c r="J1190" s="60"/>
      <c r="K1190" s="60"/>
      <c r="L1190" s="60"/>
      <c r="M1190" s="2">
        <v>475</v>
      </c>
    </row>
    <row r="1191" spans="2:13" ht="12.75">
      <c r="B1191" s="330"/>
      <c r="F1191" s="72"/>
      <c r="H1191" s="6">
        <f aca="true" t="shared" si="76" ref="H1191:H1199">H1190-B1191</f>
        <v>0</v>
      </c>
      <c r="I1191" s="24">
        <f t="shared" si="75"/>
        <v>0</v>
      </c>
      <c r="M1191" s="2">
        <v>475</v>
      </c>
    </row>
    <row r="1192" spans="2:13" ht="12.75">
      <c r="B1192" s="330"/>
      <c r="F1192" s="72"/>
      <c r="H1192" s="6">
        <f t="shared" si="76"/>
        <v>0</v>
      </c>
      <c r="I1192" s="24">
        <f t="shared" si="75"/>
        <v>0</v>
      </c>
      <c r="M1192" s="2">
        <v>475</v>
      </c>
    </row>
    <row r="1193" spans="2:13" ht="12.75">
      <c r="B1193" s="330">
        <v>1500</v>
      </c>
      <c r="C1193" s="1" t="s">
        <v>26</v>
      </c>
      <c r="D1193" s="14" t="s">
        <v>12</v>
      </c>
      <c r="E1193" s="1" t="s">
        <v>24</v>
      </c>
      <c r="F1193" s="72" t="s">
        <v>511</v>
      </c>
      <c r="G1193" s="29" t="s">
        <v>223</v>
      </c>
      <c r="H1193" s="6">
        <f t="shared" si="76"/>
        <v>-1500</v>
      </c>
      <c r="I1193" s="24">
        <f t="shared" si="75"/>
        <v>3.1578947368421053</v>
      </c>
      <c r="K1193" t="s">
        <v>103</v>
      </c>
      <c r="L1193">
        <v>25</v>
      </c>
      <c r="M1193" s="2">
        <v>475</v>
      </c>
    </row>
    <row r="1194" spans="2:13" ht="12.75">
      <c r="B1194" s="330">
        <v>1000</v>
      </c>
      <c r="C1194" s="1" t="s">
        <v>512</v>
      </c>
      <c r="D1194" s="14" t="s">
        <v>12</v>
      </c>
      <c r="E1194" s="1" t="s">
        <v>24</v>
      </c>
      <c r="F1194" s="72" t="s">
        <v>511</v>
      </c>
      <c r="G1194" s="29" t="s">
        <v>223</v>
      </c>
      <c r="H1194" s="6">
        <f t="shared" si="76"/>
        <v>-2500</v>
      </c>
      <c r="I1194" s="24">
        <f t="shared" si="75"/>
        <v>2.1052631578947367</v>
      </c>
      <c r="K1194" t="s">
        <v>103</v>
      </c>
      <c r="L1194">
        <v>25</v>
      </c>
      <c r="M1194" s="2">
        <v>475</v>
      </c>
    </row>
    <row r="1195" spans="2:13" ht="12.75">
      <c r="B1195" s="330">
        <v>1000</v>
      </c>
      <c r="C1195" s="1" t="s">
        <v>513</v>
      </c>
      <c r="D1195" s="14" t="s">
        <v>12</v>
      </c>
      <c r="E1195" s="1" t="s">
        <v>24</v>
      </c>
      <c r="F1195" s="72" t="s">
        <v>511</v>
      </c>
      <c r="G1195" s="29" t="s">
        <v>223</v>
      </c>
      <c r="H1195" s="6">
        <f t="shared" si="76"/>
        <v>-3500</v>
      </c>
      <c r="I1195" s="24">
        <f t="shared" si="75"/>
        <v>2.1052631578947367</v>
      </c>
      <c r="K1195" t="s">
        <v>103</v>
      </c>
      <c r="L1195">
        <v>25</v>
      </c>
      <c r="M1195" s="2">
        <v>475</v>
      </c>
    </row>
    <row r="1196" spans="2:13" ht="12.75">
      <c r="B1196" s="349">
        <v>3600</v>
      </c>
      <c r="C1196" s="1" t="s">
        <v>514</v>
      </c>
      <c r="D1196" s="14" t="s">
        <v>12</v>
      </c>
      <c r="E1196" s="1" t="s">
        <v>24</v>
      </c>
      <c r="F1196" s="72" t="s">
        <v>511</v>
      </c>
      <c r="G1196" s="29" t="s">
        <v>211</v>
      </c>
      <c r="H1196" s="6">
        <f t="shared" si="76"/>
        <v>-7100</v>
      </c>
      <c r="I1196" s="24">
        <f t="shared" si="75"/>
        <v>7.578947368421052</v>
      </c>
      <c r="K1196" t="s">
        <v>103</v>
      </c>
      <c r="L1196">
        <v>25</v>
      </c>
      <c r="M1196" s="2">
        <v>475</v>
      </c>
    </row>
    <row r="1197" spans="2:13" ht="12.75">
      <c r="B1197" s="349">
        <v>1400</v>
      </c>
      <c r="C1197" s="1" t="s">
        <v>515</v>
      </c>
      <c r="D1197" s="14" t="s">
        <v>12</v>
      </c>
      <c r="E1197" s="1" t="s">
        <v>24</v>
      </c>
      <c r="F1197" s="72" t="s">
        <v>511</v>
      </c>
      <c r="G1197" s="29" t="s">
        <v>211</v>
      </c>
      <c r="H1197" s="6">
        <f t="shared" si="76"/>
        <v>-8500</v>
      </c>
      <c r="I1197" s="24">
        <f t="shared" si="75"/>
        <v>2.9473684210526314</v>
      </c>
      <c r="K1197" t="s">
        <v>103</v>
      </c>
      <c r="L1197">
        <v>25</v>
      </c>
      <c r="M1197" s="2">
        <v>475</v>
      </c>
    </row>
    <row r="1198" spans="2:13" ht="12.75">
      <c r="B1198" s="330">
        <v>1000</v>
      </c>
      <c r="C1198" s="1" t="s">
        <v>516</v>
      </c>
      <c r="D1198" s="14" t="s">
        <v>12</v>
      </c>
      <c r="E1198" s="1" t="s">
        <v>24</v>
      </c>
      <c r="F1198" s="72" t="s">
        <v>511</v>
      </c>
      <c r="G1198" s="29" t="s">
        <v>211</v>
      </c>
      <c r="H1198" s="6">
        <f t="shared" si="76"/>
        <v>-9500</v>
      </c>
      <c r="I1198" s="24">
        <f t="shared" si="75"/>
        <v>2.1052631578947367</v>
      </c>
      <c r="K1198" t="s">
        <v>103</v>
      </c>
      <c r="L1198">
        <v>25</v>
      </c>
      <c r="M1198" s="2">
        <v>475</v>
      </c>
    </row>
    <row r="1199" spans="1:13" s="60" customFormat="1" ht="12.75">
      <c r="A1199" s="1"/>
      <c r="B1199" s="330">
        <v>4000</v>
      </c>
      <c r="C1199" s="1" t="s">
        <v>358</v>
      </c>
      <c r="D1199" s="14" t="s">
        <v>12</v>
      </c>
      <c r="E1199" s="1" t="s">
        <v>24</v>
      </c>
      <c r="F1199" s="72" t="s">
        <v>511</v>
      </c>
      <c r="G1199" s="29" t="s">
        <v>254</v>
      </c>
      <c r="H1199" s="6">
        <f t="shared" si="76"/>
        <v>-13500</v>
      </c>
      <c r="I1199" s="24">
        <f t="shared" si="75"/>
        <v>8.421052631578947</v>
      </c>
      <c r="J1199"/>
      <c r="K1199" t="s">
        <v>103</v>
      </c>
      <c r="L1199">
        <v>25</v>
      </c>
      <c r="M1199" s="2">
        <v>475</v>
      </c>
    </row>
    <row r="1200" spans="1:13" ht="12.75">
      <c r="A1200" s="13"/>
      <c r="B1200" s="335">
        <f>SUM(B1193:B1199)</f>
        <v>13500</v>
      </c>
      <c r="C1200" s="13" t="s">
        <v>27</v>
      </c>
      <c r="D1200" s="13"/>
      <c r="E1200" s="13"/>
      <c r="F1200" s="76"/>
      <c r="G1200" s="20"/>
      <c r="H1200" s="58">
        <v>0</v>
      </c>
      <c r="I1200" s="59">
        <f t="shared" si="75"/>
        <v>28.42105263157895</v>
      </c>
      <c r="J1200" s="60"/>
      <c r="K1200" s="60"/>
      <c r="L1200" s="60"/>
      <c r="M1200" s="2">
        <v>475</v>
      </c>
    </row>
    <row r="1201" spans="2:13" ht="12.75">
      <c r="B1201" s="330"/>
      <c r="F1201" s="72"/>
      <c r="H1201" s="6">
        <f aca="true" t="shared" si="77" ref="H1201:H1206">H1200-B1201</f>
        <v>0</v>
      </c>
      <c r="I1201" s="24">
        <f t="shared" si="75"/>
        <v>0</v>
      </c>
      <c r="M1201" s="2">
        <v>475</v>
      </c>
    </row>
    <row r="1202" spans="2:13" ht="12.75">
      <c r="B1202" s="330"/>
      <c r="F1202" s="72"/>
      <c r="H1202" s="6">
        <f t="shared" si="77"/>
        <v>0</v>
      </c>
      <c r="I1202" s="24">
        <f t="shared" si="75"/>
        <v>0</v>
      </c>
      <c r="M1202" s="2">
        <v>475</v>
      </c>
    </row>
    <row r="1203" spans="2:13" ht="12.75">
      <c r="B1203" s="330">
        <v>1900</v>
      </c>
      <c r="C1203" s="1" t="s">
        <v>41</v>
      </c>
      <c r="D1203" s="14" t="s">
        <v>12</v>
      </c>
      <c r="E1203" s="1" t="s">
        <v>29</v>
      </c>
      <c r="F1203" s="72" t="s">
        <v>511</v>
      </c>
      <c r="G1203" s="29" t="s">
        <v>223</v>
      </c>
      <c r="H1203" s="6">
        <f t="shared" si="77"/>
        <v>-1900</v>
      </c>
      <c r="I1203" s="24">
        <v>3.8</v>
      </c>
      <c r="K1203" t="s">
        <v>103</v>
      </c>
      <c r="L1203">
        <v>25</v>
      </c>
      <c r="M1203" s="2">
        <v>475</v>
      </c>
    </row>
    <row r="1204" spans="2:13" ht="12.75">
      <c r="B1204" s="330">
        <v>2000</v>
      </c>
      <c r="C1204" s="1" t="s">
        <v>41</v>
      </c>
      <c r="D1204" s="14" t="s">
        <v>12</v>
      </c>
      <c r="E1204" s="1" t="s">
        <v>29</v>
      </c>
      <c r="F1204" s="72" t="s">
        <v>511</v>
      </c>
      <c r="G1204" s="29" t="s">
        <v>211</v>
      </c>
      <c r="H1204" s="6">
        <f t="shared" si="77"/>
        <v>-3900</v>
      </c>
      <c r="I1204" s="24">
        <v>4</v>
      </c>
      <c r="K1204" t="s">
        <v>103</v>
      </c>
      <c r="L1204">
        <v>25</v>
      </c>
      <c r="M1204" s="2">
        <v>475</v>
      </c>
    </row>
    <row r="1205" spans="2:13" ht="12.75">
      <c r="B1205" s="330">
        <v>1500</v>
      </c>
      <c r="C1205" s="1" t="s">
        <v>41</v>
      </c>
      <c r="D1205" s="14" t="s">
        <v>12</v>
      </c>
      <c r="E1205" s="1" t="s">
        <v>29</v>
      </c>
      <c r="F1205" s="72" t="s">
        <v>511</v>
      </c>
      <c r="G1205" s="29" t="s">
        <v>211</v>
      </c>
      <c r="H1205" s="6">
        <f t="shared" si="77"/>
        <v>-5400</v>
      </c>
      <c r="I1205" s="24">
        <v>3</v>
      </c>
      <c r="K1205" t="s">
        <v>103</v>
      </c>
      <c r="L1205">
        <v>25</v>
      </c>
      <c r="M1205" s="2">
        <v>475</v>
      </c>
    </row>
    <row r="1206" spans="1:13" s="60" customFormat="1" ht="12.75">
      <c r="A1206" s="1"/>
      <c r="B1206" s="330">
        <v>1900</v>
      </c>
      <c r="C1206" s="1" t="s">
        <v>41</v>
      </c>
      <c r="D1206" s="14" t="s">
        <v>12</v>
      </c>
      <c r="E1206" s="1" t="s">
        <v>29</v>
      </c>
      <c r="F1206" s="72" t="s">
        <v>511</v>
      </c>
      <c r="G1206" s="29" t="s">
        <v>254</v>
      </c>
      <c r="H1206" s="6">
        <f t="shared" si="77"/>
        <v>-7300</v>
      </c>
      <c r="I1206" s="24">
        <v>3.8</v>
      </c>
      <c r="J1206"/>
      <c r="K1206" t="s">
        <v>103</v>
      </c>
      <c r="L1206">
        <v>25</v>
      </c>
      <c r="M1206" s="2">
        <v>475</v>
      </c>
    </row>
    <row r="1207" spans="1:13" ht="12.75">
      <c r="A1207" s="13"/>
      <c r="B1207" s="335">
        <f>SUM(B1203:B1206)</f>
        <v>7300</v>
      </c>
      <c r="C1207" s="13"/>
      <c r="D1207" s="13"/>
      <c r="E1207" s="13" t="s">
        <v>29</v>
      </c>
      <c r="F1207" s="76"/>
      <c r="G1207" s="20"/>
      <c r="H1207" s="58">
        <v>0</v>
      </c>
      <c r="I1207" s="59">
        <f t="shared" si="75"/>
        <v>15.368421052631579</v>
      </c>
      <c r="J1207" s="60"/>
      <c r="K1207" s="60"/>
      <c r="L1207" s="60"/>
      <c r="M1207" s="2">
        <v>475</v>
      </c>
    </row>
    <row r="1208" spans="2:13" ht="12.75">
      <c r="B1208" s="330"/>
      <c r="F1208" s="72"/>
      <c r="H1208" s="6">
        <f>H1207-B1208</f>
        <v>0</v>
      </c>
      <c r="I1208" s="24">
        <f t="shared" si="75"/>
        <v>0</v>
      </c>
      <c r="M1208" s="2">
        <v>475</v>
      </c>
    </row>
    <row r="1209" spans="2:13" ht="12.75">
      <c r="B1209" s="330"/>
      <c r="F1209" s="72"/>
      <c r="H1209" s="6">
        <f>H1208-B1209</f>
        <v>0</v>
      </c>
      <c r="I1209" s="24">
        <f t="shared" si="75"/>
        <v>0</v>
      </c>
      <c r="M1209" s="2">
        <v>475</v>
      </c>
    </row>
    <row r="1210" spans="2:13" ht="12.75">
      <c r="B1210" s="330">
        <v>5000</v>
      </c>
      <c r="C1210" s="1" t="s">
        <v>163</v>
      </c>
      <c r="D1210" s="14" t="s">
        <v>12</v>
      </c>
      <c r="E1210" s="1" t="s">
        <v>24</v>
      </c>
      <c r="F1210" s="72" t="s">
        <v>517</v>
      </c>
      <c r="G1210" s="29" t="s">
        <v>223</v>
      </c>
      <c r="H1210" s="6">
        <f>H1209-B1210</f>
        <v>-5000</v>
      </c>
      <c r="I1210" s="24">
        <v>10</v>
      </c>
      <c r="K1210" t="s">
        <v>103</v>
      </c>
      <c r="L1210">
        <v>25</v>
      </c>
      <c r="M1210" s="2">
        <v>475</v>
      </c>
    </row>
    <row r="1211" spans="1:13" s="60" customFormat="1" ht="12.75">
      <c r="A1211" s="1"/>
      <c r="B1211" s="330">
        <v>5000</v>
      </c>
      <c r="C1211" s="1" t="s">
        <v>163</v>
      </c>
      <c r="D1211" s="14" t="s">
        <v>12</v>
      </c>
      <c r="E1211" s="1" t="s">
        <v>24</v>
      </c>
      <c r="F1211" s="72" t="s">
        <v>517</v>
      </c>
      <c r="G1211" s="29" t="s">
        <v>211</v>
      </c>
      <c r="H1211" s="6">
        <f>H1210-B1211</f>
        <v>-10000</v>
      </c>
      <c r="I1211" s="24">
        <v>10</v>
      </c>
      <c r="J1211"/>
      <c r="K1211" t="s">
        <v>103</v>
      </c>
      <c r="L1211">
        <v>25</v>
      </c>
      <c r="M1211" s="2">
        <v>475</v>
      </c>
    </row>
    <row r="1212" spans="1:13" ht="12.75">
      <c r="A1212" s="13"/>
      <c r="B1212" s="335">
        <f>SUM(B1210:B1211)</f>
        <v>10000</v>
      </c>
      <c r="C1212" s="13" t="s">
        <v>163</v>
      </c>
      <c r="D1212" s="13"/>
      <c r="E1212" s="13"/>
      <c r="F1212" s="76"/>
      <c r="G1212" s="20"/>
      <c r="H1212" s="58">
        <v>0</v>
      </c>
      <c r="I1212" s="59">
        <f t="shared" si="75"/>
        <v>21.05263157894737</v>
      </c>
      <c r="J1212" s="60"/>
      <c r="K1212" s="60"/>
      <c r="L1212" s="60"/>
      <c r="M1212" s="2">
        <v>475</v>
      </c>
    </row>
    <row r="1213" spans="2:13" ht="12.75">
      <c r="B1213" s="330"/>
      <c r="F1213" s="72"/>
      <c r="H1213" s="6">
        <f>H1212-B1213</f>
        <v>0</v>
      </c>
      <c r="I1213" s="24">
        <f t="shared" si="75"/>
        <v>0</v>
      </c>
      <c r="M1213" s="2">
        <v>475</v>
      </c>
    </row>
    <row r="1214" spans="2:13" ht="12.75">
      <c r="B1214" s="330"/>
      <c r="F1214" s="72"/>
      <c r="H1214" s="6">
        <f>H1213-B1214</f>
        <v>0</v>
      </c>
      <c r="I1214" s="24">
        <f t="shared" si="75"/>
        <v>0</v>
      </c>
      <c r="M1214" s="2">
        <v>475</v>
      </c>
    </row>
    <row r="1215" spans="2:13" ht="12.75">
      <c r="B1215" s="349">
        <v>2000</v>
      </c>
      <c r="C1215" s="1" t="s">
        <v>30</v>
      </c>
      <c r="D1215" s="14" t="s">
        <v>12</v>
      </c>
      <c r="E1215" s="1" t="s">
        <v>24</v>
      </c>
      <c r="F1215" s="72" t="s">
        <v>511</v>
      </c>
      <c r="G1215" s="29" t="s">
        <v>223</v>
      </c>
      <c r="H1215" s="6">
        <f>H1214-B1215</f>
        <v>-2000</v>
      </c>
      <c r="I1215" s="24">
        <v>4</v>
      </c>
      <c r="K1215" t="s">
        <v>103</v>
      </c>
      <c r="L1215">
        <v>25</v>
      </c>
      <c r="M1215" s="2">
        <v>475</v>
      </c>
    </row>
    <row r="1216" spans="2:13" ht="12.75">
      <c r="B1216" s="330">
        <v>2000</v>
      </c>
      <c r="C1216" s="1" t="s">
        <v>30</v>
      </c>
      <c r="D1216" s="14" t="s">
        <v>12</v>
      </c>
      <c r="E1216" s="1" t="s">
        <v>24</v>
      </c>
      <c r="F1216" s="72" t="s">
        <v>511</v>
      </c>
      <c r="G1216" s="29" t="s">
        <v>211</v>
      </c>
      <c r="H1216" s="6">
        <f>H1215-B1216</f>
        <v>-4000</v>
      </c>
      <c r="I1216" s="24">
        <v>4</v>
      </c>
      <c r="K1216" t="s">
        <v>103</v>
      </c>
      <c r="L1216">
        <v>25</v>
      </c>
      <c r="M1216" s="2">
        <v>475</v>
      </c>
    </row>
    <row r="1217" spans="1:13" s="60" customFormat="1" ht="12.75">
      <c r="A1217" s="1"/>
      <c r="B1217" s="330">
        <v>2000</v>
      </c>
      <c r="C1217" s="1" t="s">
        <v>30</v>
      </c>
      <c r="D1217" s="14" t="s">
        <v>12</v>
      </c>
      <c r="E1217" s="1" t="s">
        <v>24</v>
      </c>
      <c r="F1217" s="72" t="s">
        <v>511</v>
      </c>
      <c r="G1217" s="29" t="s">
        <v>254</v>
      </c>
      <c r="H1217" s="6">
        <f>H1216-B1217</f>
        <v>-6000</v>
      </c>
      <c r="I1217" s="24">
        <v>4</v>
      </c>
      <c r="J1217"/>
      <c r="K1217" t="s">
        <v>103</v>
      </c>
      <c r="L1217">
        <v>25</v>
      </c>
      <c r="M1217" s="2">
        <v>475</v>
      </c>
    </row>
    <row r="1218" spans="1:13" ht="12.75">
      <c r="A1218" s="13"/>
      <c r="B1218" s="335">
        <f>SUM(B1215:B1217)</f>
        <v>6000</v>
      </c>
      <c r="C1218" s="13" t="s">
        <v>30</v>
      </c>
      <c r="D1218" s="13"/>
      <c r="E1218" s="13"/>
      <c r="F1218" s="76"/>
      <c r="G1218" s="20"/>
      <c r="H1218" s="58">
        <v>0</v>
      </c>
      <c r="I1218" s="59">
        <f t="shared" si="75"/>
        <v>12.631578947368421</v>
      </c>
      <c r="J1218" s="60"/>
      <c r="K1218" s="60"/>
      <c r="L1218" s="60"/>
      <c r="M1218" s="2">
        <v>475</v>
      </c>
    </row>
    <row r="1219" spans="2:13" ht="12.75">
      <c r="B1219" s="330"/>
      <c r="F1219" s="72"/>
      <c r="H1219" s="6">
        <f>H1218-B1219</f>
        <v>0</v>
      </c>
      <c r="I1219" s="24">
        <f t="shared" si="75"/>
        <v>0</v>
      </c>
      <c r="M1219" s="2">
        <v>475</v>
      </c>
    </row>
    <row r="1220" spans="2:13" ht="12.75">
      <c r="B1220" s="330"/>
      <c r="F1220" s="72"/>
      <c r="H1220" s="6">
        <f>H1219-B1220</f>
        <v>0</v>
      </c>
      <c r="I1220" s="24">
        <f t="shared" si="75"/>
        <v>0</v>
      </c>
      <c r="M1220" s="2">
        <v>475</v>
      </c>
    </row>
    <row r="1221" spans="1:13" s="60" customFormat="1" ht="12.75">
      <c r="A1221" s="1"/>
      <c r="B1221" s="330">
        <v>3000</v>
      </c>
      <c r="C1221" s="1" t="s">
        <v>170</v>
      </c>
      <c r="D1221" s="14" t="s">
        <v>12</v>
      </c>
      <c r="E1221" s="1" t="s">
        <v>67</v>
      </c>
      <c r="F1221" s="72" t="s">
        <v>511</v>
      </c>
      <c r="G1221" s="29" t="s">
        <v>211</v>
      </c>
      <c r="H1221" s="6">
        <f>H1220-B1221</f>
        <v>-3000</v>
      </c>
      <c r="I1221" s="24">
        <f t="shared" si="75"/>
        <v>6.315789473684211</v>
      </c>
      <c r="J1221"/>
      <c r="K1221" t="s">
        <v>103</v>
      </c>
      <c r="L1221">
        <v>25</v>
      </c>
      <c r="M1221" s="2">
        <v>475</v>
      </c>
    </row>
    <row r="1222" spans="1:13" ht="12.75">
      <c r="A1222" s="13"/>
      <c r="B1222" s="335">
        <f>SUM(B1221)</f>
        <v>3000</v>
      </c>
      <c r="C1222" s="13"/>
      <c r="D1222" s="13"/>
      <c r="E1222" s="13" t="s">
        <v>67</v>
      </c>
      <c r="F1222" s="76"/>
      <c r="G1222" s="20"/>
      <c r="H1222" s="58">
        <v>0</v>
      </c>
      <c r="I1222" s="59">
        <f t="shared" si="75"/>
        <v>6.315789473684211</v>
      </c>
      <c r="J1222" s="60"/>
      <c r="K1222" s="60"/>
      <c r="L1222" s="60"/>
      <c r="M1222" s="2">
        <v>475</v>
      </c>
    </row>
    <row r="1223" spans="2:13" ht="12.75">
      <c r="B1223" s="330"/>
      <c r="F1223" s="72"/>
      <c r="H1223" s="6">
        <f>H1222-B1223</f>
        <v>0</v>
      </c>
      <c r="I1223" s="24">
        <f t="shared" si="75"/>
        <v>0</v>
      </c>
      <c r="M1223" s="2">
        <v>475</v>
      </c>
    </row>
    <row r="1224" spans="2:13" ht="12.75">
      <c r="B1224" s="330"/>
      <c r="F1224" s="72"/>
      <c r="H1224" s="6">
        <f>H1223-B1224</f>
        <v>0</v>
      </c>
      <c r="I1224" s="24">
        <f t="shared" si="75"/>
        <v>0</v>
      </c>
      <c r="M1224" s="2">
        <v>475</v>
      </c>
    </row>
    <row r="1225" spans="2:13" ht="12.75">
      <c r="B1225" s="330"/>
      <c r="F1225" s="72"/>
      <c r="H1225" s="6">
        <f>H1224-B1225</f>
        <v>0</v>
      </c>
      <c r="I1225" s="24">
        <f t="shared" si="75"/>
        <v>0</v>
      </c>
      <c r="M1225" s="2">
        <v>475</v>
      </c>
    </row>
    <row r="1226" spans="1:13" s="60" customFormat="1" ht="12.75">
      <c r="A1226" s="1"/>
      <c r="B1226" s="330"/>
      <c r="C1226" s="1"/>
      <c r="D1226" s="1"/>
      <c r="E1226" s="1"/>
      <c r="F1226" s="72"/>
      <c r="G1226" s="29"/>
      <c r="H1226" s="6">
        <f>H1225-B1226</f>
        <v>0</v>
      </c>
      <c r="I1226" s="24">
        <f t="shared" si="75"/>
        <v>0</v>
      </c>
      <c r="J1226"/>
      <c r="K1226"/>
      <c r="L1226"/>
      <c r="M1226" s="2">
        <v>475</v>
      </c>
    </row>
    <row r="1227" spans="1:13" ht="12.75">
      <c r="A1227" s="13"/>
      <c r="B1227" s="335">
        <f>+B1236+B1241+B1256</f>
        <v>33000</v>
      </c>
      <c r="C1227" s="54" t="s">
        <v>518</v>
      </c>
      <c r="D1227" s="55" t="s">
        <v>519</v>
      </c>
      <c r="E1227" s="54" t="s">
        <v>36</v>
      </c>
      <c r="F1227" s="56" t="s">
        <v>37</v>
      </c>
      <c r="G1227" s="57" t="s">
        <v>70</v>
      </c>
      <c r="H1227" s="58"/>
      <c r="I1227" s="59">
        <f t="shared" si="75"/>
        <v>69.47368421052632</v>
      </c>
      <c r="J1227" s="59"/>
      <c r="K1227" s="59"/>
      <c r="L1227" s="60"/>
      <c r="M1227" s="2">
        <v>475</v>
      </c>
    </row>
    <row r="1228" spans="2:13" ht="12.75">
      <c r="B1228" s="330"/>
      <c r="F1228" s="72"/>
      <c r="H1228" s="6">
        <f aca="true" t="shared" si="78" ref="H1228:H1235">H1227-B1228</f>
        <v>0</v>
      </c>
      <c r="I1228" s="24">
        <f t="shared" si="75"/>
        <v>0</v>
      </c>
      <c r="M1228" s="2">
        <v>475</v>
      </c>
    </row>
    <row r="1229" spans="2:13" ht="12.75">
      <c r="B1229" s="349">
        <v>2500</v>
      </c>
      <c r="C1229" s="1" t="s">
        <v>0</v>
      </c>
      <c r="D1229" s="1" t="s">
        <v>12</v>
      </c>
      <c r="E1229" s="1" t="s">
        <v>71</v>
      </c>
      <c r="F1229" s="305" t="s">
        <v>520</v>
      </c>
      <c r="G1229" s="29" t="s">
        <v>119</v>
      </c>
      <c r="H1229" s="6">
        <f t="shared" si="78"/>
        <v>-2500</v>
      </c>
      <c r="I1229" s="24">
        <v>5</v>
      </c>
      <c r="K1229" t="s">
        <v>0</v>
      </c>
      <c r="L1229">
        <v>26</v>
      </c>
      <c r="M1229" s="2">
        <v>475</v>
      </c>
    </row>
    <row r="1230" spans="2:13" ht="12.75">
      <c r="B1230" s="330">
        <v>2500</v>
      </c>
      <c r="C1230" s="1" t="s">
        <v>0</v>
      </c>
      <c r="D1230" s="1" t="s">
        <v>12</v>
      </c>
      <c r="E1230" s="1" t="s">
        <v>71</v>
      </c>
      <c r="F1230" s="305" t="s">
        <v>521</v>
      </c>
      <c r="G1230" s="29" t="s">
        <v>182</v>
      </c>
      <c r="H1230" s="6">
        <f t="shared" si="78"/>
        <v>-5000</v>
      </c>
      <c r="I1230" s="24">
        <v>5</v>
      </c>
      <c r="K1230" t="s">
        <v>0</v>
      </c>
      <c r="L1230">
        <v>26</v>
      </c>
      <c r="M1230" s="2">
        <v>475</v>
      </c>
    </row>
    <row r="1231" spans="2:13" ht="12.75">
      <c r="B1231" s="330">
        <v>5000</v>
      </c>
      <c r="C1231" s="1" t="s">
        <v>0</v>
      </c>
      <c r="D1231" s="1" t="s">
        <v>12</v>
      </c>
      <c r="E1231" s="1" t="s">
        <v>71</v>
      </c>
      <c r="F1231" s="305" t="s">
        <v>522</v>
      </c>
      <c r="G1231" s="29" t="s">
        <v>125</v>
      </c>
      <c r="H1231" s="6">
        <f t="shared" si="78"/>
        <v>-10000</v>
      </c>
      <c r="I1231" s="24">
        <v>10</v>
      </c>
      <c r="K1231" t="s">
        <v>0</v>
      </c>
      <c r="L1231">
        <v>26</v>
      </c>
      <c r="M1231" s="2">
        <v>475</v>
      </c>
    </row>
    <row r="1232" spans="2:13" ht="12.75">
      <c r="B1232" s="330">
        <v>2500</v>
      </c>
      <c r="C1232" s="1" t="s">
        <v>0</v>
      </c>
      <c r="D1232" s="1" t="s">
        <v>12</v>
      </c>
      <c r="E1232" s="1" t="s">
        <v>71</v>
      </c>
      <c r="F1232" s="305" t="s">
        <v>523</v>
      </c>
      <c r="G1232" s="29" t="s">
        <v>127</v>
      </c>
      <c r="H1232" s="6">
        <f t="shared" si="78"/>
        <v>-12500</v>
      </c>
      <c r="I1232" s="24">
        <v>5</v>
      </c>
      <c r="K1232" t="s">
        <v>0</v>
      </c>
      <c r="L1232">
        <v>26</v>
      </c>
      <c r="M1232" s="2">
        <v>475</v>
      </c>
    </row>
    <row r="1233" spans="2:13" ht="12.75">
      <c r="B1233" s="330">
        <v>2500</v>
      </c>
      <c r="C1233" s="1" t="s">
        <v>0</v>
      </c>
      <c r="D1233" s="1" t="s">
        <v>12</v>
      </c>
      <c r="E1233" s="1" t="s">
        <v>71</v>
      </c>
      <c r="F1233" s="305" t="s">
        <v>524</v>
      </c>
      <c r="G1233" s="29" t="s">
        <v>129</v>
      </c>
      <c r="H1233" s="6">
        <f t="shared" si="78"/>
        <v>-15000</v>
      </c>
      <c r="I1233" s="24">
        <v>5</v>
      </c>
      <c r="K1233" t="s">
        <v>0</v>
      </c>
      <c r="L1233">
        <v>26</v>
      </c>
      <c r="M1233" s="2">
        <v>475</v>
      </c>
    </row>
    <row r="1234" spans="2:13" ht="12.75">
      <c r="B1234" s="330">
        <v>2500</v>
      </c>
      <c r="C1234" s="1" t="s">
        <v>0</v>
      </c>
      <c r="D1234" s="1" t="s">
        <v>12</v>
      </c>
      <c r="E1234" s="1" t="s">
        <v>71</v>
      </c>
      <c r="F1234" s="305" t="s">
        <v>525</v>
      </c>
      <c r="G1234" s="29" t="s">
        <v>219</v>
      </c>
      <c r="H1234" s="6">
        <f t="shared" si="78"/>
        <v>-17500</v>
      </c>
      <c r="I1234" s="24">
        <v>5</v>
      </c>
      <c r="K1234" t="s">
        <v>0</v>
      </c>
      <c r="L1234">
        <v>26</v>
      </c>
      <c r="M1234" s="2">
        <v>475</v>
      </c>
    </row>
    <row r="1235" spans="1:13" s="60" customFormat="1" ht="12.75">
      <c r="A1235" s="1"/>
      <c r="B1235" s="330">
        <v>2500</v>
      </c>
      <c r="C1235" s="1" t="s">
        <v>0</v>
      </c>
      <c r="D1235" s="1" t="s">
        <v>12</v>
      </c>
      <c r="E1235" s="1" t="s">
        <v>71</v>
      </c>
      <c r="F1235" s="306" t="s">
        <v>526</v>
      </c>
      <c r="G1235" s="29" t="s">
        <v>220</v>
      </c>
      <c r="H1235" s="6">
        <f t="shared" si="78"/>
        <v>-20000</v>
      </c>
      <c r="I1235" s="24">
        <v>5</v>
      </c>
      <c r="J1235"/>
      <c r="K1235" t="s">
        <v>0</v>
      </c>
      <c r="L1235">
        <v>26</v>
      </c>
      <c r="M1235" s="2">
        <v>475</v>
      </c>
    </row>
    <row r="1236" spans="1:13" ht="12.75">
      <c r="A1236" s="13"/>
      <c r="B1236" s="335">
        <f>SUM(B1229:B1235)</f>
        <v>20000</v>
      </c>
      <c r="C1236" s="13" t="s">
        <v>0</v>
      </c>
      <c r="D1236" s="13"/>
      <c r="E1236" s="13"/>
      <c r="F1236" s="76"/>
      <c r="G1236" s="20"/>
      <c r="H1236" s="58">
        <v>0</v>
      </c>
      <c r="I1236" s="59">
        <f t="shared" si="75"/>
        <v>42.10526315789474</v>
      </c>
      <c r="J1236" s="60"/>
      <c r="K1236" s="60"/>
      <c r="L1236" s="60"/>
      <c r="M1236" s="2">
        <v>475</v>
      </c>
    </row>
    <row r="1237" spans="2:13" ht="12.75">
      <c r="B1237" s="330"/>
      <c r="F1237" s="72"/>
      <c r="H1237" s="6">
        <f>H1236-B1237</f>
        <v>0</v>
      </c>
      <c r="I1237" s="24">
        <f t="shared" si="75"/>
        <v>0</v>
      </c>
      <c r="M1237" s="2">
        <v>475</v>
      </c>
    </row>
    <row r="1238" spans="2:13" ht="12.75">
      <c r="B1238" s="330"/>
      <c r="F1238" s="72"/>
      <c r="H1238" s="6">
        <f>H1237-B1238</f>
        <v>0</v>
      </c>
      <c r="I1238" s="24">
        <f t="shared" si="75"/>
        <v>0</v>
      </c>
      <c r="M1238" s="2">
        <v>475</v>
      </c>
    </row>
    <row r="1239" spans="2:13" ht="12.75">
      <c r="B1239" s="330">
        <v>1000</v>
      </c>
      <c r="C1239" s="1" t="s">
        <v>527</v>
      </c>
      <c r="D1239" s="1" t="s">
        <v>81</v>
      </c>
      <c r="E1239" s="1" t="s">
        <v>82</v>
      </c>
      <c r="F1239" s="72" t="s">
        <v>528</v>
      </c>
      <c r="G1239" s="29" t="s">
        <v>219</v>
      </c>
      <c r="H1239" s="6">
        <f>H1238-B1239</f>
        <v>-1000</v>
      </c>
      <c r="I1239" s="24">
        <f t="shared" si="75"/>
        <v>2.1052631578947367</v>
      </c>
      <c r="K1239" s="17" t="s">
        <v>71</v>
      </c>
      <c r="L1239">
        <v>26</v>
      </c>
      <c r="M1239" s="2">
        <v>475</v>
      </c>
    </row>
    <row r="1240" spans="1:13" s="60" customFormat="1" ht="12.75">
      <c r="A1240" s="1"/>
      <c r="B1240" s="330">
        <v>1200</v>
      </c>
      <c r="C1240" s="1" t="s">
        <v>527</v>
      </c>
      <c r="D1240" s="1" t="s">
        <v>81</v>
      </c>
      <c r="E1240" s="1" t="s">
        <v>82</v>
      </c>
      <c r="F1240" s="72" t="s">
        <v>529</v>
      </c>
      <c r="G1240" s="29" t="s">
        <v>220</v>
      </c>
      <c r="H1240" s="6">
        <f>H1239-B1240</f>
        <v>-2200</v>
      </c>
      <c r="I1240" s="24">
        <f t="shared" si="75"/>
        <v>2.526315789473684</v>
      </c>
      <c r="J1240"/>
      <c r="K1240" s="17" t="s">
        <v>71</v>
      </c>
      <c r="L1240">
        <v>26</v>
      </c>
      <c r="M1240" s="2">
        <v>475</v>
      </c>
    </row>
    <row r="1241" spans="1:13" ht="12.75">
      <c r="A1241" s="13"/>
      <c r="B1241" s="335">
        <f>SUM(B1239:B1240)</f>
        <v>2200</v>
      </c>
      <c r="C1241" s="13" t="s">
        <v>1</v>
      </c>
      <c r="D1241" s="13"/>
      <c r="E1241" s="13"/>
      <c r="F1241" s="76"/>
      <c r="G1241" s="20"/>
      <c r="H1241" s="58">
        <v>0</v>
      </c>
      <c r="I1241" s="59">
        <f t="shared" si="75"/>
        <v>4.631578947368421</v>
      </c>
      <c r="J1241" s="60"/>
      <c r="K1241" s="60"/>
      <c r="L1241" s="60"/>
      <c r="M1241" s="2">
        <v>475</v>
      </c>
    </row>
    <row r="1242" spans="2:13" ht="12.75">
      <c r="B1242" s="330"/>
      <c r="F1242" s="72"/>
      <c r="H1242" s="6">
        <f aca="true" t="shared" si="79" ref="H1242:H1255">H1241-B1242</f>
        <v>0</v>
      </c>
      <c r="I1242" s="24">
        <f t="shared" si="75"/>
        <v>0</v>
      </c>
      <c r="M1242" s="2">
        <v>475</v>
      </c>
    </row>
    <row r="1243" spans="2:13" ht="12.75">
      <c r="B1243" s="330"/>
      <c r="F1243" s="72"/>
      <c r="H1243" s="6">
        <f t="shared" si="79"/>
        <v>0</v>
      </c>
      <c r="I1243" s="24">
        <f t="shared" si="75"/>
        <v>0</v>
      </c>
      <c r="M1243" s="2">
        <v>475</v>
      </c>
    </row>
    <row r="1244" spans="2:13" ht="12.75">
      <c r="B1244" s="216">
        <v>600</v>
      </c>
      <c r="C1244" s="35" t="s">
        <v>89</v>
      </c>
      <c r="D1244" s="14" t="s">
        <v>81</v>
      </c>
      <c r="E1244" s="35" t="s">
        <v>90</v>
      </c>
      <c r="F1244" s="72" t="s">
        <v>530</v>
      </c>
      <c r="G1244" s="33" t="s">
        <v>20</v>
      </c>
      <c r="H1244" s="6">
        <f t="shared" si="79"/>
        <v>-600</v>
      </c>
      <c r="I1244" s="24">
        <v>1.2</v>
      </c>
      <c r="K1244" t="s">
        <v>71</v>
      </c>
      <c r="L1244">
        <v>26</v>
      </c>
      <c r="M1244" s="2">
        <v>475</v>
      </c>
    </row>
    <row r="1245" spans="2:13" ht="12.75">
      <c r="B1245" s="216">
        <v>700</v>
      </c>
      <c r="C1245" s="14" t="s">
        <v>89</v>
      </c>
      <c r="D1245" s="14" t="s">
        <v>81</v>
      </c>
      <c r="E1245" s="37" t="s">
        <v>90</v>
      </c>
      <c r="F1245" s="72" t="s">
        <v>530</v>
      </c>
      <c r="G1245" s="38" t="s">
        <v>40</v>
      </c>
      <c r="H1245" s="6">
        <f t="shared" si="79"/>
        <v>-1300</v>
      </c>
      <c r="I1245" s="24">
        <v>1.4</v>
      </c>
      <c r="K1245" t="s">
        <v>71</v>
      </c>
      <c r="L1245">
        <v>26</v>
      </c>
      <c r="M1245" s="2">
        <v>475</v>
      </c>
    </row>
    <row r="1246" spans="2:13" ht="12.75">
      <c r="B1246" s="330">
        <v>800</v>
      </c>
      <c r="C1246" s="1" t="s">
        <v>89</v>
      </c>
      <c r="D1246" s="1" t="s">
        <v>81</v>
      </c>
      <c r="E1246" s="1" t="s">
        <v>90</v>
      </c>
      <c r="F1246" s="72" t="s">
        <v>530</v>
      </c>
      <c r="G1246" s="29" t="s">
        <v>110</v>
      </c>
      <c r="H1246" s="6">
        <f t="shared" si="79"/>
        <v>-2100</v>
      </c>
      <c r="I1246" s="24">
        <v>1.6</v>
      </c>
      <c r="K1246" s="17" t="s">
        <v>71</v>
      </c>
      <c r="L1246">
        <v>26</v>
      </c>
      <c r="M1246" s="2">
        <v>475</v>
      </c>
    </row>
    <row r="1247" spans="2:13" ht="12.75">
      <c r="B1247" s="330">
        <v>700</v>
      </c>
      <c r="C1247" s="1" t="s">
        <v>89</v>
      </c>
      <c r="D1247" s="1" t="s">
        <v>81</v>
      </c>
      <c r="E1247" s="1" t="s">
        <v>90</v>
      </c>
      <c r="F1247" s="72" t="s">
        <v>530</v>
      </c>
      <c r="G1247" s="29" t="s">
        <v>114</v>
      </c>
      <c r="H1247" s="6">
        <f t="shared" si="79"/>
        <v>-2800</v>
      </c>
      <c r="I1247" s="24">
        <v>1.4</v>
      </c>
      <c r="K1247" s="17" t="s">
        <v>71</v>
      </c>
      <c r="L1247">
        <v>26</v>
      </c>
      <c r="M1247" s="2">
        <v>475</v>
      </c>
    </row>
    <row r="1248" spans="2:13" ht="12.75">
      <c r="B1248" s="330">
        <v>800</v>
      </c>
      <c r="C1248" s="1" t="s">
        <v>89</v>
      </c>
      <c r="D1248" s="1" t="s">
        <v>81</v>
      </c>
      <c r="E1248" s="1" t="s">
        <v>90</v>
      </c>
      <c r="F1248" s="72" t="s">
        <v>530</v>
      </c>
      <c r="G1248" s="29" t="s">
        <v>117</v>
      </c>
      <c r="H1248" s="6">
        <f t="shared" si="79"/>
        <v>-3600</v>
      </c>
      <c r="I1248" s="24">
        <v>1.6</v>
      </c>
      <c r="K1248" s="17" t="s">
        <v>71</v>
      </c>
      <c r="L1248">
        <v>26</v>
      </c>
      <c r="M1248" s="2">
        <v>475</v>
      </c>
    </row>
    <row r="1249" spans="2:13" ht="12.75">
      <c r="B1249" s="330">
        <v>900</v>
      </c>
      <c r="C1249" s="1" t="s">
        <v>89</v>
      </c>
      <c r="D1249" s="1" t="s">
        <v>81</v>
      </c>
      <c r="E1249" s="1" t="s">
        <v>90</v>
      </c>
      <c r="F1249" s="72" t="s">
        <v>530</v>
      </c>
      <c r="G1249" s="29" t="s">
        <v>148</v>
      </c>
      <c r="H1249" s="6">
        <f t="shared" si="79"/>
        <v>-4500</v>
      </c>
      <c r="I1249" s="24">
        <v>1.8</v>
      </c>
      <c r="K1249" s="17" t="s">
        <v>71</v>
      </c>
      <c r="L1249">
        <v>26</v>
      </c>
      <c r="M1249" s="2">
        <v>475</v>
      </c>
    </row>
    <row r="1250" spans="2:13" ht="12.75">
      <c r="B1250" s="330">
        <v>700</v>
      </c>
      <c r="C1250" s="1" t="s">
        <v>89</v>
      </c>
      <c r="D1250" s="1" t="s">
        <v>81</v>
      </c>
      <c r="E1250" s="1" t="s">
        <v>90</v>
      </c>
      <c r="F1250" s="72" t="s">
        <v>530</v>
      </c>
      <c r="G1250" s="29" t="s">
        <v>121</v>
      </c>
      <c r="H1250" s="6">
        <f t="shared" si="79"/>
        <v>-5200</v>
      </c>
      <c r="I1250" s="24">
        <v>1.4</v>
      </c>
      <c r="K1250" s="17" t="s">
        <v>71</v>
      </c>
      <c r="L1250">
        <v>26</v>
      </c>
      <c r="M1250" s="2">
        <v>475</v>
      </c>
    </row>
    <row r="1251" spans="2:13" ht="12.75">
      <c r="B1251" s="330">
        <v>600</v>
      </c>
      <c r="C1251" s="1" t="s">
        <v>89</v>
      </c>
      <c r="D1251" s="1" t="s">
        <v>81</v>
      </c>
      <c r="E1251" s="1" t="s">
        <v>90</v>
      </c>
      <c r="F1251" s="72" t="s">
        <v>530</v>
      </c>
      <c r="G1251" s="29" t="s">
        <v>125</v>
      </c>
      <c r="H1251" s="6">
        <f t="shared" si="79"/>
        <v>-5800</v>
      </c>
      <c r="I1251" s="24">
        <v>1.2</v>
      </c>
      <c r="K1251" s="17" t="s">
        <v>71</v>
      </c>
      <c r="L1251">
        <v>26</v>
      </c>
      <c r="M1251" s="2">
        <v>475</v>
      </c>
    </row>
    <row r="1252" spans="2:13" ht="12.75">
      <c r="B1252" s="330">
        <v>1200</v>
      </c>
      <c r="C1252" s="1" t="s">
        <v>89</v>
      </c>
      <c r="D1252" s="1" t="s">
        <v>81</v>
      </c>
      <c r="E1252" s="1" t="s">
        <v>90</v>
      </c>
      <c r="F1252" s="72" t="s">
        <v>530</v>
      </c>
      <c r="G1252" s="29" t="s">
        <v>127</v>
      </c>
      <c r="H1252" s="6">
        <f t="shared" si="79"/>
        <v>-7000</v>
      </c>
      <c r="I1252" s="24">
        <v>2.4</v>
      </c>
      <c r="K1252" s="17" t="s">
        <v>71</v>
      </c>
      <c r="L1252">
        <v>26</v>
      </c>
      <c r="M1252" s="2">
        <v>475</v>
      </c>
    </row>
    <row r="1253" spans="2:13" ht="12.75">
      <c r="B1253" s="330">
        <v>1800</v>
      </c>
      <c r="C1253" s="1" t="s">
        <v>89</v>
      </c>
      <c r="D1253" s="1" t="s">
        <v>81</v>
      </c>
      <c r="E1253" s="1" t="s">
        <v>90</v>
      </c>
      <c r="F1253" s="72" t="s">
        <v>530</v>
      </c>
      <c r="G1253" s="29" t="s">
        <v>129</v>
      </c>
      <c r="H1253" s="6">
        <f t="shared" si="79"/>
        <v>-8800</v>
      </c>
      <c r="I1253" s="24">
        <v>3.6</v>
      </c>
      <c r="K1253" s="17" t="s">
        <v>71</v>
      </c>
      <c r="L1253">
        <v>26</v>
      </c>
      <c r="M1253" s="2">
        <v>475</v>
      </c>
    </row>
    <row r="1254" spans="2:13" ht="12.75">
      <c r="B1254" s="330">
        <v>1000</v>
      </c>
      <c r="C1254" s="1" t="s">
        <v>89</v>
      </c>
      <c r="D1254" s="1" t="s">
        <v>81</v>
      </c>
      <c r="E1254" s="1" t="s">
        <v>90</v>
      </c>
      <c r="F1254" s="72" t="s">
        <v>531</v>
      </c>
      <c r="G1254" s="29" t="s">
        <v>219</v>
      </c>
      <c r="H1254" s="6">
        <f t="shared" si="79"/>
        <v>-9800</v>
      </c>
      <c r="I1254" s="24">
        <v>2</v>
      </c>
      <c r="K1254" s="17" t="s">
        <v>71</v>
      </c>
      <c r="L1254">
        <v>26</v>
      </c>
      <c r="M1254" s="2">
        <v>475</v>
      </c>
    </row>
    <row r="1255" spans="1:13" s="60" customFormat="1" ht="12.75">
      <c r="A1255" s="1"/>
      <c r="B1255" s="330">
        <v>1000</v>
      </c>
      <c r="C1255" s="1" t="s">
        <v>89</v>
      </c>
      <c r="D1255" s="1" t="s">
        <v>81</v>
      </c>
      <c r="E1255" s="1" t="s">
        <v>90</v>
      </c>
      <c r="F1255" s="72" t="s">
        <v>530</v>
      </c>
      <c r="G1255" s="29" t="s">
        <v>220</v>
      </c>
      <c r="H1255" s="6">
        <f t="shared" si="79"/>
        <v>-10800</v>
      </c>
      <c r="I1255" s="24">
        <v>2</v>
      </c>
      <c r="J1255"/>
      <c r="K1255" s="17" t="s">
        <v>71</v>
      </c>
      <c r="L1255">
        <v>26</v>
      </c>
      <c r="M1255" s="2">
        <v>475</v>
      </c>
    </row>
    <row r="1256" spans="1:13" ht="12.75">
      <c r="A1256" s="13"/>
      <c r="B1256" s="335">
        <f>SUM(B1244:B1255)</f>
        <v>10800</v>
      </c>
      <c r="C1256" s="13"/>
      <c r="D1256" s="13"/>
      <c r="E1256" s="13" t="s">
        <v>90</v>
      </c>
      <c r="F1256" s="76"/>
      <c r="G1256" s="20"/>
      <c r="H1256" s="58">
        <v>0</v>
      </c>
      <c r="I1256" s="59">
        <f>+B1256/M1256</f>
        <v>22.736842105263158</v>
      </c>
      <c r="J1256" s="60"/>
      <c r="K1256" s="60"/>
      <c r="L1256" s="60"/>
      <c r="M1256" s="2">
        <v>475</v>
      </c>
    </row>
    <row r="1257" spans="2:13" ht="12.75">
      <c r="B1257" s="330"/>
      <c r="F1257" s="72"/>
      <c r="H1257" s="6">
        <f>H1256-B1257</f>
        <v>0</v>
      </c>
      <c r="I1257" s="24">
        <f>+B1257/M1257</f>
        <v>0</v>
      </c>
      <c r="M1257" s="2">
        <v>475</v>
      </c>
    </row>
    <row r="1258" spans="2:13" ht="12.75">
      <c r="B1258" s="330"/>
      <c r="F1258" s="72"/>
      <c r="H1258" s="6">
        <f>H1257-B1258</f>
        <v>0</v>
      </c>
      <c r="I1258" s="24">
        <f>+B1258/M1258</f>
        <v>0</v>
      </c>
      <c r="M1258" s="2">
        <v>475</v>
      </c>
    </row>
    <row r="1259" spans="2:13" ht="12.75">
      <c r="B1259" s="330"/>
      <c r="F1259" s="72"/>
      <c r="H1259" s="6">
        <f aca="true" t="shared" si="80" ref="H1259:H1321">H1258-B1259</f>
        <v>0</v>
      </c>
      <c r="I1259" s="24">
        <f aca="true" t="shared" si="81" ref="I1259:I1311">+B1259/M1259</f>
        <v>0</v>
      </c>
      <c r="M1259" s="2">
        <v>475</v>
      </c>
    </row>
    <row r="1260" spans="1:13" s="60" customFormat="1" ht="12.75">
      <c r="A1260" s="1"/>
      <c r="B1260" s="330"/>
      <c r="C1260" s="1"/>
      <c r="D1260" s="1"/>
      <c r="E1260" s="1"/>
      <c r="F1260" s="72"/>
      <c r="G1260" s="29"/>
      <c r="H1260" s="6">
        <f t="shared" si="80"/>
        <v>0</v>
      </c>
      <c r="I1260" s="24">
        <f t="shared" si="81"/>
        <v>0</v>
      </c>
      <c r="J1260"/>
      <c r="K1260"/>
      <c r="L1260"/>
      <c r="M1260" s="2">
        <v>475</v>
      </c>
    </row>
    <row r="1261" spans="1:13" ht="12.75">
      <c r="A1261" s="13"/>
      <c r="B1261" s="335">
        <f>+B1267+B1274+B1280+B1285+B1291</f>
        <v>79800</v>
      </c>
      <c r="C1261" s="54" t="s">
        <v>532</v>
      </c>
      <c r="D1261" s="55" t="s">
        <v>533</v>
      </c>
      <c r="E1261" s="54" t="s">
        <v>15</v>
      </c>
      <c r="F1261" s="56" t="s">
        <v>16</v>
      </c>
      <c r="G1261" s="57" t="s">
        <v>322</v>
      </c>
      <c r="H1261" s="58"/>
      <c r="I1261" s="59">
        <f t="shared" si="81"/>
        <v>168</v>
      </c>
      <c r="J1261" s="59"/>
      <c r="K1261" s="59"/>
      <c r="L1261" s="60"/>
      <c r="M1261" s="2">
        <v>475</v>
      </c>
    </row>
    <row r="1262" spans="2:13" ht="12.75">
      <c r="B1262" s="330"/>
      <c r="F1262" s="72"/>
      <c r="H1262" s="6">
        <f t="shared" si="80"/>
        <v>0</v>
      </c>
      <c r="I1262" s="24">
        <f t="shared" si="81"/>
        <v>0</v>
      </c>
      <c r="M1262" s="2">
        <v>475</v>
      </c>
    </row>
    <row r="1263" spans="2:13" ht="12.75">
      <c r="B1263" s="330">
        <v>7000</v>
      </c>
      <c r="C1263" s="1" t="s">
        <v>0</v>
      </c>
      <c r="D1263" s="1" t="s">
        <v>12</v>
      </c>
      <c r="E1263" s="1" t="s">
        <v>18</v>
      </c>
      <c r="F1263" s="305" t="s">
        <v>534</v>
      </c>
      <c r="G1263" s="29" t="s">
        <v>216</v>
      </c>
      <c r="H1263" s="6">
        <f t="shared" si="80"/>
        <v>-7000</v>
      </c>
      <c r="I1263" s="24">
        <v>14</v>
      </c>
      <c r="K1263" t="s">
        <v>0</v>
      </c>
      <c r="L1263">
        <v>27</v>
      </c>
      <c r="M1263" s="2">
        <v>475</v>
      </c>
    </row>
    <row r="1264" spans="2:13" ht="12.75">
      <c r="B1264" s="330">
        <v>2000</v>
      </c>
      <c r="C1264" s="1" t="s">
        <v>0</v>
      </c>
      <c r="D1264" s="1" t="s">
        <v>12</v>
      </c>
      <c r="E1264" s="1" t="s">
        <v>18</v>
      </c>
      <c r="F1264" s="305" t="s">
        <v>535</v>
      </c>
      <c r="G1264" s="29" t="s">
        <v>209</v>
      </c>
      <c r="H1264" s="6">
        <f t="shared" si="80"/>
        <v>-9000</v>
      </c>
      <c r="I1264" s="24">
        <v>4</v>
      </c>
      <c r="K1264" t="s">
        <v>0</v>
      </c>
      <c r="L1264">
        <v>27</v>
      </c>
      <c r="M1264" s="2">
        <v>475</v>
      </c>
    </row>
    <row r="1265" spans="2:13" ht="12.75">
      <c r="B1265" s="330">
        <v>2000</v>
      </c>
      <c r="C1265" s="1" t="s">
        <v>0</v>
      </c>
      <c r="D1265" s="1" t="s">
        <v>12</v>
      </c>
      <c r="E1265" s="1" t="s">
        <v>18</v>
      </c>
      <c r="F1265" s="305" t="s">
        <v>536</v>
      </c>
      <c r="G1265" s="29" t="s">
        <v>217</v>
      </c>
      <c r="H1265" s="6">
        <f t="shared" si="80"/>
        <v>-11000</v>
      </c>
      <c r="I1265" s="24">
        <v>4</v>
      </c>
      <c r="K1265" t="s">
        <v>0</v>
      </c>
      <c r="L1265">
        <v>27</v>
      </c>
      <c r="M1265" s="2">
        <v>475</v>
      </c>
    </row>
    <row r="1266" spans="1:13" s="60" customFormat="1" ht="12.75">
      <c r="A1266" s="1"/>
      <c r="B1266" s="330">
        <v>2000</v>
      </c>
      <c r="C1266" s="1" t="s">
        <v>0</v>
      </c>
      <c r="D1266" s="1" t="s">
        <v>12</v>
      </c>
      <c r="E1266" s="1" t="s">
        <v>18</v>
      </c>
      <c r="F1266" s="305" t="s">
        <v>537</v>
      </c>
      <c r="G1266" s="29" t="s">
        <v>218</v>
      </c>
      <c r="H1266" s="6">
        <f t="shared" si="80"/>
        <v>-13000</v>
      </c>
      <c r="I1266" s="24">
        <v>4</v>
      </c>
      <c r="J1266"/>
      <c r="K1266" t="s">
        <v>0</v>
      </c>
      <c r="L1266">
        <v>27</v>
      </c>
      <c r="M1266" s="2">
        <v>475</v>
      </c>
    </row>
    <row r="1267" spans="1:13" ht="12.75">
      <c r="A1267" s="13"/>
      <c r="B1267" s="335">
        <f>SUM(B1263:B1266)</f>
        <v>13000</v>
      </c>
      <c r="C1267" s="13" t="s">
        <v>0</v>
      </c>
      <c r="D1267" s="13"/>
      <c r="E1267" s="13"/>
      <c r="F1267" s="76"/>
      <c r="G1267" s="20"/>
      <c r="H1267" s="58">
        <v>0</v>
      </c>
      <c r="I1267" s="59">
        <f t="shared" si="81"/>
        <v>27.36842105263158</v>
      </c>
      <c r="J1267" s="60"/>
      <c r="K1267" s="60"/>
      <c r="L1267" s="60"/>
      <c r="M1267" s="2">
        <v>475</v>
      </c>
    </row>
    <row r="1268" spans="2:13" ht="12.75">
      <c r="B1268" s="330"/>
      <c r="F1268" s="72"/>
      <c r="H1268" s="6">
        <f t="shared" si="80"/>
        <v>0</v>
      </c>
      <c r="I1268" s="24">
        <f t="shared" si="81"/>
        <v>0</v>
      </c>
      <c r="M1268" s="2">
        <v>475</v>
      </c>
    </row>
    <row r="1269" spans="2:13" ht="12.75">
      <c r="B1269" s="330"/>
      <c r="F1269" s="72"/>
      <c r="H1269" s="6">
        <f t="shared" si="80"/>
        <v>0</v>
      </c>
      <c r="I1269" s="24">
        <f t="shared" si="81"/>
        <v>0</v>
      </c>
      <c r="M1269" s="2">
        <v>475</v>
      </c>
    </row>
    <row r="1270" spans="2:13" ht="12.75">
      <c r="B1270" s="330">
        <v>1200</v>
      </c>
      <c r="C1270" s="1" t="s">
        <v>23</v>
      </c>
      <c r="D1270" s="1" t="s">
        <v>12</v>
      </c>
      <c r="E1270" s="1" t="s">
        <v>24</v>
      </c>
      <c r="F1270" s="33" t="s">
        <v>538</v>
      </c>
      <c r="G1270" s="29" t="s">
        <v>209</v>
      </c>
      <c r="H1270" s="6">
        <f t="shared" si="80"/>
        <v>-1200</v>
      </c>
      <c r="I1270" s="24">
        <f t="shared" si="81"/>
        <v>2.526315789473684</v>
      </c>
      <c r="K1270" t="s">
        <v>18</v>
      </c>
      <c r="L1270">
        <v>27</v>
      </c>
      <c r="M1270" s="2">
        <v>475</v>
      </c>
    </row>
    <row r="1271" spans="2:13" ht="12.75">
      <c r="B1271" s="330">
        <v>1200</v>
      </c>
      <c r="C1271" s="1" t="s">
        <v>26</v>
      </c>
      <c r="D1271" s="1" t="s">
        <v>12</v>
      </c>
      <c r="E1271" s="1" t="s">
        <v>24</v>
      </c>
      <c r="F1271" s="33" t="s">
        <v>538</v>
      </c>
      <c r="G1271" s="29" t="s">
        <v>209</v>
      </c>
      <c r="H1271" s="6">
        <f t="shared" si="80"/>
        <v>-2400</v>
      </c>
      <c r="I1271" s="24">
        <f t="shared" si="81"/>
        <v>2.526315789473684</v>
      </c>
      <c r="K1271" t="s">
        <v>18</v>
      </c>
      <c r="L1271">
        <v>27</v>
      </c>
      <c r="M1271" s="2">
        <v>475</v>
      </c>
    </row>
    <row r="1272" spans="2:13" ht="12.75">
      <c r="B1272" s="330">
        <v>1200</v>
      </c>
      <c r="C1272" s="1" t="s">
        <v>23</v>
      </c>
      <c r="D1272" s="1" t="s">
        <v>12</v>
      </c>
      <c r="E1272" s="1" t="s">
        <v>24</v>
      </c>
      <c r="F1272" s="33" t="s">
        <v>538</v>
      </c>
      <c r="G1272" s="29" t="s">
        <v>218</v>
      </c>
      <c r="H1272" s="6">
        <f t="shared" si="80"/>
        <v>-3600</v>
      </c>
      <c r="I1272" s="24">
        <f t="shared" si="81"/>
        <v>2.526315789473684</v>
      </c>
      <c r="K1272" t="s">
        <v>18</v>
      </c>
      <c r="L1272">
        <v>27</v>
      </c>
      <c r="M1272" s="2">
        <v>475</v>
      </c>
    </row>
    <row r="1273" spans="1:13" s="60" customFormat="1" ht="12.75">
      <c r="A1273" s="1"/>
      <c r="B1273" s="330">
        <v>1200</v>
      </c>
      <c r="C1273" s="1" t="s">
        <v>26</v>
      </c>
      <c r="D1273" s="1" t="s">
        <v>12</v>
      </c>
      <c r="E1273" s="1" t="s">
        <v>24</v>
      </c>
      <c r="F1273" s="33" t="s">
        <v>538</v>
      </c>
      <c r="G1273" s="29" t="s">
        <v>218</v>
      </c>
      <c r="H1273" s="6">
        <f t="shared" si="80"/>
        <v>-4800</v>
      </c>
      <c r="I1273" s="24">
        <f t="shared" si="81"/>
        <v>2.526315789473684</v>
      </c>
      <c r="J1273"/>
      <c r="K1273" t="s">
        <v>18</v>
      </c>
      <c r="L1273">
        <v>27</v>
      </c>
      <c r="M1273" s="2">
        <v>475</v>
      </c>
    </row>
    <row r="1274" spans="1:13" ht="12.75">
      <c r="A1274" s="13"/>
      <c r="B1274" s="335">
        <f>SUM(B1270:B1273)</f>
        <v>4800</v>
      </c>
      <c r="C1274" s="13" t="s">
        <v>27</v>
      </c>
      <c r="D1274" s="13"/>
      <c r="E1274" s="13"/>
      <c r="F1274" s="76"/>
      <c r="G1274" s="20"/>
      <c r="H1274" s="58">
        <v>0</v>
      </c>
      <c r="I1274" s="59">
        <f t="shared" si="81"/>
        <v>10.105263157894736</v>
      </c>
      <c r="J1274" s="60"/>
      <c r="K1274" s="60"/>
      <c r="L1274" s="60"/>
      <c r="M1274" s="2">
        <v>475</v>
      </c>
    </row>
    <row r="1275" spans="2:13" ht="12.75">
      <c r="B1275" s="330"/>
      <c r="F1275" s="72"/>
      <c r="H1275" s="6">
        <f t="shared" si="80"/>
        <v>0</v>
      </c>
      <c r="I1275" s="24">
        <f t="shared" si="81"/>
        <v>0</v>
      </c>
      <c r="M1275" s="2">
        <v>475</v>
      </c>
    </row>
    <row r="1276" spans="2:13" ht="12.75">
      <c r="B1276" s="330"/>
      <c r="F1276" s="72"/>
      <c r="H1276" s="6">
        <f t="shared" si="80"/>
        <v>0</v>
      </c>
      <c r="I1276" s="24">
        <f t="shared" si="81"/>
        <v>0</v>
      </c>
      <c r="M1276" s="2">
        <v>475</v>
      </c>
    </row>
    <row r="1277" spans="2:13" ht="12.75">
      <c r="B1277" s="330">
        <v>5000</v>
      </c>
      <c r="C1277" s="14" t="s">
        <v>539</v>
      </c>
      <c r="D1277" s="1" t="s">
        <v>12</v>
      </c>
      <c r="E1277" s="1" t="s">
        <v>29</v>
      </c>
      <c r="F1277" s="33" t="s">
        <v>538</v>
      </c>
      <c r="G1277" s="29" t="s">
        <v>209</v>
      </c>
      <c r="H1277" s="6">
        <f t="shared" si="80"/>
        <v>-5000</v>
      </c>
      <c r="I1277" s="24">
        <f t="shared" si="81"/>
        <v>10.526315789473685</v>
      </c>
      <c r="K1277" t="s">
        <v>18</v>
      </c>
      <c r="L1277">
        <v>27</v>
      </c>
      <c r="M1277" s="2">
        <v>475</v>
      </c>
    </row>
    <row r="1278" spans="1:13" s="67" customFormat="1" ht="12.75">
      <c r="A1278" s="1"/>
      <c r="B1278" s="330">
        <v>3000</v>
      </c>
      <c r="C1278" s="14" t="s">
        <v>406</v>
      </c>
      <c r="D1278" s="1" t="s">
        <v>12</v>
      </c>
      <c r="E1278" s="1" t="s">
        <v>29</v>
      </c>
      <c r="F1278" s="33" t="s">
        <v>538</v>
      </c>
      <c r="G1278" s="29" t="s">
        <v>209</v>
      </c>
      <c r="H1278" s="6">
        <f t="shared" si="80"/>
        <v>-8000</v>
      </c>
      <c r="I1278" s="24">
        <f t="shared" si="81"/>
        <v>6.315789473684211</v>
      </c>
      <c r="J1278"/>
      <c r="K1278" t="s">
        <v>18</v>
      </c>
      <c r="L1278">
        <v>27</v>
      </c>
      <c r="M1278" s="2">
        <v>475</v>
      </c>
    </row>
    <row r="1279" spans="1:13" s="17" customFormat="1" ht="12.75">
      <c r="A1279" s="14"/>
      <c r="B1279" s="216">
        <v>5000</v>
      </c>
      <c r="C1279" s="14" t="s">
        <v>539</v>
      </c>
      <c r="D1279" s="14" t="s">
        <v>12</v>
      </c>
      <c r="E1279" s="14" t="s">
        <v>29</v>
      </c>
      <c r="F1279" s="33" t="s">
        <v>538</v>
      </c>
      <c r="G1279" s="32" t="s">
        <v>218</v>
      </c>
      <c r="H1279" s="31">
        <f t="shared" si="80"/>
        <v>-13000</v>
      </c>
      <c r="I1279" s="42">
        <f t="shared" si="81"/>
        <v>10.526315789473685</v>
      </c>
      <c r="K1279" s="17" t="s">
        <v>18</v>
      </c>
      <c r="L1279" s="17">
        <v>27</v>
      </c>
      <c r="M1279" s="43">
        <v>475</v>
      </c>
    </row>
    <row r="1280" spans="1:13" ht="12.75">
      <c r="A1280" s="13"/>
      <c r="B1280" s="335">
        <f>SUM(B1277:B1279)</f>
        <v>13000</v>
      </c>
      <c r="C1280" s="13"/>
      <c r="D1280" s="13"/>
      <c r="E1280" s="13" t="s">
        <v>90</v>
      </c>
      <c r="F1280" s="76"/>
      <c r="G1280" s="20"/>
      <c r="H1280" s="58">
        <v>0</v>
      </c>
      <c r="I1280" s="59">
        <f t="shared" si="81"/>
        <v>27.36842105263158</v>
      </c>
      <c r="J1280" s="60"/>
      <c r="K1280" s="60"/>
      <c r="L1280" s="60"/>
      <c r="M1280" s="2">
        <v>475</v>
      </c>
    </row>
    <row r="1281" spans="2:13" ht="12.75">
      <c r="B1281" s="330"/>
      <c r="F1281" s="72"/>
      <c r="H1281" s="6">
        <f t="shared" si="80"/>
        <v>0</v>
      </c>
      <c r="I1281" s="24">
        <f t="shared" si="81"/>
        <v>0</v>
      </c>
      <c r="M1281" s="2">
        <v>475</v>
      </c>
    </row>
    <row r="1282" spans="2:13" ht="12.75">
      <c r="B1282" s="330"/>
      <c r="F1282" s="72"/>
      <c r="H1282" s="6">
        <f t="shared" si="80"/>
        <v>0</v>
      </c>
      <c r="I1282" s="24">
        <f t="shared" si="81"/>
        <v>0</v>
      </c>
      <c r="M1282" s="2">
        <v>475</v>
      </c>
    </row>
    <row r="1283" spans="2:13" ht="12.75">
      <c r="B1283" s="330">
        <v>2000</v>
      </c>
      <c r="C1283" s="1" t="s">
        <v>30</v>
      </c>
      <c r="D1283" s="1" t="s">
        <v>12</v>
      </c>
      <c r="E1283" s="1" t="s">
        <v>24</v>
      </c>
      <c r="F1283" s="33" t="s">
        <v>538</v>
      </c>
      <c r="G1283" s="29" t="s">
        <v>209</v>
      </c>
      <c r="H1283" s="6">
        <f t="shared" si="80"/>
        <v>-2000</v>
      </c>
      <c r="I1283" s="24">
        <f t="shared" si="81"/>
        <v>4.2105263157894735</v>
      </c>
      <c r="K1283" t="s">
        <v>18</v>
      </c>
      <c r="L1283">
        <v>27</v>
      </c>
      <c r="M1283" s="2">
        <v>475</v>
      </c>
    </row>
    <row r="1284" spans="1:13" s="60" customFormat="1" ht="12.75">
      <c r="A1284" s="1"/>
      <c r="B1284" s="330">
        <v>2000</v>
      </c>
      <c r="C1284" s="1" t="s">
        <v>30</v>
      </c>
      <c r="D1284" s="1" t="s">
        <v>12</v>
      </c>
      <c r="E1284" s="1" t="s">
        <v>24</v>
      </c>
      <c r="F1284" s="33" t="s">
        <v>538</v>
      </c>
      <c r="G1284" s="29" t="s">
        <v>218</v>
      </c>
      <c r="H1284" s="6">
        <f t="shared" si="80"/>
        <v>-4000</v>
      </c>
      <c r="I1284" s="24">
        <f t="shared" si="81"/>
        <v>4.2105263157894735</v>
      </c>
      <c r="J1284"/>
      <c r="K1284" t="s">
        <v>18</v>
      </c>
      <c r="L1284">
        <v>27</v>
      </c>
      <c r="M1284" s="2">
        <v>475</v>
      </c>
    </row>
    <row r="1285" spans="1:13" ht="12.75">
      <c r="A1285" s="13"/>
      <c r="B1285" s="335">
        <f>SUM(B1283:B1284)</f>
        <v>4000</v>
      </c>
      <c r="C1285" s="13" t="s">
        <v>30</v>
      </c>
      <c r="D1285" s="13"/>
      <c r="E1285" s="13"/>
      <c r="F1285" s="76"/>
      <c r="G1285" s="20"/>
      <c r="H1285" s="58">
        <v>0</v>
      </c>
      <c r="I1285" s="59">
        <f t="shared" si="81"/>
        <v>8.421052631578947</v>
      </c>
      <c r="J1285" s="60"/>
      <c r="K1285" s="60"/>
      <c r="L1285" s="60"/>
      <c r="M1285" s="2">
        <v>475</v>
      </c>
    </row>
    <row r="1286" spans="2:13" ht="12.75">
      <c r="B1286" s="330"/>
      <c r="F1286" s="72"/>
      <c r="H1286" s="6">
        <f t="shared" si="80"/>
        <v>0</v>
      </c>
      <c r="I1286" s="24">
        <f t="shared" si="81"/>
        <v>0</v>
      </c>
      <c r="M1286" s="2">
        <v>475</v>
      </c>
    </row>
    <row r="1287" spans="2:13" ht="12.75">
      <c r="B1287" s="330"/>
      <c r="F1287" s="72"/>
      <c r="H1287" s="6">
        <f t="shared" si="80"/>
        <v>0</v>
      </c>
      <c r="I1287" s="24">
        <f t="shared" si="81"/>
        <v>0</v>
      </c>
      <c r="M1287" s="2">
        <v>475</v>
      </c>
    </row>
    <row r="1288" spans="2:13" ht="12.75">
      <c r="B1288" s="330">
        <v>5000</v>
      </c>
      <c r="C1288" s="1" t="s">
        <v>31</v>
      </c>
      <c r="D1288" s="1" t="s">
        <v>12</v>
      </c>
      <c r="E1288" s="1" t="s">
        <v>32</v>
      </c>
      <c r="F1288" s="306" t="s">
        <v>540</v>
      </c>
      <c r="G1288" s="29" t="s">
        <v>209</v>
      </c>
      <c r="H1288" s="6">
        <f t="shared" si="80"/>
        <v>-5000</v>
      </c>
      <c r="I1288" s="24">
        <f t="shared" si="81"/>
        <v>10.526315789473685</v>
      </c>
      <c r="K1288" t="s">
        <v>18</v>
      </c>
      <c r="L1288">
        <v>27</v>
      </c>
      <c r="M1288" s="2">
        <v>475</v>
      </c>
    </row>
    <row r="1289" spans="2:13" ht="12.75">
      <c r="B1289" s="330">
        <v>20000</v>
      </c>
      <c r="C1289" s="1" t="s">
        <v>1207</v>
      </c>
      <c r="D1289" s="1" t="s">
        <v>12</v>
      </c>
      <c r="E1289" s="1" t="s">
        <v>32</v>
      </c>
      <c r="F1289" s="306" t="s">
        <v>1205</v>
      </c>
      <c r="G1289" s="29" t="s">
        <v>209</v>
      </c>
      <c r="H1289" s="6">
        <f t="shared" si="80"/>
        <v>-25000</v>
      </c>
      <c r="I1289" s="24">
        <f t="shared" si="81"/>
        <v>42.10526315789474</v>
      </c>
      <c r="K1289" t="s">
        <v>18</v>
      </c>
      <c r="L1289">
        <v>27</v>
      </c>
      <c r="M1289" s="2">
        <v>475</v>
      </c>
    </row>
    <row r="1290" spans="2:13" ht="12.75">
      <c r="B1290" s="330">
        <v>20000</v>
      </c>
      <c r="C1290" s="1" t="s">
        <v>1207</v>
      </c>
      <c r="D1290" s="1" t="s">
        <v>12</v>
      </c>
      <c r="E1290" s="1" t="s">
        <v>32</v>
      </c>
      <c r="F1290" s="306" t="s">
        <v>1206</v>
      </c>
      <c r="G1290" s="29" t="s">
        <v>218</v>
      </c>
      <c r="H1290" s="6">
        <f t="shared" si="80"/>
        <v>-45000</v>
      </c>
      <c r="I1290" s="24">
        <f t="shared" si="81"/>
        <v>42.10526315789474</v>
      </c>
      <c r="K1290" t="s">
        <v>18</v>
      </c>
      <c r="L1290">
        <v>27</v>
      </c>
      <c r="M1290" s="2">
        <v>475</v>
      </c>
    </row>
    <row r="1291" spans="1:13" ht="12.75">
      <c r="A1291" s="13"/>
      <c r="B1291" s="335">
        <f>SUM(B1288:B1290)</f>
        <v>45000</v>
      </c>
      <c r="C1291" s="13"/>
      <c r="D1291" s="13"/>
      <c r="E1291" s="13" t="s">
        <v>32</v>
      </c>
      <c r="F1291" s="76"/>
      <c r="G1291" s="20"/>
      <c r="H1291" s="58">
        <v>0</v>
      </c>
      <c r="I1291" s="59">
        <f t="shared" si="81"/>
        <v>94.73684210526316</v>
      </c>
      <c r="J1291" s="60"/>
      <c r="K1291" s="60"/>
      <c r="L1291" s="60"/>
      <c r="M1291" s="2">
        <v>475</v>
      </c>
    </row>
    <row r="1292" spans="2:13" ht="12.75">
      <c r="B1292" s="8"/>
      <c r="F1292" s="72"/>
      <c r="H1292" s="6">
        <f t="shared" si="80"/>
        <v>0</v>
      </c>
      <c r="I1292" s="24">
        <f t="shared" si="81"/>
        <v>0</v>
      </c>
      <c r="M1292" s="2">
        <v>475</v>
      </c>
    </row>
    <row r="1293" spans="2:13" ht="12.75">
      <c r="B1293" s="8"/>
      <c r="F1293" s="72"/>
      <c r="H1293" s="6">
        <f t="shared" si="80"/>
        <v>0</v>
      </c>
      <c r="I1293" s="24">
        <f t="shared" si="81"/>
        <v>0</v>
      </c>
      <c r="M1293" s="2">
        <v>475</v>
      </c>
    </row>
    <row r="1294" spans="2:13" ht="12.75">
      <c r="B1294" s="8"/>
      <c r="F1294" s="72"/>
      <c r="H1294" s="6">
        <f t="shared" si="80"/>
        <v>0</v>
      </c>
      <c r="I1294" s="24">
        <f t="shared" si="81"/>
        <v>0</v>
      </c>
      <c r="M1294" s="2">
        <v>475</v>
      </c>
    </row>
    <row r="1295" spans="1:13" s="2" customFormat="1" ht="12.75">
      <c r="A1295" s="1"/>
      <c r="B1295" s="8"/>
      <c r="C1295" s="1"/>
      <c r="D1295" s="1"/>
      <c r="E1295" s="1"/>
      <c r="F1295" s="72"/>
      <c r="G1295" s="29"/>
      <c r="H1295" s="6">
        <f t="shared" si="80"/>
        <v>0</v>
      </c>
      <c r="I1295" s="24">
        <f t="shared" si="81"/>
        <v>0</v>
      </c>
      <c r="J1295"/>
      <c r="K1295"/>
      <c r="L1295"/>
      <c r="M1295" s="2">
        <v>475</v>
      </c>
    </row>
    <row r="1296" spans="1:13" ht="12.75">
      <c r="A1296" s="14"/>
      <c r="B1296" s="78">
        <v>200000</v>
      </c>
      <c r="C1296" s="14" t="s">
        <v>103</v>
      </c>
      <c r="D1296" s="1" t="s">
        <v>12</v>
      </c>
      <c r="F1296" s="72" t="s">
        <v>541</v>
      </c>
      <c r="G1296" s="32" t="s">
        <v>125</v>
      </c>
      <c r="H1296" s="6">
        <f t="shared" si="80"/>
        <v>-200000</v>
      </c>
      <c r="I1296" s="24">
        <f t="shared" si="81"/>
        <v>421.05263157894734</v>
      </c>
      <c r="J1296" s="17"/>
      <c r="K1296" s="17"/>
      <c r="L1296" s="17"/>
      <c r="M1296" s="2">
        <v>475</v>
      </c>
    </row>
    <row r="1297" spans="1:13" ht="12.75">
      <c r="A1297" s="14"/>
      <c r="B1297" s="78">
        <v>170000</v>
      </c>
      <c r="C1297" s="1" t="s">
        <v>542</v>
      </c>
      <c r="D1297" s="1" t="s">
        <v>81</v>
      </c>
      <c r="E1297" s="14"/>
      <c r="F1297" s="72" t="s">
        <v>541</v>
      </c>
      <c r="G1297" s="32" t="s">
        <v>125</v>
      </c>
      <c r="H1297" s="6">
        <f t="shared" si="80"/>
        <v>-370000</v>
      </c>
      <c r="I1297" s="24">
        <f t="shared" si="81"/>
        <v>357.89473684210526</v>
      </c>
      <c r="J1297" s="17"/>
      <c r="K1297" s="17"/>
      <c r="L1297" s="17"/>
      <c r="M1297" s="2">
        <v>475</v>
      </c>
    </row>
    <row r="1298" spans="2:13" ht="12.75">
      <c r="B1298" s="79">
        <v>60000</v>
      </c>
      <c r="C1298" s="1" t="s">
        <v>229</v>
      </c>
      <c r="D1298" s="1" t="s">
        <v>81</v>
      </c>
      <c r="F1298" s="33" t="s">
        <v>543</v>
      </c>
      <c r="G1298" s="32" t="s">
        <v>125</v>
      </c>
      <c r="H1298" s="6">
        <f t="shared" si="80"/>
        <v>-430000</v>
      </c>
      <c r="I1298" s="24">
        <f t="shared" si="81"/>
        <v>126.3157894736842</v>
      </c>
      <c r="M1298" s="2">
        <v>475</v>
      </c>
    </row>
    <row r="1299" spans="1:13" s="17" customFormat="1" ht="12.75">
      <c r="A1299" s="14"/>
      <c r="B1299" s="78">
        <v>120000</v>
      </c>
      <c r="C1299" s="14" t="s">
        <v>48</v>
      </c>
      <c r="D1299" s="14" t="s">
        <v>81</v>
      </c>
      <c r="E1299" s="14"/>
      <c r="F1299" s="33" t="s">
        <v>543</v>
      </c>
      <c r="G1299" s="32" t="s">
        <v>125</v>
      </c>
      <c r="H1299" s="6">
        <f>H1298-B1299</f>
        <v>-550000</v>
      </c>
      <c r="I1299" s="24">
        <f>+B1299/M1299</f>
        <v>252.6315789473684</v>
      </c>
      <c r="M1299" s="2">
        <v>475</v>
      </c>
    </row>
    <row r="1300" spans="1:13" s="17" customFormat="1" ht="12.75">
      <c r="A1300" s="14"/>
      <c r="B1300" s="78">
        <v>65000</v>
      </c>
      <c r="C1300" s="14" t="s">
        <v>48</v>
      </c>
      <c r="D1300" s="14" t="s">
        <v>81</v>
      </c>
      <c r="E1300" s="14"/>
      <c r="F1300" s="33" t="s">
        <v>543</v>
      </c>
      <c r="G1300" s="32" t="s">
        <v>125</v>
      </c>
      <c r="H1300" s="31">
        <f>H1299-B1300</f>
        <v>-615000</v>
      </c>
      <c r="I1300" s="42">
        <f>+B1300/M1300</f>
        <v>136.8421052631579</v>
      </c>
      <c r="M1300" s="2">
        <v>475</v>
      </c>
    </row>
    <row r="1301" spans="1:13" ht="12.75">
      <c r="A1301" s="13"/>
      <c r="B1301" s="80">
        <f>SUM(B1296:B1300)</f>
        <v>615000</v>
      </c>
      <c r="C1301" s="13" t="s">
        <v>544</v>
      </c>
      <c r="D1301" s="13"/>
      <c r="E1301" s="13"/>
      <c r="F1301" s="76"/>
      <c r="G1301" s="20"/>
      <c r="H1301" s="58">
        <v>0</v>
      </c>
      <c r="I1301" s="59">
        <f t="shared" si="81"/>
        <v>1294.7368421052631</v>
      </c>
      <c r="J1301" s="60"/>
      <c r="K1301" s="60"/>
      <c r="L1301" s="60"/>
      <c r="M1301" s="2">
        <v>475</v>
      </c>
    </row>
    <row r="1302" spans="2:13" ht="12.75">
      <c r="B1302" s="8"/>
      <c r="F1302" s="72"/>
      <c r="H1302" s="6">
        <f t="shared" si="80"/>
        <v>0</v>
      </c>
      <c r="I1302" s="24">
        <f t="shared" si="81"/>
        <v>0</v>
      </c>
      <c r="M1302" s="2">
        <v>475</v>
      </c>
    </row>
    <row r="1303" spans="2:13" ht="12.75">
      <c r="B1303" s="8"/>
      <c r="F1303" s="72"/>
      <c r="H1303" s="6">
        <f t="shared" si="80"/>
        <v>0</v>
      </c>
      <c r="I1303" s="24">
        <f t="shared" si="81"/>
        <v>0</v>
      </c>
      <c r="M1303" s="2">
        <v>475</v>
      </c>
    </row>
    <row r="1304" spans="6:13" ht="12.75">
      <c r="F1304" s="72"/>
      <c r="H1304" s="6">
        <f t="shared" si="80"/>
        <v>0</v>
      </c>
      <c r="I1304" s="24">
        <f t="shared" si="81"/>
        <v>0</v>
      </c>
      <c r="M1304" s="2">
        <v>475</v>
      </c>
    </row>
    <row r="1305" spans="2:13" ht="12.75">
      <c r="B1305" s="7"/>
      <c r="F1305" s="72"/>
      <c r="H1305" s="6">
        <f t="shared" si="80"/>
        <v>0</v>
      </c>
      <c r="I1305" s="24">
        <f t="shared" si="81"/>
        <v>0</v>
      </c>
      <c r="M1305" s="2">
        <v>475</v>
      </c>
    </row>
    <row r="1306" spans="1:13" ht="13.5" thickBot="1">
      <c r="A1306" s="44"/>
      <c r="B1306" s="45">
        <f>+B1309+B1371+B1401</f>
        <v>480430</v>
      </c>
      <c r="C1306" s="44"/>
      <c r="D1306" s="46" t="s">
        <v>545</v>
      </c>
      <c r="E1306" s="47"/>
      <c r="F1306" s="307"/>
      <c r="G1306" s="49"/>
      <c r="H1306" s="9">
        <f t="shared" si="80"/>
        <v>-480430</v>
      </c>
      <c r="I1306" s="82">
        <f t="shared" si="81"/>
        <v>1011.4315789473684</v>
      </c>
      <c r="J1306" s="52"/>
      <c r="K1306" s="52"/>
      <c r="L1306" s="52"/>
      <c r="M1306" s="2">
        <v>475</v>
      </c>
    </row>
    <row r="1307" spans="2:13" ht="12.75">
      <c r="B1307" s="281"/>
      <c r="F1307" s="72"/>
      <c r="H1307" s="6">
        <v>0</v>
      </c>
      <c r="I1307" s="24">
        <f t="shared" si="81"/>
        <v>0</v>
      </c>
      <c r="M1307" s="2">
        <v>475</v>
      </c>
    </row>
    <row r="1308" spans="1:13" s="60" customFormat="1" ht="12.75">
      <c r="A1308" s="1"/>
      <c r="B1308" s="281"/>
      <c r="C1308" s="1"/>
      <c r="D1308" s="1"/>
      <c r="E1308" s="1"/>
      <c r="F1308" s="72"/>
      <c r="G1308" s="29"/>
      <c r="H1308" s="6">
        <f t="shared" si="80"/>
        <v>0</v>
      </c>
      <c r="I1308" s="24">
        <f t="shared" si="81"/>
        <v>0</v>
      </c>
      <c r="J1308"/>
      <c r="K1308"/>
      <c r="L1308"/>
      <c r="M1308" s="2">
        <v>475</v>
      </c>
    </row>
    <row r="1309" spans="1:13" ht="12.75">
      <c r="A1309" s="13"/>
      <c r="B1309" s="53">
        <f>+B1317+B1332+B1340+B1352+B1359+B1366</f>
        <v>225800</v>
      </c>
      <c r="C1309" s="54" t="s">
        <v>171</v>
      </c>
      <c r="D1309" s="55" t="s">
        <v>546</v>
      </c>
      <c r="E1309" s="54" t="s">
        <v>100</v>
      </c>
      <c r="F1309" s="56" t="s">
        <v>547</v>
      </c>
      <c r="G1309" s="57" t="s">
        <v>1284</v>
      </c>
      <c r="H1309" s="58"/>
      <c r="I1309" s="59">
        <f t="shared" si="81"/>
        <v>475.36842105263156</v>
      </c>
      <c r="J1309" s="59"/>
      <c r="K1309" s="59"/>
      <c r="L1309" s="60"/>
      <c r="M1309" s="2">
        <v>475</v>
      </c>
    </row>
    <row r="1310" spans="2:13" ht="12.75">
      <c r="B1310" s="281"/>
      <c r="F1310" s="72"/>
      <c r="H1310" s="6">
        <v>0</v>
      </c>
      <c r="I1310" s="24">
        <f t="shared" si="81"/>
        <v>0</v>
      </c>
      <c r="M1310" s="2">
        <v>475</v>
      </c>
    </row>
    <row r="1311" spans="2:13" ht="12.75">
      <c r="B1311" s="281">
        <v>2000</v>
      </c>
      <c r="C1311" s="1" t="s">
        <v>0</v>
      </c>
      <c r="D1311" s="1" t="s">
        <v>545</v>
      </c>
      <c r="E1311" s="1" t="s">
        <v>18</v>
      </c>
      <c r="F1311" s="305" t="s">
        <v>548</v>
      </c>
      <c r="G1311" s="29" t="s">
        <v>117</v>
      </c>
      <c r="H1311" s="6">
        <f t="shared" si="80"/>
        <v>-2000</v>
      </c>
      <c r="I1311" s="24">
        <f t="shared" si="81"/>
        <v>4.2105263157894735</v>
      </c>
      <c r="K1311" t="s">
        <v>0</v>
      </c>
      <c r="L1311">
        <v>6</v>
      </c>
      <c r="M1311" s="2">
        <v>475</v>
      </c>
    </row>
    <row r="1312" spans="2:13" ht="12.75">
      <c r="B1312" s="281">
        <v>5000</v>
      </c>
      <c r="C1312" s="1" t="s">
        <v>0</v>
      </c>
      <c r="D1312" s="1" t="s">
        <v>545</v>
      </c>
      <c r="E1312" s="1" t="s">
        <v>18</v>
      </c>
      <c r="F1312" s="305" t="s">
        <v>549</v>
      </c>
      <c r="G1312" s="29" t="s">
        <v>119</v>
      </c>
      <c r="H1312" s="6">
        <f t="shared" si="80"/>
        <v>-7000</v>
      </c>
      <c r="I1312" s="24">
        <v>10</v>
      </c>
      <c r="K1312" t="s">
        <v>0</v>
      </c>
      <c r="L1312">
        <v>6</v>
      </c>
      <c r="M1312" s="2">
        <v>475</v>
      </c>
    </row>
    <row r="1313" spans="2:13" ht="12.75">
      <c r="B1313" s="281">
        <v>2000</v>
      </c>
      <c r="C1313" s="1" t="s">
        <v>0</v>
      </c>
      <c r="D1313" s="1" t="s">
        <v>545</v>
      </c>
      <c r="E1313" s="1" t="s">
        <v>18</v>
      </c>
      <c r="F1313" s="305" t="s">
        <v>550</v>
      </c>
      <c r="G1313" s="29" t="s">
        <v>121</v>
      </c>
      <c r="H1313" s="6">
        <f t="shared" si="80"/>
        <v>-9000</v>
      </c>
      <c r="I1313" s="24">
        <v>4</v>
      </c>
      <c r="K1313" t="s">
        <v>0</v>
      </c>
      <c r="L1313">
        <v>6</v>
      </c>
      <c r="M1313" s="2">
        <v>475</v>
      </c>
    </row>
    <row r="1314" spans="2:13" ht="12.75">
      <c r="B1314" s="281">
        <v>9000</v>
      </c>
      <c r="C1314" s="1" t="s">
        <v>0</v>
      </c>
      <c r="D1314" s="1" t="s">
        <v>545</v>
      </c>
      <c r="E1314" s="1" t="s">
        <v>18</v>
      </c>
      <c r="F1314" s="305" t="s">
        <v>551</v>
      </c>
      <c r="G1314" s="29" t="s">
        <v>182</v>
      </c>
      <c r="H1314" s="6">
        <f t="shared" si="80"/>
        <v>-18000</v>
      </c>
      <c r="I1314" s="24">
        <v>18</v>
      </c>
      <c r="K1314" t="s">
        <v>0</v>
      </c>
      <c r="L1314">
        <v>6</v>
      </c>
      <c r="M1314" s="2">
        <v>475</v>
      </c>
    </row>
    <row r="1315" spans="1:13" s="60" customFormat="1" ht="12.75">
      <c r="A1315" s="14"/>
      <c r="B1315" s="89">
        <v>2000</v>
      </c>
      <c r="C1315" s="14" t="s">
        <v>0</v>
      </c>
      <c r="D1315" s="1" t="s">
        <v>545</v>
      </c>
      <c r="E1315" s="14" t="s">
        <v>1174</v>
      </c>
      <c r="F1315" s="306" t="s">
        <v>1175</v>
      </c>
      <c r="G1315" s="32" t="s">
        <v>121</v>
      </c>
      <c r="H1315" s="6">
        <f t="shared" si="80"/>
        <v>-20000</v>
      </c>
      <c r="I1315" s="42">
        <f>+B1315/M1315</f>
        <v>4.2105263157894735</v>
      </c>
      <c r="J1315" s="17"/>
      <c r="K1315" s="17" t="s">
        <v>0</v>
      </c>
      <c r="L1315" s="17">
        <v>6</v>
      </c>
      <c r="M1315" s="2">
        <v>475</v>
      </c>
    </row>
    <row r="1316" spans="2:13" ht="12.75">
      <c r="B1316" s="281">
        <v>5000</v>
      </c>
      <c r="C1316" s="1" t="s">
        <v>0</v>
      </c>
      <c r="D1316" s="1" t="s">
        <v>545</v>
      </c>
      <c r="E1316" s="1" t="s">
        <v>18</v>
      </c>
      <c r="F1316" s="305" t="s">
        <v>552</v>
      </c>
      <c r="G1316" s="29" t="s">
        <v>123</v>
      </c>
      <c r="H1316" s="6">
        <f t="shared" si="80"/>
        <v>-25000</v>
      </c>
      <c r="I1316" s="24">
        <v>10</v>
      </c>
      <c r="K1316" t="s">
        <v>0</v>
      </c>
      <c r="L1316">
        <v>6</v>
      </c>
      <c r="M1316" s="2">
        <v>475</v>
      </c>
    </row>
    <row r="1317" spans="1:13" ht="12.75">
      <c r="A1317" s="13"/>
      <c r="B1317" s="90">
        <f>SUM(B1311:B1316)</f>
        <v>25000</v>
      </c>
      <c r="C1317" s="13" t="s">
        <v>0</v>
      </c>
      <c r="D1317" s="13"/>
      <c r="E1317" s="13"/>
      <c r="F1317" s="76"/>
      <c r="G1317" s="20"/>
      <c r="H1317" s="58">
        <v>0</v>
      </c>
      <c r="I1317" s="59">
        <f aca="true" t="shared" si="82" ref="I1317:I1334">+B1317/M1317</f>
        <v>52.63157894736842</v>
      </c>
      <c r="J1317" s="60"/>
      <c r="K1317" s="60"/>
      <c r="L1317" s="60"/>
      <c r="M1317" s="2">
        <v>475</v>
      </c>
    </row>
    <row r="1318" spans="2:13" ht="12.75">
      <c r="B1318" s="281"/>
      <c r="F1318" s="72"/>
      <c r="H1318" s="6">
        <v>0</v>
      </c>
      <c r="I1318" s="24">
        <f t="shared" si="82"/>
        <v>0</v>
      </c>
      <c r="M1318" s="2">
        <v>475</v>
      </c>
    </row>
    <row r="1319" spans="2:13" ht="12.75">
      <c r="B1319" s="281"/>
      <c r="F1319" s="72"/>
      <c r="H1319" s="6">
        <f t="shared" si="80"/>
        <v>0</v>
      </c>
      <c r="I1319" s="24">
        <f t="shared" si="82"/>
        <v>0</v>
      </c>
      <c r="M1319" s="2">
        <v>475</v>
      </c>
    </row>
    <row r="1320" spans="2:13" ht="12.75">
      <c r="B1320" s="221">
        <v>1000</v>
      </c>
      <c r="C1320" s="14" t="s">
        <v>553</v>
      </c>
      <c r="D1320" s="14" t="s">
        <v>545</v>
      </c>
      <c r="E1320" s="37" t="s">
        <v>24</v>
      </c>
      <c r="F1320" s="33" t="s">
        <v>554</v>
      </c>
      <c r="G1320" s="38" t="s">
        <v>148</v>
      </c>
      <c r="H1320" s="6">
        <f t="shared" si="80"/>
        <v>-1000</v>
      </c>
      <c r="I1320" s="24">
        <f t="shared" si="82"/>
        <v>2.1052631578947367</v>
      </c>
      <c r="K1320" t="s">
        <v>18</v>
      </c>
      <c r="L1320">
        <v>6</v>
      </c>
      <c r="M1320" s="2">
        <v>475</v>
      </c>
    </row>
    <row r="1321" spans="2:13" ht="12.75">
      <c r="B1321" s="221">
        <v>1000</v>
      </c>
      <c r="C1321" s="14" t="s">
        <v>553</v>
      </c>
      <c r="D1321" s="14" t="s">
        <v>545</v>
      </c>
      <c r="E1321" s="37" t="s">
        <v>24</v>
      </c>
      <c r="F1321" s="33" t="s">
        <v>554</v>
      </c>
      <c r="G1321" s="38" t="s">
        <v>148</v>
      </c>
      <c r="H1321" s="6">
        <f t="shared" si="80"/>
        <v>-2000</v>
      </c>
      <c r="I1321" s="24">
        <f t="shared" si="82"/>
        <v>2.1052631578947367</v>
      </c>
      <c r="K1321" t="s">
        <v>18</v>
      </c>
      <c r="L1321">
        <v>6</v>
      </c>
      <c r="M1321" s="2">
        <v>475</v>
      </c>
    </row>
    <row r="1322" spans="1:13" ht="12.75">
      <c r="A1322" s="14"/>
      <c r="B1322" s="221">
        <v>1000</v>
      </c>
      <c r="C1322" s="14" t="s">
        <v>553</v>
      </c>
      <c r="D1322" s="14" t="s">
        <v>545</v>
      </c>
      <c r="E1322" s="37" t="s">
        <v>24</v>
      </c>
      <c r="F1322" s="33" t="s">
        <v>554</v>
      </c>
      <c r="G1322" s="38" t="s">
        <v>148</v>
      </c>
      <c r="H1322" s="6">
        <f aca="true" t="shared" si="83" ref="H1322:H1365">H1321-B1322</f>
        <v>-3000</v>
      </c>
      <c r="I1322" s="42">
        <f t="shared" si="82"/>
        <v>2.1052631578947367</v>
      </c>
      <c r="J1322" s="17"/>
      <c r="K1322" t="s">
        <v>18</v>
      </c>
      <c r="L1322">
        <v>6</v>
      </c>
      <c r="M1322" s="2">
        <v>475</v>
      </c>
    </row>
    <row r="1323" spans="2:13" ht="12.75">
      <c r="B1323" s="292">
        <v>1500</v>
      </c>
      <c r="C1323" s="1" t="s">
        <v>555</v>
      </c>
      <c r="D1323" s="14" t="s">
        <v>545</v>
      </c>
      <c r="E1323" s="1" t="s">
        <v>24</v>
      </c>
      <c r="F1323" s="33" t="s">
        <v>554</v>
      </c>
      <c r="G1323" s="38" t="s">
        <v>148</v>
      </c>
      <c r="H1323" s="6">
        <f t="shared" si="83"/>
        <v>-4500</v>
      </c>
      <c r="I1323" s="24">
        <f t="shared" si="82"/>
        <v>3.1578947368421053</v>
      </c>
      <c r="K1323" t="s">
        <v>18</v>
      </c>
      <c r="L1323">
        <v>6</v>
      </c>
      <c r="M1323" s="2">
        <v>475</v>
      </c>
    </row>
    <row r="1324" spans="2:13" ht="12.75">
      <c r="B1324" s="292">
        <v>1500</v>
      </c>
      <c r="C1324" s="1" t="s">
        <v>555</v>
      </c>
      <c r="D1324" s="14" t="s">
        <v>545</v>
      </c>
      <c r="E1324" s="1" t="s">
        <v>24</v>
      </c>
      <c r="F1324" s="33" t="s">
        <v>554</v>
      </c>
      <c r="G1324" s="38" t="s">
        <v>148</v>
      </c>
      <c r="H1324" s="6">
        <f t="shared" si="83"/>
        <v>-6000</v>
      </c>
      <c r="I1324" s="24">
        <f t="shared" si="82"/>
        <v>3.1578947368421053</v>
      </c>
      <c r="K1324" t="s">
        <v>18</v>
      </c>
      <c r="L1324">
        <v>6</v>
      </c>
      <c r="M1324" s="2">
        <v>475</v>
      </c>
    </row>
    <row r="1325" spans="2:13" ht="12.75">
      <c r="B1325" s="292">
        <v>1500</v>
      </c>
      <c r="C1325" s="1" t="s">
        <v>555</v>
      </c>
      <c r="D1325" s="14" t="s">
        <v>545</v>
      </c>
      <c r="E1325" s="1" t="s">
        <v>24</v>
      </c>
      <c r="F1325" s="33" t="s">
        <v>554</v>
      </c>
      <c r="G1325" s="38" t="s">
        <v>148</v>
      </c>
      <c r="H1325" s="6">
        <f t="shared" si="83"/>
        <v>-7500</v>
      </c>
      <c r="I1325" s="24">
        <f t="shared" si="82"/>
        <v>3.1578947368421053</v>
      </c>
      <c r="K1325" t="s">
        <v>18</v>
      </c>
      <c r="L1325">
        <v>6</v>
      </c>
      <c r="M1325" s="2">
        <v>475</v>
      </c>
    </row>
    <row r="1326" spans="2:13" ht="12.75">
      <c r="B1326" s="221">
        <v>10000</v>
      </c>
      <c r="C1326" s="14" t="s">
        <v>556</v>
      </c>
      <c r="D1326" s="14" t="s">
        <v>545</v>
      </c>
      <c r="E1326" s="1" t="s">
        <v>24</v>
      </c>
      <c r="F1326" s="33" t="s">
        <v>554</v>
      </c>
      <c r="G1326" s="29" t="s">
        <v>121</v>
      </c>
      <c r="H1326" s="6">
        <f t="shared" si="83"/>
        <v>-17500</v>
      </c>
      <c r="I1326" s="24">
        <f t="shared" si="82"/>
        <v>21.05263157894737</v>
      </c>
      <c r="K1326" t="s">
        <v>18</v>
      </c>
      <c r="L1326">
        <v>6</v>
      </c>
      <c r="M1326" s="2">
        <v>475</v>
      </c>
    </row>
    <row r="1327" spans="2:13" ht="12.75">
      <c r="B1327" s="221">
        <v>10000</v>
      </c>
      <c r="C1327" s="14" t="s">
        <v>556</v>
      </c>
      <c r="D1327" s="14" t="s">
        <v>545</v>
      </c>
      <c r="E1327" s="1" t="s">
        <v>24</v>
      </c>
      <c r="F1327" s="33" t="s">
        <v>554</v>
      </c>
      <c r="G1327" s="29" t="s">
        <v>121</v>
      </c>
      <c r="H1327" s="6">
        <f t="shared" si="83"/>
        <v>-27500</v>
      </c>
      <c r="I1327" s="24">
        <f t="shared" si="82"/>
        <v>21.05263157894737</v>
      </c>
      <c r="K1327" t="s">
        <v>18</v>
      </c>
      <c r="L1327">
        <v>6</v>
      </c>
      <c r="M1327" s="2">
        <v>475</v>
      </c>
    </row>
    <row r="1328" spans="2:13" ht="12.75">
      <c r="B1328" s="221">
        <v>10000</v>
      </c>
      <c r="C1328" s="14" t="s">
        <v>556</v>
      </c>
      <c r="D1328" s="14" t="s">
        <v>545</v>
      </c>
      <c r="E1328" s="1" t="s">
        <v>24</v>
      </c>
      <c r="F1328" s="33" t="s">
        <v>554</v>
      </c>
      <c r="G1328" s="29" t="s">
        <v>121</v>
      </c>
      <c r="H1328" s="6">
        <f t="shared" si="83"/>
        <v>-37500</v>
      </c>
      <c r="I1328" s="24">
        <f t="shared" si="82"/>
        <v>21.05263157894737</v>
      </c>
      <c r="K1328" t="s">
        <v>18</v>
      </c>
      <c r="L1328">
        <v>6</v>
      </c>
      <c r="M1328" s="2">
        <v>475</v>
      </c>
    </row>
    <row r="1329" spans="2:13" ht="12.75">
      <c r="B1329" s="292">
        <v>7000</v>
      </c>
      <c r="C1329" s="1" t="s">
        <v>557</v>
      </c>
      <c r="D1329" s="14" t="s">
        <v>545</v>
      </c>
      <c r="E1329" s="1" t="s">
        <v>24</v>
      </c>
      <c r="F1329" s="33" t="s">
        <v>558</v>
      </c>
      <c r="G1329" s="29" t="s">
        <v>123</v>
      </c>
      <c r="H1329" s="6">
        <f t="shared" si="83"/>
        <v>-44500</v>
      </c>
      <c r="I1329" s="24">
        <f t="shared" si="82"/>
        <v>14.736842105263158</v>
      </c>
      <c r="K1329" t="s">
        <v>18</v>
      </c>
      <c r="L1329">
        <v>6</v>
      </c>
      <c r="M1329" s="2">
        <v>475</v>
      </c>
    </row>
    <row r="1330" spans="1:13" s="60" customFormat="1" ht="12.75">
      <c r="A1330" s="1"/>
      <c r="B1330" s="292">
        <v>7000</v>
      </c>
      <c r="C1330" s="1" t="s">
        <v>557</v>
      </c>
      <c r="D1330" s="14" t="s">
        <v>545</v>
      </c>
      <c r="E1330" s="1" t="s">
        <v>24</v>
      </c>
      <c r="F1330" s="33" t="s">
        <v>559</v>
      </c>
      <c r="G1330" s="29" t="s">
        <v>123</v>
      </c>
      <c r="H1330" s="6">
        <f t="shared" si="83"/>
        <v>-51500</v>
      </c>
      <c r="I1330" s="24">
        <f t="shared" si="82"/>
        <v>14.736842105263158</v>
      </c>
      <c r="J1330"/>
      <c r="K1330" t="s">
        <v>18</v>
      </c>
      <c r="L1330">
        <v>6</v>
      </c>
      <c r="M1330" s="2">
        <v>475</v>
      </c>
    </row>
    <row r="1331" spans="2:13" ht="12.75">
      <c r="B1331" s="292">
        <v>7000</v>
      </c>
      <c r="C1331" s="1" t="s">
        <v>557</v>
      </c>
      <c r="D1331" s="14" t="s">
        <v>545</v>
      </c>
      <c r="E1331" s="1" t="s">
        <v>24</v>
      </c>
      <c r="F1331" s="33" t="s">
        <v>560</v>
      </c>
      <c r="G1331" s="29" t="s">
        <v>123</v>
      </c>
      <c r="H1331" s="6">
        <f t="shared" si="83"/>
        <v>-58500</v>
      </c>
      <c r="I1331" s="24">
        <f t="shared" si="82"/>
        <v>14.736842105263158</v>
      </c>
      <c r="K1331" t="s">
        <v>18</v>
      </c>
      <c r="L1331">
        <v>6</v>
      </c>
      <c r="M1331" s="2">
        <v>475</v>
      </c>
    </row>
    <row r="1332" spans="1:13" ht="12.75">
      <c r="A1332" s="13"/>
      <c r="B1332" s="308">
        <f>SUM(B1320:B1331)</f>
        <v>58500</v>
      </c>
      <c r="C1332" s="13" t="s">
        <v>27</v>
      </c>
      <c r="D1332" s="13"/>
      <c r="E1332" s="13"/>
      <c r="F1332" s="76"/>
      <c r="G1332" s="20"/>
      <c r="H1332" s="58">
        <v>0</v>
      </c>
      <c r="I1332" s="59">
        <f t="shared" si="82"/>
        <v>123.15789473684211</v>
      </c>
      <c r="J1332" s="60"/>
      <c r="K1332" s="60"/>
      <c r="L1332" s="60"/>
      <c r="M1332" s="2">
        <v>475</v>
      </c>
    </row>
    <row r="1333" spans="2:13" ht="12.75">
      <c r="B1333" s="281"/>
      <c r="F1333" s="72"/>
      <c r="H1333" s="6">
        <f t="shared" si="83"/>
        <v>0</v>
      </c>
      <c r="I1333" s="24">
        <f t="shared" si="82"/>
        <v>0</v>
      </c>
      <c r="M1333" s="2">
        <v>475</v>
      </c>
    </row>
    <row r="1334" spans="2:13" ht="12.75">
      <c r="B1334" s="281"/>
      <c r="F1334" s="72"/>
      <c r="H1334" s="6">
        <f t="shared" si="83"/>
        <v>0</v>
      </c>
      <c r="I1334" s="24">
        <f t="shared" si="82"/>
        <v>0</v>
      </c>
      <c r="M1334" s="2">
        <v>475</v>
      </c>
    </row>
    <row r="1335" spans="2:13" ht="12.75">
      <c r="B1335" s="292">
        <v>2000</v>
      </c>
      <c r="C1335" s="14" t="s">
        <v>41</v>
      </c>
      <c r="D1335" s="14" t="s">
        <v>545</v>
      </c>
      <c r="E1335" s="1" t="s">
        <v>29</v>
      </c>
      <c r="F1335" s="33" t="s">
        <v>554</v>
      </c>
      <c r="G1335" s="29" t="s">
        <v>121</v>
      </c>
      <c r="H1335" s="6">
        <f t="shared" si="83"/>
        <v>-2000</v>
      </c>
      <c r="I1335" s="24">
        <v>4</v>
      </c>
      <c r="K1335" t="s">
        <v>18</v>
      </c>
      <c r="L1335">
        <v>6</v>
      </c>
      <c r="M1335" s="2">
        <v>475</v>
      </c>
    </row>
    <row r="1336" spans="2:13" ht="12.75">
      <c r="B1336" s="292">
        <v>6000</v>
      </c>
      <c r="C1336" s="14" t="s">
        <v>1283</v>
      </c>
      <c r="D1336" s="14" t="s">
        <v>545</v>
      </c>
      <c r="E1336" s="1" t="s">
        <v>29</v>
      </c>
      <c r="F1336" s="33" t="s">
        <v>554</v>
      </c>
      <c r="G1336" s="29" t="s">
        <v>182</v>
      </c>
      <c r="H1336" s="6">
        <f t="shared" si="83"/>
        <v>-8000</v>
      </c>
      <c r="I1336" s="24">
        <v>12</v>
      </c>
      <c r="K1336" t="s">
        <v>18</v>
      </c>
      <c r="L1336">
        <v>6</v>
      </c>
      <c r="M1336" s="2">
        <v>475</v>
      </c>
    </row>
    <row r="1337" spans="2:13" ht="12.75">
      <c r="B1337" s="292">
        <v>3000</v>
      </c>
      <c r="C1337" s="14" t="s">
        <v>406</v>
      </c>
      <c r="D1337" s="14" t="s">
        <v>545</v>
      </c>
      <c r="E1337" s="1" t="s">
        <v>29</v>
      </c>
      <c r="F1337" s="33" t="s">
        <v>554</v>
      </c>
      <c r="G1337" s="29" t="s">
        <v>182</v>
      </c>
      <c r="H1337" s="6">
        <f t="shared" si="83"/>
        <v>-11000</v>
      </c>
      <c r="I1337" s="24">
        <v>6</v>
      </c>
      <c r="K1337" t="s">
        <v>18</v>
      </c>
      <c r="L1337">
        <v>6</v>
      </c>
      <c r="M1337" s="2">
        <v>475</v>
      </c>
    </row>
    <row r="1338" spans="1:13" s="60" customFormat="1" ht="12.75">
      <c r="A1338" s="1"/>
      <c r="B1338" s="292">
        <v>1500</v>
      </c>
      <c r="C1338" s="1" t="s">
        <v>41</v>
      </c>
      <c r="D1338" s="14" t="s">
        <v>545</v>
      </c>
      <c r="E1338" s="1" t="s">
        <v>29</v>
      </c>
      <c r="F1338" s="33" t="s">
        <v>554</v>
      </c>
      <c r="G1338" s="29" t="s">
        <v>182</v>
      </c>
      <c r="H1338" s="6">
        <f t="shared" si="83"/>
        <v>-12500</v>
      </c>
      <c r="I1338" s="24">
        <v>3</v>
      </c>
      <c r="J1338"/>
      <c r="K1338" t="s">
        <v>18</v>
      </c>
      <c r="L1338">
        <v>6</v>
      </c>
      <c r="M1338" s="2">
        <v>475</v>
      </c>
    </row>
    <row r="1339" spans="2:13" ht="12.75">
      <c r="B1339" s="292">
        <v>1800</v>
      </c>
      <c r="C1339" s="1" t="s">
        <v>41</v>
      </c>
      <c r="D1339" s="14" t="s">
        <v>545</v>
      </c>
      <c r="E1339" s="1" t="s">
        <v>29</v>
      </c>
      <c r="F1339" s="33" t="s">
        <v>554</v>
      </c>
      <c r="G1339" s="29" t="s">
        <v>123</v>
      </c>
      <c r="H1339" s="6">
        <f t="shared" si="83"/>
        <v>-14300</v>
      </c>
      <c r="I1339" s="24">
        <v>3.6</v>
      </c>
      <c r="K1339" t="s">
        <v>18</v>
      </c>
      <c r="L1339">
        <v>6</v>
      </c>
      <c r="M1339" s="2">
        <v>475</v>
      </c>
    </row>
    <row r="1340" spans="1:13" ht="12.75">
      <c r="A1340" s="13"/>
      <c r="B1340" s="308">
        <f>SUM(B1335:B1339)</f>
        <v>14300</v>
      </c>
      <c r="C1340" s="13"/>
      <c r="D1340" s="13"/>
      <c r="E1340" s="13" t="s">
        <v>90</v>
      </c>
      <c r="F1340" s="76"/>
      <c r="G1340" s="20"/>
      <c r="H1340" s="58">
        <v>0</v>
      </c>
      <c r="I1340" s="59">
        <f>+B1340/M1340</f>
        <v>30.105263157894736</v>
      </c>
      <c r="J1340" s="60"/>
      <c r="K1340" s="60"/>
      <c r="L1340" s="60"/>
      <c r="M1340" s="2">
        <v>475</v>
      </c>
    </row>
    <row r="1341" spans="2:13" ht="12.75">
      <c r="B1341" s="281"/>
      <c r="F1341" s="72"/>
      <c r="H1341" s="6">
        <f t="shared" si="83"/>
        <v>0</v>
      </c>
      <c r="I1341" s="24">
        <f>+B1341/M1341</f>
        <v>0</v>
      </c>
      <c r="M1341" s="2">
        <v>475</v>
      </c>
    </row>
    <row r="1342" spans="2:13" ht="12.75">
      <c r="B1342" s="281"/>
      <c r="F1342" s="72"/>
      <c r="H1342" s="6">
        <f t="shared" si="83"/>
        <v>0</v>
      </c>
      <c r="I1342" s="24">
        <f>+B1342/M1342</f>
        <v>0</v>
      </c>
      <c r="M1342" s="2">
        <v>475</v>
      </c>
    </row>
    <row r="1343" spans="2:13" ht="12.75">
      <c r="B1343" s="281">
        <v>5000</v>
      </c>
      <c r="C1343" s="1" t="s">
        <v>163</v>
      </c>
      <c r="D1343" s="14" t="s">
        <v>545</v>
      </c>
      <c r="E1343" s="1" t="s">
        <v>24</v>
      </c>
      <c r="F1343" s="33" t="s">
        <v>554</v>
      </c>
      <c r="G1343" s="38" t="s">
        <v>148</v>
      </c>
      <c r="H1343" s="6">
        <f t="shared" si="83"/>
        <v>-5000</v>
      </c>
      <c r="I1343" s="24">
        <v>10</v>
      </c>
      <c r="K1343" t="s">
        <v>18</v>
      </c>
      <c r="L1343">
        <v>6</v>
      </c>
      <c r="M1343" s="2">
        <v>475</v>
      </c>
    </row>
    <row r="1344" spans="2:13" ht="12.75">
      <c r="B1344" s="281">
        <v>5000</v>
      </c>
      <c r="C1344" s="40" t="s">
        <v>163</v>
      </c>
      <c r="D1344" s="14" t="s">
        <v>545</v>
      </c>
      <c r="E1344" s="40" t="s">
        <v>24</v>
      </c>
      <c r="F1344" s="33" t="s">
        <v>561</v>
      </c>
      <c r="G1344" s="38" t="s">
        <v>148</v>
      </c>
      <c r="H1344" s="6">
        <f t="shared" si="83"/>
        <v>-10000</v>
      </c>
      <c r="I1344" s="24">
        <v>10</v>
      </c>
      <c r="J1344" s="39"/>
      <c r="K1344" t="s">
        <v>18</v>
      </c>
      <c r="L1344">
        <v>6</v>
      </c>
      <c r="M1344" s="2">
        <v>475</v>
      </c>
    </row>
    <row r="1345" spans="2:13" ht="12.75">
      <c r="B1345" s="281">
        <v>5000</v>
      </c>
      <c r="C1345" s="1" t="s">
        <v>163</v>
      </c>
      <c r="D1345" s="14" t="s">
        <v>545</v>
      </c>
      <c r="E1345" s="1" t="s">
        <v>24</v>
      </c>
      <c r="F1345" s="33" t="s">
        <v>562</v>
      </c>
      <c r="G1345" s="38" t="s">
        <v>148</v>
      </c>
      <c r="H1345" s="6">
        <f t="shared" si="83"/>
        <v>-15000</v>
      </c>
      <c r="I1345" s="24">
        <v>10</v>
      </c>
      <c r="K1345" t="s">
        <v>18</v>
      </c>
      <c r="L1345">
        <v>6</v>
      </c>
      <c r="M1345" s="2">
        <v>475</v>
      </c>
    </row>
    <row r="1346" spans="2:13" ht="12.75">
      <c r="B1346" s="281">
        <v>5000</v>
      </c>
      <c r="C1346" s="1" t="s">
        <v>163</v>
      </c>
      <c r="D1346" s="14" t="s">
        <v>545</v>
      </c>
      <c r="E1346" s="1" t="s">
        <v>24</v>
      </c>
      <c r="F1346" s="33" t="s">
        <v>563</v>
      </c>
      <c r="G1346" s="29" t="s">
        <v>121</v>
      </c>
      <c r="H1346" s="6">
        <f t="shared" si="83"/>
        <v>-20000</v>
      </c>
      <c r="I1346" s="24">
        <v>10</v>
      </c>
      <c r="K1346" t="s">
        <v>18</v>
      </c>
      <c r="L1346">
        <v>6</v>
      </c>
      <c r="M1346" s="2">
        <v>475</v>
      </c>
    </row>
    <row r="1347" spans="1:13" s="60" customFormat="1" ht="12.75">
      <c r="A1347" s="1"/>
      <c r="B1347" s="281">
        <v>5000</v>
      </c>
      <c r="C1347" s="40" t="s">
        <v>163</v>
      </c>
      <c r="D1347" s="14" t="s">
        <v>545</v>
      </c>
      <c r="E1347" s="1" t="s">
        <v>24</v>
      </c>
      <c r="F1347" s="33" t="s">
        <v>564</v>
      </c>
      <c r="G1347" s="29" t="s">
        <v>121</v>
      </c>
      <c r="H1347" s="6">
        <f t="shared" si="83"/>
        <v>-25000</v>
      </c>
      <c r="I1347" s="24">
        <v>10</v>
      </c>
      <c r="J1347"/>
      <c r="K1347" t="s">
        <v>18</v>
      </c>
      <c r="L1347">
        <v>6</v>
      </c>
      <c r="M1347" s="2">
        <v>475</v>
      </c>
    </row>
    <row r="1348" spans="2:13" ht="12.75">
      <c r="B1348" s="281">
        <v>5000</v>
      </c>
      <c r="C1348" s="1" t="s">
        <v>163</v>
      </c>
      <c r="D1348" s="14" t="s">
        <v>545</v>
      </c>
      <c r="E1348" s="1" t="s">
        <v>24</v>
      </c>
      <c r="F1348" s="33" t="s">
        <v>565</v>
      </c>
      <c r="G1348" s="29" t="s">
        <v>121</v>
      </c>
      <c r="H1348" s="6">
        <f t="shared" si="83"/>
        <v>-30000</v>
      </c>
      <c r="I1348" s="24">
        <v>10</v>
      </c>
      <c r="K1348" t="s">
        <v>18</v>
      </c>
      <c r="L1348">
        <v>6</v>
      </c>
      <c r="M1348" s="2">
        <v>475</v>
      </c>
    </row>
    <row r="1349" spans="2:13" ht="12.75">
      <c r="B1349" s="281">
        <v>5000</v>
      </c>
      <c r="C1349" s="1" t="s">
        <v>163</v>
      </c>
      <c r="D1349" s="14" t="s">
        <v>545</v>
      </c>
      <c r="E1349" s="1" t="s">
        <v>24</v>
      </c>
      <c r="F1349" s="33" t="s">
        <v>1257</v>
      </c>
      <c r="G1349" s="29" t="s">
        <v>182</v>
      </c>
      <c r="H1349" s="6">
        <f>H1348-B1349</f>
        <v>-35000</v>
      </c>
      <c r="I1349" s="24">
        <v>10</v>
      </c>
      <c r="K1349" t="s">
        <v>18</v>
      </c>
      <c r="L1349">
        <v>6</v>
      </c>
      <c r="M1349" s="2">
        <v>475</v>
      </c>
    </row>
    <row r="1350" spans="1:13" s="60" customFormat="1" ht="12.75">
      <c r="A1350" s="1"/>
      <c r="B1350" s="281">
        <v>5000</v>
      </c>
      <c r="C1350" s="40" t="s">
        <v>163</v>
      </c>
      <c r="D1350" s="14" t="s">
        <v>545</v>
      </c>
      <c r="E1350" s="1" t="s">
        <v>24</v>
      </c>
      <c r="F1350" s="33" t="s">
        <v>1258</v>
      </c>
      <c r="G1350" s="29" t="s">
        <v>182</v>
      </c>
      <c r="H1350" s="6">
        <f>H1349-B1350</f>
        <v>-40000</v>
      </c>
      <c r="I1350" s="24">
        <v>10</v>
      </c>
      <c r="J1350"/>
      <c r="K1350" t="s">
        <v>18</v>
      </c>
      <c r="L1350">
        <v>6</v>
      </c>
      <c r="M1350" s="2">
        <v>475</v>
      </c>
    </row>
    <row r="1351" spans="2:13" ht="12.75">
      <c r="B1351" s="281">
        <v>5000</v>
      </c>
      <c r="C1351" s="1" t="s">
        <v>163</v>
      </c>
      <c r="D1351" s="14" t="s">
        <v>545</v>
      </c>
      <c r="E1351" s="1" t="s">
        <v>24</v>
      </c>
      <c r="F1351" s="33" t="s">
        <v>1259</v>
      </c>
      <c r="G1351" s="29" t="s">
        <v>182</v>
      </c>
      <c r="H1351" s="6">
        <f>H1350-B1351</f>
        <v>-45000</v>
      </c>
      <c r="I1351" s="24">
        <v>10</v>
      </c>
      <c r="K1351" t="s">
        <v>18</v>
      </c>
      <c r="L1351">
        <v>6</v>
      </c>
      <c r="M1351" s="2">
        <v>475</v>
      </c>
    </row>
    <row r="1352" spans="1:13" ht="12.75">
      <c r="A1352" s="13"/>
      <c r="B1352" s="90">
        <f>SUM(B1343:B1351)</f>
        <v>45000</v>
      </c>
      <c r="C1352" s="13" t="s">
        <v>163</v>
      </c>
      <c r="D1352" s="13"/>
      <c r="E1352" s="13"/>
      <c r="F1352" s="76"/>
      <c r="G1352" s="20"/>
      <c r="H1352" s="58">
        <v>0</v>
      </c>
      <c r="I1352" s="59">
        <f>+B1352/M1352</f>
        <v>94.73684210526316</v>
      </c>
      <c r="J1352" s="60"/>
      <c r="K1352" s="60"/>
      <c r="L1352" s="60"/>
      <c r="M1352" s="2">
        <v>475</v>
      </c>
    </row>
    <row r="1353" spans="2:13" ht="12.75">
      <c r="B1353" s="281"/>
      <c r="F1353" s="72"/>
      <c r="H1353" s="6">
        <f t="shared" si="83"/>
        <v>0</v>
      </c>
      <c r="I1353" s="24">
        <f>+B1353/M1353</f>
        <v>0</v>
      </c>
      <c r="M1353" s="2">
        <v>475</v>
      </c>
    </row>
    <row r="1354" spans="2:13" ht="12.75">
      <c r="B1354" s="281"/>
      <c r="F1354" s="72"/>
      <c r="H1354" s="6">
        <f t="shared" si="83"/>
        <v>0</v>
      </c>
      <c r="I1354" s="24">
        <f>+B1354/M1354</f>
        <v>0</v>
      </c>
      <c r="M1354" s="2">
        <v>475</v>
      </c>
    </row>
    <row r="1355" spans="2:13" ht="12.75">
      <c r="B1355" s="281">
        <v>2000</v>
      </c>
      <c r="C1355" s="1" t="s">
        <v>30</v>
      </c>
      <c r="D1355" s="14" t="s">
        <v>545</v>
      </c>
      <c r="E1355" s="1" t="s">
        <v>24</v>
      </c>
      <c r="F1355" s="33" t="s">
        <v>554</v>
      </c>
      <c r="G1355" s="38" t="s">
        <v>148</v>
      </c>
      <c r="H1355" s="6">
        <f t="shared" si="83"/>
        <v>-2000</v>
      </c>
      <c r="I1355" s="24">
        <v>4</v>
      </c>
      <c r="K1355" t="s">
        <v>18</v>
      </c>
      <c r="L1355">
        <v>6</v>
      </c>
      <c r="M1355" s="2">
        <v>475</v>
      </c>
    </row>
    <row r="1356" spans="2:13" ht="12.75">
      <c r="B1356" s="281">
        <v>2000</v>
      </c>
      <c r="C1356" s="1" t="s">
        <v>30</v>
      </c>
      <c r="D1356" s="14" t="s">
        <v>545</v>
      </c>
      <c r="E1356" s="1" t="s">
        <v>24</v>
      </c>
      <c r="F1356" s="33" t="s">
        <v>554</v>
      </c>
      <c r="G1356" s="29" t="s">
        <v>121</v>
      </c>
      <c r="H1356" s="6">
        <f t="shared" si="83"/>
        <v>-4000</v>
      </c>
      <c r="I1356" s="24">
        <v>4</v>
      </c>
      <c r="K1356" t="s">
        <v>18</v>
      </c>
      <c r="L1356">
        <v>6</v>
      </c>
      <c r="M1356" s="2">
        <v>475</v>
      </c>
    </row>
    <row r="1357" spans="1:13" s="60" customFormat="1" ht="12.75">
      <c r="A1357" s="1"/>
      <c r="B1357" s="281">
        <v>2000</v>
      </c>
      <c r="C1357" s="1" t="s">
        <v>30</v>
      </c>
      <c r="D1357" s="14" t="s">
        <v>545</v>
      </c>
      <c r="E1357" s="1" t="s">
        <v>24</v>
      </c>
      <c r="F1357" s="33" t="s">
        <v>554</v>
      </c>
      <c r="G1357" s="29" t="s">
        <v>182</v>
      </c>
      <c r="H1357" s="6">
        <f t="shared" si="83"/>
        <v>-6000</v>
      </c>
      <c r="I1357" s="24">
        <v>4</v>
      </c>
      <c r="J1357"/>
      <c r="K1357" t="s">
        <v>18</v>
      </c>
      <c r="L1357">
        <v>6</v>
      </c>
      <c r="M1357" s="2">
        <v>475</v>
      </c>
    </row>
    <row r="1358" spans="2:13" ht="12.75">
      <c r="B1358" s="281">
        <v>2000</v>
      </c>
      <c r="C1358" s="1" t="s">
        <v>30</v>
      </c>
      <c r="D1358" s="14" t="s">
        <v>545</v>
      </c>
      <c r="E1358" s="1" t="s">
        <v>24</v>
      </c>
      <c r="F1358" s="33" t="s">
        <v>554</v>
      </c>
      <c r="G1358" s="29" t="s">
        <v>123</v>
      </c>
      <c r="H1358" s="6">
        <f t="shared" si="83"/>
        <v>-8000</v>
      </c>
      <c r="I1358" s="24">
        <v>4</v>
      </c>
      <c r="K1358" t="s">
        <v>18</v>
      </c>
      <c r="L1358">
        <v>6</v>
      </c>
      <c r="M1358" s="2">
        <v>475</v>
      </c>
    </row>
    <row r="1359" spans="1:13" ht="12.75">
      <c r="A1359" s="13"/>
      <c r="B1359" s="90">
        <f>SUM(B1355:B1358)</f>
        <v>8000</v>
      </c>
      <c r="C1359" s="13" t="s">
        <v>30</v>
      </c>
      <c r="D1359" s="13"/>
      <c r="E1359" s="13"/>
      <c r="F1359" s="76"/>
      <c r="G1359" s="20"/>
      <c r="H1359" s="58">
        <v>0</v>
      </c>
      <c r="I1359" s="59">
        <f>+B1359/M1359</f>
        <v>16.842105263157894</v>
      </c>
      <c r="J1359" s="60"/>
      <c r="K1359" s="60"/>
      <c r="L1359" s="60"/>
      <c r="M1359" s="2">
        <v>475</v>
      </c>
    </row>
    <row r="1360" spans="2:13" ht="12.75">
      <c r="B1360" s="281"/>
      <c r="F1360" s="72"/>
      <c r="H1360" s="6">
        <f t="shared" si="83"/>
        <v>0</v>
      </c>
      <c r="I1360" s="24">
        <f>+B1360/M1360</f>
        <v>0</v>
      </c>
      <c r="M1360" s="2">
        <v>475</v>
      </c>
    </row>
    <row r="1361" spans="2:13" ht="12.75">
      <c r="B1361" s="281"/>
      <c r="F1361" s="72"/>
      <c r="H1361" s="6">
        <f t="shared" si="83"/>
        <v>0</v>
      </c>
      <c r="I1361" s="24">
        <f>+B1361/M1361</f>
        <v>0</v>
      </c>
      <c r="M1361" s="2">
        <v>475</v>
      </c>
    </row>
    <row r="1362" spans="1:13" s="17" customFormat="1" ht="12.75">
      <c r="A1362" s="14"/>
      <c r="B1362" s="89">
        <v>20000</v>
      </c>
      <c r="C1362" s="14" t="s">
        <v>1279</v>
      </c>
      <c r="D1362" s="14" t="s">
        <v>545</v>
      </c>
      <c r="E1362" s="14" t="s">
        <v>543</v>
      </c>
      <c r="F1362" s="33" t="s">
        <v>1280</v>
      </c>
      <c r="G1362" s="32" t="s">
        <v>182</v>
      </c>
      <c r="H1362" s="6">
        <f t="shared" si="83"/>
        <v>-20000</v>
      </c>
      <c r="I1362" s="42">
        <v>20</v>
      </c>
      <c r="K1362" s="17" t="s">
        <v>18</v>
      </c>
      <c r="L1362" s="17">
        <v>6</v>
      </c>
      <c r="M1362" s="43">
        <v>475</v>
      </c>
    </row>
    <row r="1363" spans="1:13" s="17" customFormat="1" ht="12.75">
      <c r="A1363" s="14"/>
      <c r="B1363" s="89">
        <v>10000</v>
      </c>
      <c r="C1363" s="14" t="s">
        <v>31</v>
      </c>
      <c r="D1363" s="14" t="s">
        <v>545</v>
      </c>
      <c r="E1363" s="14" t="s">
        <v>543</v>
      </c>
      <c r="F1363" s="33" t="s">
        <v>566</v>
      </c>
      <c r="G1363" s="32" t="s">
        <v>182</v>
      </c>
      <c r="H1363" s="6">
        <f t="shared" si="83"/>
        <v>-30000</v>
      </c>
      <c r="I1363" s="42">
        <v>20</v>
      </c>
      <c r="K1363" s="17" t="s">
        <v>18</v>
      </c>
      <c r="L1363" s="17">
        <v>6</v>
      </c>
      <c r="M1363" s="43">
        <v>475</v>
      </c>
    </row>
    <row r="1364" spans="1:13" s="17" customFormat="1" ht="12.75">
      <c r="A1364" s="14"/>
      <c r="B1364" s="89">
        <v>20000</v>
      </c>
      <c r="C1364" s="14" t="s">
        <v>1279</v>
      </c>
      <c r="D1364" s="14" t="s">
        <v>545</v>
      </c>
      <c r="E1364" s="14" t="s">
        <v>543</v>
      </c>
      <c r="F1364" s="33" t="s">
        <v>1281</v>
      </c>
      <c r="G1364" s="32" t="s">
        <v>182</v>
      </c>
      <c r="H1364" s="6">
        <f t="shared" si="83"/>
        <v>-50000</v>
      </c>
      <c r="I1364" s="42">
        <v>20</v>
      </c>
      <c r="K1364" s="17" t="s">
        <v>18</v>
      </c>
      <c r="L1364" s="17">
        <v>6</v>
      </c>
      <c r="M1364" s="43">
        <v>475</v>
      </c>
    </row>
    <row r="1365" spans="1:13" s="17" customFormat="1" ht="12.75">
      <c r="A1365" s="14"/>
      <c r="B1365" s="89">
        <v>25000</v>
      </c>
      <c r="C1365" s="14" t="s">
        <v>1260</v>
      </c>
      <c r="D1365" s="14" t="s">
        <v>545</v>
      </c>
      <c r="E1365" s="14" t="s">
        <v>543</v>
      </c>
      <c r="F1365" s="33" t="s">
        <v>1261</v>
      </c>
      <c r="G1365" s="32" t="s">
        <v>210</v>
      </c>
      <c r="H1365" s="6">
        <f t="shared" si="83"/>
        <v>-75000</v>
      </c>
      <c r="I1365" s="42">
        <f>+B1365/M1365</f>
        <v>52.63157894736842</v>
      </c>
      <c r="K1365" s="17" t="s">
        <v>18</v>
      </c>
      <c r="L1365" s="17">
        <v>17</v>
      </c>
      <c r="M1365" s="43">
        <v>475</v>
      </c>
    </row>
    <row r="1366" spans="1:13" ht="12.75">
      <c r="A1366" s="13"/>
      <c r="B1366" s="90">
        <f>SUM(B1362:B1365)</f>
        <v>75000</v>
      </c>
      <c r="C1366" s="13"/>
      <c r="D1366" s="13"/>
      <c r="E1366" s="13" t="s">
        <v>567</v>
      </c>
      <c r="F1366" s="76"/>
      <c r="G1366" s="20"/>
      <c r="H1366" s="58">
        <v>0</v>
      </c>
      <c r="I1366" s="59">
        <f>+B1366/M1366</f>
        <v>157.89473684210526</v>
      </c>
      <c r="J1366" s="60"/>
      <c r="K1366" s="60"/>
      <c r="L1366" s="60"/>
      <c r="M1366" s="2">
        <v>475</v>
      </c>
    </row>
    <row r="1367" spans="2:13" ht="12.75">
      <c r="B1367" s="281"/>
      <c r="F1367" s="72"/>
      <c r="H1367" s="6">
        <f>H1366-B1367</f>
        <v>0</v>
      </c>
      <c r="I1367" s="24">
        <f>+B1367/M1367</f>
        <v>0</v>
      </c>
      <c r="M1367" s="2">
        <v>475</v>
      </c>
    </row>
    <row r="1368" spans="2:13" ht="12.75">
      <c r="B1368" s="281"/>
      <c r="F1368" s="72"/>
      <c r="H1368" s="6">
        <f>H1367-B1368</f>
        <v>0</v>
      </c>
      <c r="I1368" s="24">
        <f>+B1368/M1368</f>
        <v>0</v>
      </c>
      <c r="M1368" s="2">
        <v>475</v>
      </c>
    </row>
    <row r="1369" spans="1:13" s="87" customFormat="1" ht="12.75">
      <c r="A1369" s="1"/>
      <c r="B1369" s="281"/>
      <c r="C1369" s="1"/>
      <c r="D1369" s="1"/>
      <c r="E1369" s="1"/>
      <c r="F1369" s="72"/>
      <c r="G1369" s="29"/>
      <c r="H1369" s="6">
        <f aca="true" t="shared" si="84" ref="H1369:H1402">H1368-B1369</f>
        <v>0</v>
      </c>
      <c r="I1369" s="24">
        <f aca="true" t="shared" si="85" ref="I1369:I1402">+B1369/M1369</f>
        <v>0</v>
      </c>
      <c r="J1369"/>
      <c r="K1369"/>
      <c r="L1369"/>
      <c r="M1369" s="2">
        <v>475</v>
      </c>
    </row>
    <row r="1370" spans="2:13" ht="12.75">
      <c r="B1370" s="281"/>
      <c r="F1370" s="72"/>
      <c r="H1370" s="6">
        <f>H1369-B1370</f>
        <v>0</v>
      </c>
      <c r="I1370" s="24">
        <f>+B1370/M1370</f>
        <v>0</v>
      </c>
      <c r="M1370" s="2">
        <v>475</v>
      </c>
    </row>
    <row r="1371" spans="1:13" s="17" customFormat="1" ht="12.75">
      <c r="A1371" s="83"/>
      <c r="B1371" s="321">
        <f>+B1375+B1379+B1390+B1395</f>
        <v>44630</v>
      </c>
      <c r="C1371" s="75" t="s">
        <v>1176</v>
      </c>
      <c r="D1371" s="83" t="s">
        <v>1278</v>
      </c>
      <c r="E1371" s="83"/>
      <c r="F1371" s="85"/>
      <c r="G1371" s="85"/>
      <c r="H1371" s="84">
        <f>H1370-B1371</f>
        <v>-44630</v>
      </c>
      <c r="I1371" s="86">
        <f>+B1371/M1371</f>
        <v>93.9578947368421</v>
      </c>
      <c r="J1371" s="87"/>
      <c r="K1371" s="87"/>
      <c r="L1371" s="87"/>
      <c r="M1371" s="2">
        <v>475</v>
      </c>
    </row>
    <row r="1372" spans="1:13" s="17" customFormat="1" ht="12.75">
      <c r="A1372" s="1"/>
      <c r="B1372" s="292"/>
      <c r="C1372" s="1"/>
      <c r="D1372" s="1"/>
      <c r="E1372" s="1"/>
      <c r="F1372" s="72"/>
      <c r="G1372" s="29"/>
      <c r="H1372" s="6">
        <v>0</v>
      </c>
      <c r="I1372" s="24">
        <f>+B1372/M1372</f>
        <v>0</v>
      </c>
      <c r="J1372"/>
      <c r="K1372"/>
      <c r="L1372"/>
      <c r="M1372" s="2">
        <v>475</v>
      </c>
    </row>
    <row r="1373" spans="1:13" s="60" customFormat="1" ht="12.75">
      <c r="A1373" s="14"/>
      <c r="B1373" s="221">
        <v>5000</v>
      </c>
      <c r="C1373" s="14" t="s">
        <v>0</v>
      </c>
      <c r="D1373" s="14" t="s">
        <v>545</v>
      </c>
      <c r="E1373" s="14" t="s">
        <v>569</v>
      </c>
      <c r="F1373" s="306" t="s">
        <v>570</v>
      </c>
      <c r="G1373" s="32" t="s">
        <v>219</v>
      </c>
      <c r="H1373" s="31">
        <f t="shared" si="84"/>
        <v>-5000</v>
      </c>
      <c r="I1373" s="42">
        <v>10</v>
      </c>
      <c r="J1373" s="17"/>
      <c r="K1373" s="17" t="s">
        <v>0</v>
      </c>
      <c r="L1373" s="17"/>
      <c r="M1373" s="2">
        <v>475</v>
      </c>
    </row>
    <row r="1374" spans="1:13" ht="12.75">
      <c r="A1374" s="14"/>
      <c r="B1374" s="221">
        <v>5000</v>
      </c>
      <c r="C1374" s="14" t="s">
        <v>0</v>
      </c>
      <c r="D1374" s="14" t="s">
        <v>545</v>
      </c>
      <c r="E1374" s="14" t="s">
        <v>571</v>
      </c>
      <c r="F1374" s="306" t="s">
        <v>572</v>
      </c>
      <c r="G1374" s="32" t="s">
        <v>219</v>
      </c>
      <c r="H1374" s="31">
        <f t="shared" si="84"/>
        <v>-10000</v>
      </c>
      <c r="I1374" s="42">
        <v>10</v>
      </c>
      <c r="J1374" s="17"/>
      <c r="K1374" s="17" t="s">
        <v>0</v>
      </c>
      <c r="L1374" s="17"/>
      <c r="M1374" s="2">
        <v>475</v>
      </c>
    </row>
    <row r="1375" spans="1:13" ht="12.75">
      <c r="A1375" s="13"/>
      <c r="B1375" s="308">
        <f>SUM(B1373:B1374)</f>
        <v>10000</v>
      </c>
      <c r="C1375" s="13" t="s">
        <v>0</v>
      </c>
      <c r="D1375" s="13"/>
      <c r="E1375" s="13"/>
      <c r="F1375" s="76"/>
      <c r="G1375" s="20"/>
      <c r="H1375" s="58">
        <v>0</v>
      </c>
      <c r="I1375" s="59">
        <f t="shared" si="85"/>
        <v>21.05263157894737</v>
      </c>
      <c r="J1375" s="60"/>
      <c r="K1375" s="60"/>
      <c r="L1375" s="60"/>
      <c r="M1375" s="2">
        <v>475</v>
      </c>
    </row>
    <row r="1376" spans="1:13" s="17" customFormat="1" ht="12.75">
      <c r="A1376" s="1"/>
      <c r="B1376" s="292"/>
      <c r="C1376" s="14"/>
      <c r="D1376" s="1"/>
      <c r="E1376" s="1"/>
      <c r="F1376" s="72"/>
      <c r="G1376" s="29"/>
      <c r="H1376" s="6">
        <f t="shared" si="84"/>
        <v>0</v>
      </c>
      <c r="I1376" s="24">
        <f t="shared" si="85"/>
        <v>0</v>
      </c>
      <c r="J1376"/>
      <c r="K1376"/>
      <c r="L1376"/>
      <c r="M1376" s="2">
        <v>475</v>
      </c>
    </row>
    <row r="1377" spans="1:13" s="60" customFormat="1" ht="12.75">
      <c r="A1377" s="1"/>
      <c r="B1377" s="292"/>
      <c r="C1377" s="14"/>
      <c r="D1377" s="1"/>
      <c r="E1377" s="1"/>
      <c r="F1377" s="72"/>
      <c r="G1377" s="29"/>
      <c r="H1377" s="6">
        <f t="shared" si="84"/>
        <v>0</v>
      </c>
      <c r="I1377" s="24">
        <f t="shared" si="85"/>
        <v>0</v>
      </c>
      <c r="J1377"/>
      <c r="K1377"/>
      <c r="L1377"/>
      <c r="M1377" s="2">
        <v>475</v>
      </c>
    </row>
    <row r="1378" spans="1:13" ht="12.75">
      <c r="A1378" s="14"/>
      <c r="B1378" s="221">
        <v>18300</v>
      </c>
      <c r="C1378" s="14" t="s">
        <v>573</v>
      </c>
      <c r="D1378" s="14" t="s">
        <v>545</v>
      </c>
      <c r="E1378" s="14" t="s">
        <v>29</v>
      </c>
      <c r="F1378" s="33" t="s">
        <v>574</v>
      </c>
      <c r="G1378" s="32" t="s">
        <v>219</v>
      </c>
      <c r="H1378" s="31">
        <f t="shared" si="84"/>
        <v>-18300</v>
      </c>
      <c r="I1378" s="42">
        <v>36.6</v>
      </c>
      <c r="J1378" s="17"/>
      <c r="K1378" s="17" t="s">
        <v>571</v>
      </c>
      <c r="L1378" s="17"/>
      <c r="M1378" s="2">
        <v>475</v>
      </c>
    </row>
    <row r="1379" spans="1:13" ht="12.75">
      <c r="A1379" s="13"/>
      <c r="B1379" s="308">
        <f>SUM(B1378)</f>
        <v>18300</v>
      </c>
      <c r="C1379" s="13"/>
      <c r="D1379" s="13"/>
      <c r="E1379" s="13" t="s">
        <v>29</v>
      </c>
      <c r="F1379" s="76"/>
      <c r="G1379" s="20"/>
      <c r="H1379" s="58">
        <v>0</v>
      </c>
      <c r="I1379" s="59">
        <f t="shared" si="85"/>
        <v>38.526315789473685</v>
      </c>
      <c r="J1379" s="60"/>
      <c r="K1379" s="60"/>
      <c r="L1379" s="60"/>
      <c r="M1379" s="2">
        <v>475</v>
      </c>
    </row>
    <row r="1380" spans="1:13" s="17" customFormat="1" ht="12.75">
      <c r="A1380" s="1"/>
      <c r="B1380" s="292"/>
      <c r="C1380" s="1"/>
      <c r="D1380" s="1"/>
      <c r="E1380" s="1"/>
      <c r="F1380" s="72"/>
      <c r="G1380" s="29"/>
      <c r="H1380" s="6">
        <f t="shared" si="84"/>
        <v>0</v>
      </c>
      <c r="I1380" s="24">
        <f t="shared" si="85"/>
        <v>0</v>
      </c>
      <c r="J1380"/>
      <c r="K1380"/>
      <c r="L1380"/>
      <c r="M1380" s="2">
        <v>475</v>
      </c>
    </row>
    <row r="1381" spans="1:13" s="17" customFormat="1" ht="12.75">
      <c r="A1381" s="1"/>
      <c r="B1381" s="292"/>
      <c r="C1381" s="1"/>
      <c r="D1381" s="1"/>
      <c r="E1381" s="1"/>
      <c r="F1381" s="72"/>
      <c r="G1381" s="29"/>
      <c r="H1381" s="6">
        <f t="shared" si="84"/>
        <v>0</v>
      </c>
      <c r="I1381" s="24">
        <f t="shared" si="85"/>
        <v>0</v>
      </c>
      <c r="J1381"/>
      <c r="K1381"/>
      <c r="L1381"/>
      <c r="M1381" s="2">
        <v>475</v>
      </c>
    </row>
    <row r="1382" spans="1:13" s="17" customFormat="1" ht="12.75">
      <c r="A1382" s="14"/>
      <c r="B1382" s="221">
        <v>600</v>
      </c>
      <c r="C1382" s="14" t="s">
        <v>575</v>
      </c>
      <c r="D1382" s="14" t="s">
        <v>545</v>
      </c>
      <c r="E1382" s="14" t="s">
        <v>568</v>
      </c>
      <c r="F1382" s="33" t="s">
        <v>576</v>
      </c>
      <c r="G1382" s="32" t="s">
        <v>75</v>
      </c>
      <c r="H1382" s="6">
        <f t="shared" si="84"/>
        <v>-600</v>
      </c>
      <c r="I1382" s="42">
        <v>1.2</v>
      </c>
      <c r="K1382" s="17" t="s">
        <v>577</v>
      </c>
      <c r="M1382" s="2">
        <v>475</v>
      </c>
    </row>
    <row r="1383" spans="1:13" s="17" customFormat="1" ht="12.75">
      <c r="A1383" s="14"/>
      <c r="B1383" s="221">
        <v>100</v>
      </c>
      <c r="C1383" s="14" t="s">
        <v>578</v>
      </c>
      <c r="D1383" s="14" t="s">
        <v>545</v>
      </c>
      <c r="E1383" s="14" t="s">
        <v>568</v>
      </c>
      <c r="F1383" s="33" t="s">
        <v>579</v>
      </c>
      <c r="G1383" s="32" t="s">
        <v>218</v>
      </c>
      <c r="H1383" s="6">
        <f t="shared" si="84"/>
        <v>-700</v>
      </c>
      <c r="I1383" s="42">
        <v>0.2</v>
      </c>
      <c r="K1383" s="17" t="s">
        <v>577</v>
      </c>
      <c r="M1383" s="2">
        <v>475</v>
      </c>
    </row>
    <row r="1384" spans="1:13" s="17" customFormat="1" ht="12.75">
      <c r="A1384" s="14"/>
      <c r="B1384" s="221">
        <v>600</v>
      </c>
      <c r="C1384" s="14" t="s">
        <v>575</v>
      </c>
      <c r="D1384" s="14" t="s">
        <v>545</v>
      </c>
      <c r="E1384" s="14" t="s">
        <v>568</v>
      </c>
      <c r="F1384" s="33" t="s">
        <v>579</v>
      </c>
      <c r="G1384" s="32" t="s">
        <v>218</v>
      </c>
      <c r="H1384" s="6">
        <f t="shared" si="84"/>
        <v>-1300</v>
      </c>
      <c r="I1384" s="42">
        <v>1.2</v>
      </c>
      <c r="K1384" s="17" t="s">
        <v>577</v>
      </c>
      <c r="M1384" s="2">
        <v>475</v>
      </c>
    </row>
    <row r="1385" spans="1:13" s="17" customFormat="1" ht="12.75">
      <c r="A1385" s="14"/>
      <c r="B1385" s="221">
        <v>6880</v>
      </c>
      <c r="C1385" s="1" t="s">
        <v>580</v>
      </c>
      <c r="D1385" s="14" t="s">
        <v>545</v>
      </c>
      <c r="E1385" s="14" t="s">
        <v>568</v>
      </c>
      <c r="F1385" s="33" t="s">
        <v>581</v>
      </c>
      <c r="G1385" s="32" t="s">
        <v>218</v>
      </c>
      <c r="H1385" s="6">
        <f t="shared" si="84"/>
        <v>-8180</v>
      </c>
      <c r="I1385" s="42">
        <v>13.76</v>
      </c>
      <c r="K1385" s="17" t="s">
        <v>577</v>
      </c>
      <c r="M1385" s="2">
        <v>475</v>
      </c>
    </row>
    <row r="1386" spans="1:13" s="17" customFormat="1" ht="12.75">
      <c r="A1386" s="14"/>
      <c r="B1386" s="221">
        <v>500</v>
      </c>
      <c r="C1386" s="14" t="s">
        <v>582</v>
      </c>
      <c r="D1386" s="14" t="s">
        <v>545</v>
      </c>
      <c r="E1386" s="14" t="s">
        <v>568</v>
      </c>
      <c r="F1386" s="33" t="s">
        <v>581</v>
      </c>
      <c r="G1386" s="32" t="s">
        <v>218</v>
      </c>
      <c r="H1386" s="6">
        <f t="shared" si="84"/>
        <v>-8680</v>
      </c>
      <c r="I1386" s="42">
        <v>1</v>
      </c>
      <c r="K1386" s="17" t="s">
        <v>577</v>
      </c>
      <c r="M1386" s="2">
        <v>475</v>
      </c>
    </row>
    <row r="1387" spans="1:13" s="17" customFormat="1" ht="12.75">
      <c r="A1387" s="14"/>
      <c r="B1387" s="221">
        <v>500</v>
      </c>
      <c r="C1387" s="14" t="s">
        <v>583</v>
      </c>
      <c r="D1387" s="14" t="s">
        <v>545</v>
      </c>
      <c r="E1387" s="14" t="s">
        <v>568</v>
      </c>
      <c r="F1387" s="33" t="s">
        <v>579</v>
      </c>
      <c r="G1387" s="32" t="s">
        <v>218</v>
      </c>
      <c r="H1387" s="6">
        <f t="shared" si="84"/>
        <v>-9180</v>
      </c>
      <c r="I1387" s="42">
        <v>1</v>
      </c>
      <c r="K1387" s="17" t="s">
        <v>577</v>
      </c>
      <c r="M1387" s="2">
        <v>475</v>
      </c>
    </row>
    <row r="1388" spans="1:13" s="60" customFormat="1" ht="12.75">
      <c r="A1388" s="14"/>
      <c r="B1388" s="221">
        <v>650</v>
      </c>
      <c r="C1388" s="14" t="s">
        <v>575</v>
      </c>
      <c r="D1388" s="14" t="s">
        <v>545</v>
      </c>
      <c r="E1388" s="14" t="s">
        <v>568</v>
      </c>
      <c r="F1388" s="33" t="s">
        <v>584</v>
      </c>
      <c r="G1388" s="32" t="s">
        <v>219</v>
      </c>
      <c r="H1388" s="6">
        <f t="shared" si="84"/>
        <v>-9830</v>
      </c>
      <c r="I1388" s="42">
        <v>1.3</v>
      </c>
      <c r="J1388" s="17"/>
      <c r="K1388" s="17" t="s">
        <v>577</v>
      </c>
      <c r="L1388" s="17"/>
      <c r="M1388" s="2">
        <v>475</v>
      </c>
    </row>
    <row r="1389" spans="1:13" ht="12.75">
      <c r="A1389" s="14"/>
      <c r="B1389" s="221">
        <v>500</v>
      </c>
      <c r="C1389" s="14" t="s">
        <v>585</v>
      </c>
      <c r="D1389" s="14" t="s">
        <v>545</v>
      </c>
      <c r="E1389" s="14" t="s">
        <v>568</v>
      </c>
      <c r="F1389" s="33" t="s">
        <v>584</v>
      </c>
      <c r="G1389" s="32" t="s">
        <v>219</v>
      </c>
      <c r="H1389" s="6">
        <f t="shared" si="84"/>
        <v>-10330</v>
      </c>
      <c r="I1389" s="42">
        <v>1</v>
      </c>
      <c r="J1389" s="17"/>
      <c r="K1389" s="17" t="s">
        <v>577</v>
      </c>
      <c r="L1389" s="17"/>
      <c r="M1389" s="2">
        <v>475</v>
      </c>
    </row>
    <row r="1390" spans="1:13" ht="12.75">
      <c r="A1390" s="13"/>
      <c r="B1390" s="308">
        <f>SUM(B1382:B1389)</f>
        <v>10330</v>
      </c>
      <c r="C1390" s="13" t="s">
        <v>586</v>
      </c>
      <c r="D1390" s="13"/>
      <c r="E1390" s="13"/>
      <c r="F1390" s="76"/>
      <c r="G1390" s="20"/>
      <c r="H1390" s="58">
        <v>0</v>
      </c>
      <c r="I1390" s="59">
        <f t="shared" si="85"/>
        <v>21.74736842105263</v>
      </c>
      <c r="J1390" s="60"/>
      <c r="K1390" s="60"/>
      <c r="L1390" s="60"/>
      <c r="M1390" s="2">
        <v>475</v>
      </c>
    </row>
    <row r="1391" spans="1:13" s="17" customFormat="1" ht="12.75">
      <c r="A1391" s="1"/>
      <c r="B1391" s="292"/>
      <c r="C1391" s="1"/>
      <c r="D1391" s="1"/>
      <c r="E1391" s="1"/>
      <c r="F1391" s="72"/>
      <c r="G1391" s="29"/>
      <c r="H1391" s="6">
        <f t="shared" si="84"/>
        <v>0</v>
      </c>
      <c r="I1391" s="24">
        <f t="shared" si="85"/>
        <v>0</v>
      </c>
      <c r="J1391"/>
      <c r="K1391"/>
      <c r="L1391"/>
      <c r="M1391" s="2">
        <v>475</v>
      </c>
    </row>
    <row r="1392" spans="1:13" s="17" customFormat="1" ht="12.75">
      <c r="A1392" s="1"/>
      <c r="B1392" s="292"/>
      <c r="C1392" s="1"/>
      <c r="D1392" s="1"/>
      <c r="E1392" s="1"/>
      <c r="F1392" s="72"/>
      <c r="G1392" s="29"/>
      <c r="H1392" s="6">
        <f t="shared" si="84"/>
        <v>0</v>
      </c>
      <c r="I1392" s="24">
        <f t="shared" si="85"/>
        <v>0</v>
      </c>
      <c r="J1392"/>
      <c r="K1392"/>
      <c r="L1392"/>
      <c r="M1392" s="2">
        <v>475</v>
      </c>
    </row>
    <row r="1393" spans="1:13" s="60" customFormat="1" ht="12.75">
      <c r="A1393" s="14"/>
      <c r="B1393" s="221">
        <v>3000</v>
      </c>
      <c r="C1393" s="14" t="s">
        <v>1282</v>
      </c>
      <c r="D1393" s="14" t="s">
        <v>545</v>
      </c>
      <c r="E1393" s="14" t="s">
        <v>568</v>
      </c>
      <c r="F1393" s="33" t="s">
        <v>587</v>
      </c>
      <c r="G1393" s="32" t="s">
        <v>219</v>
      </c>
      <c r="H1393" s="31">
        <f t="shared" si="84"/>
        <v>-3000</v>
      </c>
      <c r="I1393" s="42">
        <f t="shared" si="85"/>
        <v>6.315789473684211</v>
      </c>
      <c r="J1393" s="17"/>
      <c r="K1393" s="17" t="s">
        <v>571</v>
      </c>
      <c r="L1393" s="17"/>
      <c r="M1393" s="2">
        <v>475</v>
      </c>
    </row>
    <row r="1394" spans="1:13" ht="12.75">
      <c r="A1394" s="14"/>
      <c r="B1394" s="221">
        <v>3000</v>
      </c>
      <c r="C1394" s="14" t="s">
        <v>1282</v>
      </c>
      <c r="D1394" s="14" t="s">
        <v>545</v>
      </c>
      <c r="E1394" s="14" t="s">
        <v>568</v>
      </c>
      <c r="F1394" s="33" t="s">
        <v>588</v>
      </c>
      <c r="G1394" s="32" t="s">
        <v>219</v>
      </c>
      <c r="H1394" s="31">
        <f t="shared" si="84"/>
        <v>-6000</v>
      </c>
      <c r="I1394" s="42">
        <f t="shared" si="85"/>
        <v>6.315789473684211</v>
      </c>
      <c r="J1394" s="17"/>
      <c r="K1394" s="17" t="s">
        <v>571</v>
      </c>
      <c r="L1394" s="17"/>
      <c r="M1394" s="2">
        <v>475</v>
      </c>
    </row>
    <row r="1395" spans="1:13" ht="12.75">
      <c r="A1395" s="13"/>
      <c r="B1395" s="308">
        <f>SUM(B1393:B1394)</f>
        <v>6000</v>
      </c>
      <c r="C1395" s="13"/>
      <c r="D1395" s="13"/>
      <c r="E1395" s="13" t="s">
        <v>589</v>
      </c>
      <c r="F1395" s="76"/>
      <c r="G1395" s="20"/>
      <c r="H1395" s="58">
        <v>0</v>
      </c>
      <c r="I1395" s="59">
        <f t="shared" si="85"/>
        <v>12.631578947368421</v>
      </c>
      <c r="J1395" s="60"/>
      <c r="K1395" s="60" t="s">
        <v>571</v>
      </c>
      <c r="L1395" s="60"/>
      <c r="M1395" s="2">
        <v>475</v>
      </c>
    </row>
    <row r="1396" spans="2:13" ht="12.75">
      <c r="B1396" s="281"/>
      <c r="F1396" s="72"/>
      <c r="H1396" s="6">
        <f t="shared" si="84"/>
        <v>0</v>
      </c>
      <c r="I1396" s="24">
        <f t="shared" si="85"/>
        <v>0</v>
      </c>
      <c r="M1396" s="2">
        <v>475</v>
      </c>
    </row>
    <row r="1397" spans="2:13" ht="12.75">
      <c r="B1397" s="281"/>
      <c r="F1397" s="72"/>
      <c r="H1397" s="6">
        <f t="shared" si="84"/>
        <v>0</v>
      </c>
      <c r="I1397" s="24">
        <f t="shared" si="85"/>
        <v>0</v>
      </c>
      <c r="M1397" s="2">
        <v>475</v>
      </c>
    </row>
    <row r="1398" spans="2:13" ht="12.75">
      <c r="B1398" s="281"/>
      <c r="F1398" s="72"/>
      <c r="H1398" s="6">
        <f t="shared" si="84"/>
        <v>0</v>
      </c>
      <c r="I1398" s="24">
        <f t="shared" si="85"/>
        <v>0</v>
      </c>
      <c r="M1398" s="2">
        <v>475</v>
      </c>
    </row>
    <row r="1399" spans="1:14" ht="12.75">
      <c r="A1399" s="14"/>
      <c r="B1399" s="89">
        <v>180000</v>
      </c>
      <c r="C1399" s="1" t="s">
        <v>590</v>
      </c>
      <c r="D1399" s="1" t="s">
        <v>545</v>
      </c>
      <c r="F1399" s="72" t="s">
        <v>541</v>
      </c>
      <c r="G1399" s="32" t="s">
        <v>125</v>
      </c>
      <c r="H1399" s="6">
        <f>H1396-B1399</f>
        <v>-180000</v>
      </c>
      <c r="I1399" s="42">
        <f t="shared" si="85"/>
        <v>378.94736842105266</v>
      </c>
      <c r="J1399" s="17"/>
      <c r="K1399" s="17"/>
      <c r="L1399" s="17"/>
      <c r="M1399" s="2">
        <v>475</v>
      </c>
      <c r="N1399" s="41">
        <v>500</v>
      </c>
    </row>
    <row r="1400" spans="1:14" ht="12.75">
      <c r="A1400" s="14"/>
      <c r="B1400" s="89">
        <v>30000</v>
      </c>
      <c r="C1400" s="1" t="s">
        <v>1174</v>
      </c>
      <c r="D1400" s="1" t="s">
        <v>545</v>
      </c>
      <c r="E1400" s="1" t="s">
        <v>543</v>
      </c>
      <c r="F1400" s="72"/>
      <c r="G1400" s="32" t="s">
        <v>125</v>
      </c>
      <c r="H1400" s="6">
        <f>H1397-B1400</f>
        <v>-30000</v>
      </c>
      <c r="I1400" s="42">
        <f>+B1400/M1400</f>
        <v>63.1578947368421</v>
      </c>
      <c r="J1400" s="17"/>
      <c r="K1400" s="17"/>
      <c r="L1400" s="17"/>
      <c r="M1400" s="2">
        <v>475</v>
      </c>
      <c r="N1400" s="41"/>
    </row>
    <row r="1401" spans="1:14" ht="12.75">
      <c r="A1401" s="13"/>
      <c r="B1401" s="90">
        <f>SUM(B1399:B1400)</f>
        <v>210000</v>
      </c>
      <c r="C1401" s="13" t="s">
        <v>591</v>
      </c>
      <c r="D1401" s="13"/>
      <c r="E1401" s="13"/>
      <c r="F1401" s="20"/>
      <c r="G1401" s="20"/>
      <c r="H1401" s="58">
        <v>0</v>
      </c>
      <c r="I1401" s="59">
        <f t="shared" si="85"/>
        <v>442.10526315789474</v>
      </c>
      <c r="J1401" s="60"/>
      <c r="K1401" s="60"/>
      <c r="L1401" s="60"/>
      <c r="M1401" s="2">
        <v>475</v>
      </c>
      <c r="N1401" s="41"/>
    </row>
    <row r="1402" spans="2:14" ht="12.75">
      <c r="B1402" s="39"/>
      <c r="C1402" s="40"/>
      <c r="D1402" s="14"/>
      <c r="E1402" s="40"/>
      <c r="H1402" s="6">
        <f t="shared" si="84"/>
        <v>0</v>
      </c>
      <c r="I1402" s="24">
        <f t="shared" si="85"/>
        <v>0</v>
      </c>
      <c r="J1402" s="39"/>
      <c r="K1402" s="39"/>
      <c r="L1402" s="39"/>
      <c r="M1402" s="2">
        <v>475</v>
      </c>
      <c r="N1402" s="41"/>
    </row>
    <row r="1403" spans="2:13" ht="12.75">
      <c r="B1403" s="39"/>
      <c r="C1403" s="40"/>
      <c r="D1403" s="14"/>
      <c r="E1403" s="40"/>
      <c r="H1403" s="6">
        <f>H1402-B1403</f>
        <v>0</v>
      </c>
      <c r="I1403" s="24">
        <f aca="true" t="shared" si="86" ref="I1403:I1408">+B1403/M1403</f>
        <v>0</v>
      </c>
      <c r="J1403" s="39"/>
      <c r="K1403" s="39"/>
      <c r="L1403" s="39"/>
      <c r="M1403" s="2">
        <v>475</v>
      </c>
    </row>
    <row r="1404" spans="2:13" ht="12.75">
      <c r="B1404" s="39"/>
      <c r="C1404" s="40"/>
      <c r="D1404" s="14"/>
      <c r="E1404" s="40"/>
      <c r="H1404" s="6">
        <f>H1403-B1404</f>
        <v>0</v>
      </c>
      <c r="I1404" s="24">
        <f t="shared" si="86"/>
        <v>0</v>
      </c>
      <c r="J1404" s="39"/>
      <c r="K1404" s="39"/>
      <c r="L1404" s="39"/>
      <c r="M1404" s="2">
        <v>475</v>
      </c>
    </row>
    <row r="1405" spans="4:13" ht="12.75">
      <c r="D1405" s="14"/>
      <c r="H1405" s="6">
        <f>H1404-B1405</f>
        <v>0</v>
      </c>
      <c r="I1405" s="24">
        <f t="shared" si="86"/>
        <v>0</v>
      </c>
      <c r="M1405" s="2">
        <v>475</v>
      </c>
    </row>
    <row r="1406" spans="1:13" ht="13.5" thickBot="1">
      <c r="A1406" s="44"/>
      <c r="B1406" s="91">
        <f>+B1493+B1498+B1547+B1678+B1700+B1735+B1748+B1756+B1760+B1771+B1504</f>
        <v>1723925</v>
      </c>
      <c r="C1406" s="47"/>
      <c r="D1406" s="46" t="s">
        <v>592</v>
      </c>
      <c r="E1406" s="44"/>
      <c r="F1406" s="92"/>
      <c r="G1406" s="49"/>
      <c r="H1406" s="50">
        <f>H1405-B1406</f>
        <v>-1723925</v>
      </c>
      <c r="I1406" s="51">
        <f t="shared" si="86"/>
        <v>3629.315789473684</v>
      </c>
      <c r="J1406" s="52"/>
      <c r="K1406" s="52"/>
      <c r="L1406" s="52"/>
      <c r="M1406" s="2">
        <v>475</v>
      </c>
    </row>
    <row r="1407" spans="2:13" ht="12.75">
      <c r="B1407" s="34"/>
      <c r="C1407" s="35"/>
      <c r="D1407" s="14"/>
      <c r="E1407" s="35"/>
      <c r="G1407" s="33"/>
      <c r="H1407" s="6">
        <v>0</v>
      </c>
      <c r="I1407" s="24">
        <f t="shared" si="86"/>
        <v>0</v>
      </c>
      <c r="M1407" s="2">
        <v>475</v>
      </c>
    </row>
    <row r="1408" spans="1:13" s="17" customFormat="1" ht="12.75">
      <c r="A1408" s="1"/>
      <c r="B1408" s="36"/>
      <c r="C1408" s="14"/>
      <c r="D1408" s="14"/>
      <c r="E1408" s="37"/>
      <c r="F1408" s="29"/>
      <c r="G1408" s="38"/>
      <c r="H1408" s="6">
        <f>H1407-B1408</f>
        <v>0</v>
      </c>
      <c r="I1408" s="24">
        <f t="shared" si="86"/>
        <v>0</v>
      </c>
      <c r="J1408"/>
      <c r="K1408"/>
      <c r="L1408"/>
      <c r="M1408" s="2">
        <v>475</v>
      </c>
    </row>
    <row r="1409" spans="2:13" ht="12.75">
      <c r="B1409" s="292">
        <v>200</v>
      </c>
      <c r="C1409" s="1" t="s">
        <v>0</v>
      </c>
      <c r="D1409" s="1" t="s">
        <v>593</v>
      </c>
      <c r="E1409" s="1" t="s">
        <v>111</v>
      </c>
      <c r="F1409" s="29" t="s">
        <v>678</v>
      </c>
      <c r="G1409" s="29" t="s">
        <v>22</v>
      </c>
      <c r="H1409" s="6">
        <f aca="true" t="shared" si="87" ref="H1409:H1472">H1408-B1409</f>
        <v>-200</v>
      </c>
      <c r="I1409" s="24">
        <f>+B1409/M1409</f>
        <v>0.42105263157894735</v>
      </c>
      <c r="K1409" t="s">
        <v>592</v>
      </c>
      <c r="M1409" s="2">
        <v>475</v>
      </c>
    </row>
    <row r="1410" spans="2:13" ht="12.75">
      <c r="B1410" s="292">
        <v>2500</v>
      </c>
      <c r="C1410" s="1" t="s">
        <v>0</v>
      </c>
      <c r="D1410" s="1" t="s">
        <v>593</v>
      </c>
      <c r="E1410" s="1" t="s">
        <v>594</v>
      </c>
      <c r="F1410" s="61" t="s">
        <v>595</v>
      </c>
      <c r="G1410" s="29" t="s">
        <v>40</v>
      </c>
      <c r="H1410" s="6">
        <f t="shared" si="87"/>
        <v>-2700</v>
      </c>
      <c r="I1410" s="24">
        <v>5</v>
      </c>
      <c r="K1410" t="s">
        <v>0</v>
      </c>
      <c r="M1410" s="2">
        <v>475</v>
      </c>
    </row>
    <row r="1411" spans="2:13" ht="12.75">
      <c r="B1411" s="292">
        <v>2500</v>
      </c>
      <c r="C1411" s="1" t="s">
        <v>0</v>
      </c>
      <c r="D1411" s="1" t="s">
        <v>593</v>
      </c>
      <c r="E1411" s="1" t="s">
        <v>594</v>
      </c>
      <c r="F1411" s="61" t="s">
        <v>596</v>
      </c>
      <c r="G1411" s="29" t="s">
        <v>52</v>
      </c>
      <c r="H1411" s="6">
        <f t="shared" si="87"/>
        <v>-5200</v>
      </c>
      <c r="I1411" s="24">
        <v>5</v>
      </c>
      <c r="K1411" t="s">
        <v>0</v>
      </c>
      <c r="M1411" s="2">
        <v>475</v>
      </c>
    </row>
    <row r="1412" spans="2:13" ht="12.75">
      <c r="B1412" s="292">
        <v>2500</v>
      </c>
      <c r="C1412" s="1" t="s">
        <v>0</v>
      </c>
      <c r="D1412" s="1" t="s">
        <v>593</v>
      </c>
      <c r="E1412" s="1" t="s">
        <v>594</v>
      </c>
      <c r="F1412" s="61" t="s">
        <v>597</v>
      </c>
      <c r="G1412" s="29" t="s">
        <v>119</v>
      </c>
      <c r="H1412" s="6">
        <f t="shared" si="87"/>
        <v>-7700</v>
      </c>
      <c r="I1412" s="24">
        <v>5</v>
      </c>
      <c r="K1412" t="s">
        <v>0</v>
      </c>
      <c r="M1412" s="2">
        <v>475</v>
      </c>
    </row>
    <row r="1413" spans="2:14" ht="12.75">
      <c r="B1413" s="292">
        <v>2500</v>
      </c>
      <c r="C1413" s="1" t="s">
        <v>0</v>
      </c>
      <c r="D1413" s="1" t="s">
        <v>593</v>
      </c>
      <c r="E1413" s="1" t="s">
        <v>594</v>
      </c>
      <c r="F1413" s="61" t="s">
        <v>598</v>
      </c>
      <c r="G1413" s="29" t="s">
        <v>182</v>
      </c>
      <c r="H1413" s="6">
        <f t="shared" si="87"/>
        <v>-10200</v>
      </c>
      <c r="I1413" s="24">
        <v>5</v>
      </c>
      <c r="K1413" t="s">
        <v>0</v>
      </c>
      <c r="M1413" s="2">
        <v>475</v>
      </c>
      <c r="N1413" s="41">
        <v>500</v>
      </c>
    </row>
    <row r="1414" spans="2:13" ht="12.75">
      <c r="B1414" s="292">
        <v>2500</v>
      </c>
      <c r="C1414" s="1" t="s">
        <v>0</v>
      </c>
      <c r="D1414" s="1" t="s">
        <v>593</v>
      </c>
      <c r="E1414" s="1" t="s">
        <v>594</v>
      </c>
      <c r="F1414" s="61" t="s">
        <v>599</v>
      </c>
      <c r="G1414" s="29" t="s">
        <v>127</v>
      </c>
      <c r="H1414" s="6">
        <f t="shared" si="87"/>
        <v>-12700</v>
      </c>
      <c r="I1414" s="24">
        <v>5</v>
      </c>
      <c r="K1414" t="s">
        <v>0</v>
      </c>
      <c r="M1414" s="2">
        <v>475</v>
      </c>
    </row>
    <row r="1415" spans="2:13" ht="12.75">
      <c r="B1415" s="292">
        <v>2500</v>
      </c>
      <c r="C1415" s="1" t="s">
        <v>0</v>
      </c>
      <c r="D1415" s="1" t="s">
        <v>593</v>
      </c>
      <c r="E1415" s="1" t="s">
        <v>594</v>
      </c>
      <c r="F1415" s="61" t="s">
        <v>600</v>
      </c>
      <c r="G1415" s="29" t="s">
        <v>209</v>
      </c>
      <c r="H1415" s="6">
        <f t="shared" si="87"/>
        <v>-15200</v>
      </c>
      <c r="I1415" s="24">
        <v>5</v>
      </c>
      <c r="K1415" t="s">
        <v>0</v>
      </c>
      <c r="M1415" s="2">
        <v>475</v>
      </c>
    </row>
    <row r="1416" spans="2:13" ht="12.75">
      <c r="B1416" s="292">
        <v>2500</v>
      </c>
      <c r="C1416" s="1" t="s">
        <v>0</v>
      </c>
      <c r="D1416" s="1" t="s">
        <v>593</v>
      </c>
      <c r="E1416" s="1" t="s">
        <v>594</v>
      </c>
      <c r="F1416" s="61" t="s">
        <v>601</v>
      </c>
      <c r="G1416" s="29" t="s">
        <v>219</v>
      </c>
      <c r="H1416" s="6">
        <f t="shared" si="87"/>
        <v>-17700</v>
      </c>
      <c r="I1416" s="24">
        <v>5</v>
      </c>
      <c r="K1416" t="s">
        <v>0</v>
      </c>
      <c r="M1416" s="2">
        <v>475</v>
      </c>
    </row>
    <row r="1417" spans="2:13" ht="12.75">
      <c r="B1417" s="292">
        <v>2500</v>
      </c>
      <c r="C1417" s="1" t="s">
        <v>0</v>
      </c>
      <c r="D1417" s="1" t="s">
        <v>593</v>
      </c>
      <c r="E1417" s="1" t="s">
        <v>594</v>
      </c>
      <c r="F1417" s="71" t="s">
        <v>602</v>
      </c>
      <c r="G1417" s="29" t="s">
        <v>220</v>
      </c>
      <c r="H1417" s="6">
        <f t="shared" si="87"/>
        <v>-20200</v>
      </c>
      <c r="I1417" s="24">
        <v>5</v>
      </c>
      <c r="K1417" t="s">
        <v>0</v>
      </c>
      <c r="M1417" s="2">
        <v>475</v>
      </c>
    </row>
    <row r="1418" spans="2:13" ht="12.75">
      <c r="B1418" s="292">
        <v>2500</v>
      </c>
      <c r="C1418" s="1" t="s">
        <v>0</v>
      </c>
      <c r="D1418" s="1" t="s">
        <v>593</v>
      </c>
      <c r="E1418" s="1" t="s">
        <v>594</v>
      </c>
      <c r="F1418" s="71" t="s">
        <v>603</v>
      </c>
      <c r="G1418" s="29" t="s">
        <v>210</v>
      </c>
      <c r="H1418" s="6">
        <f t="shared" si="87"/>
        <v>-22700</v>
      </c>
      <c r="I1418" s="24">
        <v>5</v>
      </c>
      <c r="K1418" t="s">
        <v>0</v>
      </c>
      <c r="M1418" s="2">
        <v>475</v>
      </c>
    </row>
    <row r="1419" spans="2:13" ht="12.75">
      <c r="B1419" s="292">
        <v>2500</v>
      </c>
      <c r="C1419" s="1" t="s">
        <v>0</v>
      </c>
      <c r="D1419" s="1" t="s">
        <v>593</v>
      </c>
      <c r="E1419" s="1" t="s">
        <v>594</v>
      </c>
      <c r="F1419" s="71" t="s">
        <v>604</v>
      </c>
      <c r="G1419" s="29" t="s">
        <v>221</v>
      </c>
      <c r="H1419" s="6">
        <f t="shared" si="87"/>
        <v>-25200</v>
      </c>
      <c r="I1419" s="24">
        <v>5</v>
      </c>
      <c r="K1419" t="s">
        <v>0</v>
      </c>
      <c r="M1419" s="2">
        <v>475</v>
      </c>
    </row>
    <row r="1420" spans="2:13" ht="12.75">
      <c r="B1420" s="292">
        <v>2500</v>
      </c>
      <c r="C1420" s="1" t="s">
        <v>0</v>
      </c>
      <c r="D1420" s="1" t="s">
        <v>593</v>
      </c>
      <c r="E1420" s="1" t="s">
        <v>594</v>
      </c>
      <c r="F1420" s="71" t="s">
        <v>605</v>
      </c>
      <c r="G1420" s="29" t="s">
        <v>222</v>
      </c>
      <c r="H1420" s="6">
        <f t="shared" si="87"/>
        <v>-27700</v>
      </c>
      <c r="I1420" s="24">
        <v>5</v>
      </c>
      <c r="K1420" t="s">
        <v>0</v>
      </c>
      <c r="M1420" s="2">
        <v>475</v>
      </c>
    </row>
    <row r="1421" spans="2:13" ht="12.75">
      <c r="B1421" s="292">
        <v>2500</v>
      </c>
      <c r="C1421" s="1" t="s">
        <v>0</v>
      </c>
      <c r="D1421" s="1" t="s">
        <v>593</v>
      </c>
      <c r="E1421" s="1" t="s">
        <v>594</v>
      </c>
      <c r="F1421" s="71" t="s">
        <v>606</v>
      </c>
      <c r="G1421" s="29" t="s">
        <v>223</v>
      </c>
      <c r="H1421" s="6">
        <f t="shared" si="87"/>
        <v>-30200</v>
      </c>
      <c r="I1421" s="24">
        <v>5</v>
      </c>
      <c r="K1421" t="s">
        <v>0</v>
      </c>
      <c r="M1421" s="2">
        <v>475</v>
      </c>
    </row>
    <row r="1422" spans="2:13" ht="12.75">
      <c r="B1422" s="221">
        <v>2000</v>
      </c>
      <c r="C1422" s="1" t="s">
        <v>0</v>
      </c>
      <c r="D1422" s="14" t="s">
        <v>593</v>
      </c>
      <c r="E1422" s="1" t="s">
        <v>607</v>
      </c>
      <c r="F1422" s="61" t="s">
        <v>608</v>
      </c>
      <c r="G1422" s="38" t="s">
        <v>20</v>
      </c>
      <c r="H1422" s="6">
        <f t="shared" si="87"/>
        <v>-32200</v>
      </c>
      <c r="I1422" s="24">
        <v>4</v>
      </c>
      <c r="K1422" t="s">
        <v>0</v>
      </c>
      <c r="M1422" s="2">
        <v>475</v>
      </c>
    </row>
    <row r="1423" spans="2:13" ht="12.75">
      <c r="B1423" s="292">
        <v>4000</v>
      </c>
      <c r="C1423" s="1" t="s">
        <v>0</v>
      </c>
      <c r="D1423" s="1" t="s">
        <v>593</v>
      </c>
      <c r="E1423" s="1" t="s">
        <v>607</v>
      </c>
      <c r="F1423" s="61" t="s">
        <v>609</v>
      </c>
      <c r="G1423" s="29" t="s">
        <v>40</v>
      </c>
      <c r="H1423" s="6">
        <f t="shared" si="87"/>
        <v>-36200</v>
      </c>
      <c r="I1423" s="24">
        <v>8</v>
      </c>
      <c r="K1423" t="s">
        <v>0</v>
      </c>
      <c r="M1423" s="2">
        <v>475</v>
      </c>
    </row>
    <row r="1424" spans="2:13" ht="12.75">
      <c r="B1424" s="292">
        <v>2000</v>
      </c>
      <c r="C1424" s="1" t="s">
        <v>0</v>
      </c>
      <c r="D1424" s="1" t="s">
        <v>593</v>
      </c>
      <c r="E1424" s="1" t="s">
        <v>607</v>
      </c>
      <c r="F1424" s="61" t="s">
        <v>610</v>
      </c>
      <c r="G1424" s="29" t="s">
        <v>43</v>
      </c>
      <c r="H1424" s="6">
        <f t="shared" si="87"/>
        <v>-38200</v>
      </c>
      <c r="I1424" s="24">
        <v>4</v>
      </c>
      <c r="K1424" t="s">
        <v>0</v>
      </c>
      <c r="M1424" s="2">
        <v>475</v>
      </c>
    </row>
    <row r="1425" spans="2:13" ht="12.75">
      <c r="B1425" s="292">
        <v>2000</v>
      </c>
      <c r="C1425" s="1" t="s">
        <v>0</v>
      </c>
      <c r="D1425" s="1" t="s">
        <v>593</v>
      </c>
      <c r="E1425" s="1" t="s">
        <v>607</v>
      </c>
      <c r="F1425" s="61" t="s">
        <v>611</v>
      </c>
      <c r="G1425" s="29" t="s">
        <v>75</v>
      </c>
      <c r="H1425" s="6">
        <f t="shared" si="87"/>
        <v>-40200</v>
      </c>
      <c r="I1425" s="24">
        <v>4</v>
      </c>
      <c r="K1425" t="s">
        <v>0</v>
      </c>
      <c r="M1425" s="2">
        <v>475</v>
      </c>
    </row>
    <row r="1426" spans="2:13" ht="12.75">
      <c r="B1426" s="292">
        <v>2000</v>
      </c>
      <c r="C1426" s="1" t="s">
        <v>0</v>
      </c>
      <c r="D1426" s="1" t="s">
        <v>593</v>
      </c>
      <c r="E1426" s="1" t="s">
        <v>607</v>
      </c>
      <c r="F1426" s="61" t="s">
        <v>612</v>
      </c>
      <c r="G1426" s="29" t="s">
        <v>110</v>
      </c>
      <c r="H1426" s="6">
        <f t="shared" si="87"/>
        <v>-42200</v>
      </c>
      <c r="I1426" s="24">
        <v>4</v>
      </c>
      <c r="K1426" t="s">
        <v>0</v>
      </c>
      <c r="M1426" s="2">
        <v>475</v>
      </c>
    </row>
    <row r="1427" spans="2:13" ht="12.75">
      <c r="B1427" s="292">
        <v>2000</v>
      </c>
      <c r="C1427" s="1" t="s">
        <v>0</v>
      </c>
      <c r="D1427" s="1" t="s">
        <v>593</v>
      </c>
      <c r="E1427" s="1" t="s">
        <v>607</v>
      </c>
      <c r="F1427" s="61" t="s">
        <v>613</v>
      </c>
      <c r="G1427" s="29" t="s">
        <v>119</v>
      </c>
      <c r="H1427" s="6">
        <f t="shared" si="87"/>
        <v>-44200</v>
      </c>
      <c r="I1427" s="24">
        <v>4</v>
      </c>
      <c r="K1427" t="s">
        <v>0</v>
      </c>
      <c r="M1427" s="2">
        <v>475</v>
      </c>
    </row>
    <row r="1428" spans="2:13" ht="12.75">
      <c r="B1428" s="292">
        <v>2000</v>
      </c>
      <c r="C1428" s="1" t="s">
        <v>0</v>
      </c>
      <c r="D1428" s="1" t="s">
        <v>593</v>
      </c>
      <c r="E1428" s="1" t="s">
        <v>607</v>
      </c>
      <c r="F1428" s="61" t="s">
        <v>614</v>
      </c>
      <c r="G1428" s="29" t="s">
        <v>121</v>
      </c>
      <c r="H1428" s="6">
        <f t="shared" si="87"/>
        <v>-46200</v>
      </c>
      <c r="I1428" s="24">
        <v>4</v>
      </c>
      <c r="K1428" t="s">
        <v>0</v>
      </c>
      <c r="M1428" s="2">
        <v>475</v>
      </c>
    </row>
    <row r="1429" spans="2:13" ht="12.75">
      <c r="B1429" s="292">
        <v>4000</v>
      </c>
      <c r="C1429" s="1" t="s">
        <v>0</v>
      </c>
      <c r="D1429" s="1" t="s">
        <v>593</v>
      </c>
      <c r="E1429" s="1" t="s">
        <v>607</v>
      </c>
      <c r="F1429" s="61" t="s">
        <v>615</v>
      </c>
      <c r="G1429" s="29" t="s">
        <v>182</v>
      </c>
      <c r="H1429" s="6">
        <f t="shared" si="87"/>
        <v>-50200</v>
      </c>
      <c r="I1429" s="24">
        <v>8</v>
      </c>
      <c r="K1429" t="s">
        <v>0</v>
      </c>
      <c r="M1429" s="2">
        <v>475</v>
      </c>
    </row>
    <row r="1430" spans="2:13" ht="12.75">
      <c r="B1430" s="292">
        <v>2000</v>
      </c>
      <c r="C1430" s="1" t="s">
        <v>0</v>
      </c>
      <c r="D1430" s="1" t="s">
        <v>593</v>
      </c>
      <c r="E1430" s="1" t="s">
        <v>607</v>
      </c>
      <c r="F1430" s="61" t="s">
        <v>616</v>
      </c>
      <c r="G1430" s="29" t="s">
        <v>123</v>
      </c>
      <c r="H1430" s="6">
        <f t="shared" si="87"/>
        <v>-52200</v>
      </c>
      <c r="I1430" s="24">
        <v>4</v>
      </c>
      <c r="K1430" t="s">
        <v>0</v>
      </c>
      <c r="M1430" s="2">
        <v>475</v>
      </c>
    </row>
    <row r="1431" spans="2:13" ht="12.75">
      <c r="B1431" s="292">
        <v>4000</v>
      </c>
      <c r="C1431" s="1" t="s">
        <v>0</v>
      </c>
      <c r="D1431" s="1" t="s">
        <v>593</v>
      </c>
      <c r="E1431" s="1" t="s">
        <v>607</v>
      </c>
      <c r="F1431" s="61" t="s">
        <v>617</v>
      </c>
      <c r="G1431" s="29" t="s">
        <v>125</v>
      </c>
      <c r="H1431" s="6">
        <f t="shared" si="87"/>
        <v>-56200</v>
      </c>
      <c r="I1431" s="24">
        <v>8</v>
      </c>
      <c r="K1431" t="s">
        <v>0</v>
      </c>
      <c r="M1431" s="2">
        <v>475</v>
      </c>
    </row>
    <row r="1432" spans="2:13" ht="12.75">
      <c r="B1432" s="292">
        <v>2000</v>
      </c>
      <c r="C1432" s="1" t="s">
        <v>0</v>
      </c>
      <c r="D1432" s="1" t="s">
        <v>593</v>
      </c>
      <c r="E1432" s="1" t="s">
        <v>607</v>
      </c>
      <c r="F1432" s="61" t="s">
        <v>618</v>
      </c>
      <c r="G1432" s="29" t="s">
        <v>127</v>
      </c>
      <c r="H1432" s="6">
        <f t="shared" si="87"/>
        <v>-58200</v>
      </c>
      <c r="I1432" s="24">
        <v>4</v>
      </c>
      <c r="K1432" t="s">
        <v>0</v>
      </c>
      <c r="M1432" s="2">
        <v>475</v>
      </c>
    </row>
    <row r="1433" spans="1:13" s="17" customFormat="1" ht="12.75">
      <c r="A1433" s="14"/>
      <c r="B1433" s="221">
        <v>4000</v>
      </c>
      <c r="C1433" s="14" t="s">
        <v>0</v>
      </c>
      <c r="D1433" s="14" t="s">
        <v>593</v>
      </c>
      <c r="E1433" s="14" t="s">
        <v>607</v>
      </c>
      <c r="F1433" s="71" t="s">
        <v>619</v>
      </c>
      <c r="G1433" s="32" t="s">
        <v>129</v>
      </c>
      <c r="H1433" s="6">
        <f t="shared" si="87"/>
        <v>-62200</v>
      </c>
      <c r="I1433" s="42">
        <v>8</v>
      </c>
      <c r="K1433" s="17" t="s">
        <v>0</v>
      </c>
      <c r="M1433" s="43">
        <v>475</v>
      </c>
    </row>
    <row r="1434" spans="1:13" s="17" customFormat="1" ht="12.75">
      <c r="A1434" s="14"/>
      <c r="B1434" s="221">
        <v>1500</v>
      </c>
      <c r="C1434" s="14" t="s">
        <v>0</v>
      </c>
      <c r="D1434" s="14" t="s">
        <v>593</v>
      </c>
      <c r="E1434" s="14" t="s">
        <v>111</v>
      </c>
      <c r="F1434" s="32" t="s">
        <v>682</v>
      </c>
      <c r="G1434" s="32" t="s">
        <v>129</v>
      </c>
      <c r="H1434" s="6">
        <f t="shared" si="87"/>
        <v>-63700</v>
      </c>
      <c r="I1434" s="42">
        <f>+B1434/M1434</f>
        <v>3.1578947368421053</v>
      </c>
      <c r="K1434" s="17" t="s">
        <v>592</v>
      </c>
      <c r="M1434" s="43">
        <v>475</v>
      </c>
    </row>
    <row r="1435" spans="2:13" ht="12.75">
      <c r="B1435" s="292">
        <v>2000</v>
      </c>
      <c r="C1435" s="1" t="s">
        <v>0</v>
      </c>
      <c r="D1435" s="1" t="s">
        <v>593</v>
      </c>
      <c r="E1435" s="1" t="s">
        <v>607</v>
      </c>
      <c r="F1435" s="61" t="s">
        <v>620</v>
      </c>
      <c r="G1435" s="29" t="s">
        <v>216</v>
      </c>
      <c r="H1435" s="6">
        <f t="shared" si="87"/>
        <v>-65700</v>
      </c>
      <c r="I1435" s="24">
        <v>4</v>
      </c>
      <c r="K1435" t="s">
        <v>0</v>
      </c>
      <c r="M1435" s="2">
        <v>475</v>
      </c>
    </row>
    <row r="1436" spans="2:13" ht="12.75">
      <c r="B1436" s="309">
        <v>2000</v>
      </c>
      <c r="C1436" s="1" t="s">
        <v>0</v>
      </c>
      <c r="D1436" s="1" t="s">
        <v>593</v>
      </c>
      <c r="E1436" s="1" t="s">
        <v>607</v>
      </c>
      <c r="F1436" s="61" t="s">
        <v>621</v>
      </c>
      <c r="G1436" s="29" t="s">
        <v>209</v>
      </c>
      <c r="H1436" s="6">
        <f t="shared" si="87"/>
        <v>-67700</v>
      </c>
      <c r="I1436" s="24">
        <v>4</v>
      </c>
      <c r="K1436" t="s">
        <v>0</v>
      </c>
      <c r="M1436" s="2">
        <v>475</v>
      </c>
    </row>
    <row r="1437" spans="2:13" ht="12.75">
      <c r="B1437" s="292">
        <v>2000</v>
      </c>
      <c r="C1437" s="1" t="s">
        <v>0</v>
      </c>
      <c r="D1437" s="1" t="s">
        <v>593</v>
      </c>
      <c r="E1437" s="1" t="s">
        <v>607</v>
      </c>
      <c r="F1437" s="61" t="s">
        <v>622</v>
      </c>
      <c r="G1437" s="29" t="s">
        <v>217</v>
      </c>
      <c r="H1437" s="6">
        <f t="shared" si="87"/>
        <v>-69700</v>
      </c>
      <c r="I1437" s="24">
        <v>4</v>
      </c>
      <c r="K1437" t="s">
        <v>0</v>
      </c>
      <c r="M1437" s="2">
        <v>475</v>
      </c>
    </row>
    <row r="1438" spans="1:13" s="17" customFormat="1" ht="12.75">
      <c r="A1438" s="14"/>
      <c r="B1438" s="221">
        <v>2000</v>
      </c>
      <c r="C1438" s="14" t="s">
        <v>0</v>
      </c>
      <c r="D1438" s="14" t="s">
        <v>593</v>
      </c>
      <c r="E1438" s="14" t="s">
        <v>607</v>
      </c>
      <c r="F1438" s="71" t="s">
        <v>623</v>
      </c>
      <c r="G1438" s="32" t="s">
        <v>219</v>
      </c>
      <c r="H1438" s="6">
        <f t="shared" si="87"/>
        <v>-71700</v>
      </c>
      <c r="I1438" s="42">
        <v>4</v>
      </c>
      <c r="K1438" s="17" t="s">
        <v>0</v>
      </c>
      <c r="M1438" s="43">
        <v>475</v>
      </c>
    </row>
    <row r="1439" spans="1:13" s="17" customFormat="1" ht="12.75">
      <c r="A1439" s="14"/>
      <c r="B1439" s="221">
        <v>1400</v>
      </c>
      <c r="C1439" s="14" t="s">
        <v>0</v>
      </c>
      <c r="D1439" s="14" t="s">
        <v>593</v>
      </c>
      <c r="E1439" s="14" t="s">
        <v>111</v>
      </c>
      <c r="F1439" s="32" t="s">
        <v>682</v>
      </c>
      <c r="G1439" s="32" t="s">
        <v>219</v>
      </c>
      <c r="H1439" s="6">
        <f t="shared" si="87"/>
        <v>-73100</v>
      </c>
      <c r="I1439" s="42">
        <f>+B1439/M1439</f>
        <v>2.9473684210526314</v>
      </c>
      <c r="J1439" s="210"/>
      <c r="K1439" s="17" t="s">
        <v>592</v>
      </c>
      <c r="M1439" s="43">
        <v>475</v>
      </c>
    </row>
    <row r="1440" spans="1:13" s="17" customFormat="1" ht="12.75">
      <c r="A1440" s="14"/>
      <c r="B1440" s="221">
        <v>1500</v>
      </c>
      <c r="C1440" s="14" t="s">
        <v>0</v>
      </c>
      <c r="D1440" s="14" t="s">
        <v>593</v>
      </c>
      <c r="E1440" s="14" t="s">
        <v>111</v>
      </c>
      <c r="F1440" s="32" t="s">
        <v>682</v>
      </c>
      <c r="G1440" s="32" t="s">
        <v>220</v>
      </c>
      <c r="H1440" s="6">
        <f t="shared" si="87"/>
        <v>-74600</v>
      </c>
      <c r="I1440" s="42">
        <f>+B1440/M1440</f>
        <v>3.1578947368421053</v>
      </c>
      <c r="K1440" s="17" t="s">
        <v>592</v>
      </c>
      <c r="M1440" s="43">
        <v>475</v>
      </c>
    </row>
    <row r="1441" spans="2:13" ht="12.75">
      <c r="B1441" s="292">
        <v>4000</v>
      </c>
      <c r="C1441" s="1" t="s">
        <v>0</v>
      </c>
      <c r="D1441" s="1" t="s">
        <v>593</v>
      </c>
      <c r="E1441" s="1" t="s">
        <v>607</v>
      </c>
      <c r="F1441" s="71" t="s">
        <v>624</v>
      </c>
      <c r="G1441" s="29" t="s">
        <v>220</v>
      </c>
      <c r="H1441" s="6">
        <f t="shared" si="87"/>
        <v>-78600</v>
      </c>
      <c r="I1441" s="24">
        <v>8</v>
      </c>
      <c r="K1441" t="s">
        <v>0</v>
      </c>
      <c r="M1441" s="2">
        <v>475</v>
      </c>
    </row>
    <row r="1442" spans="2:13" ht="12.75">
      <c r="B1442" s="292">
        <v>5000</v>
      </c>
      <c r="C1442" s="1" t="s">
        <v>0</v>
      </c>
      <c r="D1442" s="1" t="s">
        <v>593</v>
      </c>
      <c r="E1442" s="1" t="s">
        <v>607</v>
      </c>
      <c r="F1442" s="71" t="s">
        <v>625</v>
      </c>
      <c r="G1442" s="29" t="s">
        <v>210</v>
      </c>
      <c r="H1442" s="6">
        <f t="shared" si="87"/>
        <v>-83600</v>
      </c>
      <c r="I1442" s="24">
        <v>10</v>
      </c>
      <c r="K1442" t="s">
        <v>0</v>
      </c>
      <c r="M1442" s="2">
        <v>475</v>
      </c>
    </row>
    <row r="1443" spans="2:13" ht="12.75">
      <c r="B1443" s="292">
        <v>2000</v>
      </c>
      <c r="C1443" s="1" t="s">
        <v>0</v>
      </c>
      <c r="D1443" s="1" t="s">
        <v>593</v>
      </c>
      <c r="E1443" s="1" t="s">
        <v>607</v>
      </c>
      <c r="F1443" s="71" t="s">
        <v>626</v>
      </c>
      <c r="G1443" s="29" t="s">
        <v>222</v>
      </c>
      <c r="H1443" s="6">
        <f t="shared" si="87"/>
        <v>-85600</v>
      </c>
      <c r="I1443" s="24">
        <v>4</v>
      </c>
      <c r="K1443" t="s">
        <v>0</v>
      </c>
      <c r="M1443" s="2">
        <v>475</v>
      </c>
    </row>
    <row r="1444" spans="2:13" ht="12.75">
      <c r="B1444" s="292">
        <v>2000</v>
      </c>
      <c r="C1444" s="1" t="s">
        <v>0</v>
      </c>
      <c r="D1444" s="1" t="s">
        <v>593</v>
      </c>
      <c r="E1444" s="1" t="s">
        <v>607</v>
      </c>
      <c r="F1444" s="71" t="s">
        <v>627</v>
      </c>
      <c r="G1444" s="29" t="s">
        <v>211</v>
      </c>
      <c r="H1444" s="6">
        <f t="shared" si="87"/>
        <v>-87600</v>
      </c>
      <c r="I1444" s="24">
        <v>4</v>
      </c>
      <c r="K1444" t="s">
        <v>0</v>
      </c>
      <c r="M1444" s="2">
        <v>475</v>
      </c>
    </row>
    <row r="1445" spans="2:13" ht="12.75">
      <c r="B1445" s="292">
        <v>2000</v>
      </c>
      <c r="C1445" s="1" t="s">
        <v>0</v>
      </c>
      <c r="D1445" s="14" t="s">
        <v>593</v>
      </c>
      <c r="E1445" s="14" t="s">
        <v>628</v>
      </c>
      <c r="F1445" s="61" t="s">
        <v>629</v>
      </c>
      <c r="G1445" s="29" t="s">
        <v>22</v>
      </c>
      <c r="H1445" s="6">
        <f t="shared" si="87"/>
        <v>-89600</v>
      </c>
      <c r="I1445" s="24">
        <v>4</v>
      </c>
      <c r="K1445" t="s">
        <v>0</v>
      </c>
      <c r="M1445" s="2">
        <v>475</v>
      </c>
    </row>
    <row r="1446" spans="2:13" ht="12.75">
      <c r="B1446" s="292">
        <v>2000</v>
      </c>
      <c r="C1446" s="1" t="s">
        <v>0</v>
      </c>
      <c r="D1446" s="1" t="s">
        <v>593</v>
      </c>
      <c r="E1446" s="14" t="s">
        <v>628</v>
      </c>
      <c r="F1446" s="61" t="s">
        <v>630</v>
      </c>
      <c r="G1446" s="29" t="s">
        <v>125</v>
      </c>
      <c r="H1446" s="6">
        <f t="shared" si="87"/>
        <v>-91600</v>
      </c>
      <c r="I1446" s="24">
        <v>4</v>
      </c>
      <c r="K1446" t="s">
        <v>0</v>
      </c>
      <c r="M1446" s="2">
        <v>475</v>
      </c>
    </row>
    <row r="1447" spans="2:13" ht="12.75">
      <c r="B1447" s="292">
        <v>5000</v>
      </c>
      <c r="C1447" s="1" t="s">
        <v>0</v>
      </c>
      <c r="D1447" s="1" t="s">
        <v>593</v>
      </c>
      <c r="E1447" s="1" t="s">
        <v>631</v>
      </c>
      <c r="F1447" s="61" t="s">
        <v>632</v>
      </c>
      <c r="G1447" s="29" t="s">
        <v>40</v>
      </c>
      <c r="H1447" s="6">
        <f t="shared" si="87"/>
        <v>-96600</v>
      </c>
      <c r="I1447" s="24">
        <v>10</v>
      </c>
      <c r="K1447" t="s">
        <v>0</v>
      </c>
      <c r="M1447" s="2">
        <v>475</v>
      </c>
    </row>
    <row r="1448" spans="2:13" ht="12.75">
      <c r="B1448" s="292">
        <v>6000</v>
      </c>
      <c r="C1448" s="1" t="s">
        <v>0</v>
      </c>
      <c r="D1448" s="1" t="s">
        <v>593</v>
      </c>
      <c r="E1448" s="1" t="s">
        <v>631</v>
      </c>
      <c r="F1448" s="61" t="s">
        <v>633</v>
      </c>
      <c r="G1448" s="29" t="s">
        <v>43</v>
      </c>
      <c r="H1448" s="6">
        <f t="shared" si="87"/>
        <v>-102600</v>
      </c>
      <c r="I1448" s="24">
        <v>12</v>
      </c>
      <c r="K1448" t="s">
        <v>0</v>
      </c>
      <c r="M1448" s="2">
        <v>475</v>
      </c>
    </row>
    <row r="1449" spans="2:13" ht="12.75">
      <c r="B1449" s="292">
        <v>4000</v>
      </c>
      <c r="C1449" s="1" t="s">
        <v>0</v>
      </c>
      <c r="D1449" s="1" t="s">
        <v>593</v>
      </c>
      <c r="E1449" s="1" t="s">
        <v>631</v>
      </c>
      <c r="F1449" s="61" t="s">
        <v>634</v>
      </c>
      <c r="G1449" s="29" t="s">
        <v>52</v>
      </c>
      <c r="H1449" s="6">
        <f t="shared" si="87"/>
        <v>-106600</v>
      </c>
      <c r="I1449" s="24">
        <v>8</v>
      </c>
      <c r="K1449" t="s">
        <v>0</v>
      </c>
      <c r="M1449" s="2">
        <v>475</v>
      </c>
    </row>
    <row r="1450" spans="2:13" ht="12.75">
      <c r="B1450" s="292">
        <v>5000</v>
      </c>
      <c r="C1450" s="1" t="s">
        <v>0</v>
      </c>
      <c r="D1450" s="1" t="s">
        <v>593</v>
      </c>
      <c r="E1450" s="1" t="s">
        <v>631</v>
      </c>
      <c r="F1450" s="61" t="s">
        <v>635</v>
      </c>
      <c r="G1450" s="29" t="s">
        <v>54</v>
      </c>
      <c r="H1450" s="6">
        <f t="shared" si="87"/>
        <v>-111600</v>
      </c>
      <c r="I1450" s="24">
        <v>10</v>
      </c>
      <c r="K1450" t="s">
        <v>0</v>
      </c>
      <c r="M1450" s="2">
        <v>475</v>
      </c>
    </row>
    <row r="1451" spans="2:13" ht="12.75">
      <c r="B1451" s="292">
        <v>5000</v>
      </c>
      <c r="C1451" s="1" t="s">
        <v>0</v>
      </c>
      <c r="D1451" s="1" t="s">
        <v>593</v>
      </c>
      <c r="E1451" s="1" t="s">
        <v>631</v>
      </c>
      <c r="F1451" s="61" t="s">
        <v>636</v>
      </c>
      <c r="G1451" s="29" t="s">
        <v>75</v>
      </c>
      <c r="H1451" s="6">
        <f t="shared" si="87"/>
        <v>-116600</v>
      </c>
      <c r="I1451" s="24">
        <v>10</v>
      </c>
      <c r="K1451" t="s">
        <v>0</v>
      </c>
      <c r="M1451" s="2">
        <v>475</v>
      </c>
    </row>
    <row r="1452" spans="2:13" ht="12.75">
      <c r="B1452" s="292">
        <v>2000</v>
      </c>
      <c r="C1452" s="1" t="s">
        <v>0</v>
      </c>
      <c r="D1452" s="1" t="s">
        <v>593</v>
      </c>
      <c r="E1452" s="1" t="s">
        <v>631</v>
      </c>
      <c r="F1452" s="61" t="s">
        <v>637</v>
      </c>
      <c r="G1452" s="29" t="s">
        <v>77</v>
      </c>
      <c r="H1452" s="6">
        <f t="shared" si="87"/>
        <v>-118600</v>
      </c>
      <c r="I1452" s="24">
        <v>4</v>
      </c>
      <c r="K1452" t="s">
        <v>0</v>
      </c>
      <c r="M1452" s="2">
        <v>475</v>
      </c>
    </row>
    <row r="1453" spans="2:13" ht="12.75">
      <c r="B1453" s="292">
        <v>2000</v>
      </c>
      <c r="C1453" s="1" t="s">
        <v>0</v>
      </c>
      <c r="D1453" s="1" t="s">
        <v>593</v>
      </c>
      <c r="E1453" s="1" t="s">
        <v>631</v>
      </c>
      <c r="F1453" s="61" t="s">
        <v>638</v>
      </c>
      <c r="G1453" s="29" t="s">
        <v>110</v>
      </c>
      <c r="H1453" s="6">
        <f t="shared" si="87"/>
        <v>-120600</v>
      </c>
      <c r="I1453" s="24">
        <v>4</v>
      </c>
      <c r="K1453" t="s">
        <v>0</v>
      </c>
      <c r="M1453" s="2">
        <v>475</v>
      </c>
    </row>
    <row r="1454" spans="2:13" ht="12.75">
      <c r="B1454" s="292">
        <v>1000</v>
      </c>
      <c r="C1454" s="1" t="s">
        <v>0</v>
      </c>
      <c r="D1454" s="1" t="s">
        <v>593</v>
      </c>
      <c r="E1454" s="1" t="s">
        <v>631</v>
      </c>
      <c r="F1454" s="61" t="s">
        <v>639</v>
      </c>
      <c r="G1454" s="29" t="s">
        <v>117</v>
      </c>
      <c r="H1454" s="6">
        <f t="shared" si="87"/>
        <v>-121600</v>
      </c>
      <c r="I1454" s="24">
        <v>2</v>
      </c>
      <c r="K1454" t="s">
        <v>0</v>
      </c>
      <c r="M1454" s="2">
        <v>475</v>
      </c>
    </row>
    <row r="1455" spans="2:13" ht="12.75">
      <c r="B1455" s="292">
        <v>5000</v>
      </c>
      <c r="C1455" s="1" t="s">
        <v>0</v>
      </c>
      <c r="D1455" s="1" t="s">
        <v>593</v>
      </c>
      <c r="E1455" s="1" t="s">
        <v>631</v>
      </c>
      <c r="F1455" s="61" t="s">
        <v>640</v>
      </c>
      <c r="G1455" s="29" t="s">
        <v>119</v>
      </c>
      <c r="H1455" s="6">
        <f t="shared" si="87"/>
        <v>-126600</v>
      </c>
      <c r="I1455" s="24">
        <v>10</v>
      </c>
      <c r="K1455" t="s">
        <v>0</v>
      </c>
      <c r="M1455" s="2">
        <v>475</v>
      </c>
    </row>
    <row r="1456" spans="1:13" s="17" customFormat="1" ht="12.75">
      <c r="A1456" s="14"/>
      <c r="B1456" s="221">
        <v>2000</v>
      </c>
      <c r="C1456" s="14" t="s">
        <v>0</v>
      </c>
      <c r="D1456" s="14" t="s">
        <v>593</v>
      </c>
      <c r="E1456" s="14" t="s">
        <v>111</v>
      </c>
      <c r="F1456" s="32" t="s">
        <v>679</v>
      </c>
      <c r="G1456" s="32" t="s">
        <v>121</v>
      </c>
      <c r="H1456" s="6">
        <f t="shared" si="87"/>
        <v>-128600</v>
      </c>
      <c r="I1456" s="42">
        <f>+B1456/M1456</f>
        <v>4.2105263157894735</v>
      </c>
      <c r="K1456" s="17" t="s">
        <v>592</v>
      </c>
      <c r="M1456" s="43">
        <v>475</v>
      </c>
    </row>
    <row r="1457" spans="1:13" s="17" customFormat="1" ht="12.75">
      <c r="A1457" s="14"/>
      <c r="B1457" s="317">
        <v>1000</v>
      </c>
      <c r="C1457" s="14" t="s">
        <v>0</v>
      </c>
      <c r="D1457" s="14" t="s">
        <v>593</v>
      </c>
      <c r="E1457" s="14" t="s">
        <v>111</v>
      </c>
      <c r="F1457" s="32" t="s">
        <v>680</v>
      </c>
      <c r="G1457" s="32" t="s">
        <v>121</v>
      </c>
      <c r="H1457" s="6">
        <f t="shared" si="87"/>
        <v>-129600</v>
      </c>
      <c r="I1457" s="42">
        <f>+B1457/M1457</f>
        <v>2.1052631578947367</v>
      </c>
      <c r="K1457" s="17" t="s">
        <v>592</v>
      </c>
      <c r="M1457" s="43">
        <v>475</v>
      </c>
    </row>
    <row r="1458" spans="2:13" ht="12.75">
      <c r="B1458" s="221">
        <v>8000</v>
      </c>
      <c r="C1458" s="1" t="s">
        <v>0</v>
      </c>
      <c r="D1458" s="1" t="s">
        <v>593</v>
      </c>
      <c r="E1458" s="1" t="s">
        <v>631</v>
      </c>
      <c r="F1458" s="61" t="s">
        <v>641</v>
      </c>
      <c r="G1458" s="29" t="s">
        <v>182</v>
      </c>
      <c r="H1458" s="6">
        <f t="shared" si="87"/>
        <v>-137600</v>
      </c>
      <c r="I1458" s="24">
        <v>16</v>
      </c>
      <c r="K1458" t="s">
        <v>0</v>
      </c>
      <c r="M1458" s="2">
        <v>475</v>
      </c>
    </row>
    <row r="1459" spans="2:13" ht="12.75">
      <c r="B1459" s="292">
        <v>2000</v>
      </c>
      <c r="C1459" s="1" t="s">
        <v>0</v>
      </c>
      <c r="D1459" s="1" t="s">
        <v>593</v>
      </c>
      <c r="E1459" s="1" t="s">
        <v>631</v>
      </c>
      <c r="F1459" s="61" t="s">
        <v>642</v>
      </c>
      <c r="G1459" s="29" t="s">
        <v>123</v>
      </c>
      <c r="H1459" s="6">
        <f t="shared" si="87"/>
        <v>-139600</v>
      </c>
      <c r="I1459" s="24">
        <v>4</v>
      </c>
      <c r="K1459" t="s">
        <v>0</v>
      </c>
      <c r="M1459" s="2">
        <v>475</v>
      </c>
    </row>
    <row r="1460" spans="2:13" ht="12.75">
      <c r="B1460" s="292">
        <v>5000</v>
      </c>
      <c r="C1460" s="1" t="s">
        <v>0</v>
      </c>
      <c r="D1460" s="1" t="s">
        <v>593</v>
      </c>
      <c r="E1460" s="1" t="s">
        <v>631</v>
      </c>
      <c r="F1460" s="61" t="s">
        <v>643</v>
      </c>
      <c r="G1460" s="29" t="s">
        <v>125</v>
      </c>
      <c r="H1460" s="6">
        <f t="shared" si="87"/>
        <v>-144600</v>
      </c>
      <c r="I1460" s="24">
        <v>10</v>
      </c>
      <c r="K1460" t="s">
        <v>0</v>
      </c>
      <c r="M1460" s="2">
        <v>475</v>
      </c>
    </row>
    <row r="1461" spans="2:13" ht="12.75">
      <c r="B1461" s="292">
        <v>5000</v>
      </c>
      <c r="C1461" s="1" t="s">
        <v>0</v>
      </c>
      <c r="D1461" s="1" t="s">
        <v>593</v>
      </c>
      <c r="E1461" s="1" t="s">
        <v>631</v>
      </c>
      <c r="F1461" s="61" t="s">
        <v>644</v>
      </c>
      <c r="G1461" s="29" t="s">
        <v>127</v>
      </c>
      <c r="H1461" s="6">
        <f t="shared" si="87"/>
        <v>-149600</v>
      </c>
      <c r="I1461" s="24">
        <v>10</v>
      </c>
      <c r="K1461" t="s">
        <v>0</v>
      </c>
      <c r="M1461" s="2">
        <v>475</v>
      </c>
    </row>
    <row r="1462" spans="2:13" ht="12.75">
      <c r="B1462" s="292">
        <v>5000</v>
      </c>
      <c r="C1462" s="1" t="s">
        <v>0</v>
      </c>
      <c r="D1462" s="1" t="s">
        <v>593</v>
      </c>
      <c r="E1462" s="1" t="s">
        <v>631</v>
      </c>
      <c r="F1462" s="61" t="s">
        <v>645</v>
      </c>
      <c r="G1462" s="29" t="s">
        <v>129</v>
      </c>
      <c r="H1462" s="6">
        <f t="shared" si="87"/>
        <v>-154600</v>
      </c>
      <c r="I1462" s="24">
        <v>10</v>
      </c>
      <c r="K1462" t="s">
        <v>0</v>
      </c>
      <c r="M1462" s="2">
        <v>475</v>
      </c>
    </row>
    <row r="1463" spans="2:13" ht="12.75">
      <c r="B1463" s="292">
        <v>5000</v>
      </c>
      <c r="C1463" s="1" t="s">
        <v>0</v>
      </c>
      <c r="D1463" s="1" t="s">
        <v>593</v>
      </c>
      <c r="E1463" s="1" t="s">
        <v>631</v>
      </c>
      <c r="F1463" s="61" t="s">
        <v>646</v>
      </c>
      <c r="G1463" s="29" t="s">
        <v>216</v>
      </c>
      <c r="H1463" s="6">
        <f t="shared" si="87"/>
        <v>-159600</v>
      </c>
      <c r="I1463" s="24">
        <v>10</v>
      </c>
      <c r="K1463" t="s">
        <v>0</v>
      </c>
      <c r="M1463" s="2">
        <v>475</v>
      </c>
    </row>
    <row r="1464" spans="2:13" ht="12.75">
      <c r="B1464" s="292">
        <v>5000</v>
      </c>
      <c r="C1464" s="1" t="s">
        <v>0</v>
      </c>
      <c r="D1464" s="1" t="s">
        <v>593</v>
      </c>
      <c r="E1464" s="1" t="s">
        <v>631</v>
      </c>
      <c r="F1464" s="61" t="s">
        <v>647</v>
      </c>
      <c r="G1464" s="29" t="s">
        <v>209</v>
      </c>
      <c r="H1464" s="6">
        <f t="shared" si="87"/>
        <v>-164600</v>
      </c>
      <c r="I1464" s="24">
        <v>10</v>
      </c>
      <c r="K1464" t="s">
        <v>0</v>
      </c>
      <c r="M1464" s="2">
        <v>475</v>
      </c>
    </row>
    <row r="1465" spans="2:13" ht="12.75">
      <c r="B1465" s="221">
        <v>10000</v>
      </c>
      <c r="C1465" s="1" t="s">
        <v>0</v>
      </c>
      <c r="D1465" s="1" t="s">
        <v>593</v>
      </c>
      <c r="E1465" s="1" t="s">
        <v>631</v>
      </c>
      <c r="F1465" s="61" t="s">
        <v>648</v>
      </c>
      <c r="G1465" s="29" t="s">
        <v>217</v>
      </c>
      <c r="H1465" s="6">
        <f t="shared" si="87"/>
        <v>-174600</v>
      </c>
      <c r="I1465" s="24">
        <v>20</v>
      </c>
      <c r="K1465" t="s">
        <v>0</v>
      </c>
      <c r="M1465" s="2">
        <v>475</v>
      </c>
    </row>
    <row r="1466" spans="2:13" ht="12.75">
      <c r="B1466" s="292">
        <v>5000</v>
      </c>
      <c r="C1466" s="1" t="s">
        <v>0</v>
      </c>
      <c r="D1466" s="1" t="s">
        <v>593</v>
      </c>
      <c r="E1466" s="1" t="s">
        <v>631</v>
      </c>
      <c r="F1466" s="71" t="s">
        <v>649</v>
      </c>
      <c r="G1466" s="29" t="s">
        <v>222</v>
      </c>
      <c r="H1466" s="6">
        <f t="shared" si="87"/>
        <v>-179600</v>
      </c>
      <c r="I1466" s="24">
        <v>10</v>
      </c>
      <c r="K1466" t="s">
        <v>0</v>
      </c>
      <c r="M1466" s="2">
        <v>475</v>
      </c>
    </row>
    <row r="1467" spans="2:13" ht="12.75">
      <c r="B1467" s="292">
        <v>5000</v>
      </c>
      <c r="C1467" s="1" t="s">
        <v>0</v>
      </c>
      <c r="D1467" s="1" t="s">
        <v>593</v>
      </c>
      <c r="E1467" s="1" t="s">
        <v>631</v>
      </c>
      <c r="F1467" s="71" t="s">
        <v>650</v>
      </c>
      <c r="G1467" s="29" t="s">
        <v>223</v>
      </c>
      <c r="H1467" s="6">
        <f t="shared" si="87"/>
        <v>-184600</v>
      </c>
      <c r="I1467" s="24">
        <v>10</v>
      </c>
      <c r="K1467" t="s">
        <v>0</v>
      </c>
      <c r="M1467" s="2">
        <v>475</v>
      </c>
    </row>
    <row r="1468" spans="2:13" ht="12.75">
      <c r="B1468" s="221">
        <v>2500</v>
      </c>
      <c r="C1468" s="1" t="s">
        <v>0</v>
      </c>
      <c r="D1468" s="14" t="s">
        <v>593</v>
      </c>
      <c r="E1468" s="1" t="s">
        <v>651</v>
      </c>
      <c r="F1468" s="61" t="s">
        <v>652</v>
      </c>
      <c r="G1468" s="32" t="s">
        <v>20</v>
      </c>
      <c r="H1468" s="6">
        <f t="shared" si="87"/>
        <v>-187100</v>
      </c>
      <c r="I1468" s="24">
        <v>5</v>
      </c>
      <c r="K1468" t="s">
        <v>0</v>
      </c>
      <c r="M1468" s="2">
        <v>475</v>
      </c>
    </row>
    <row r="1469" spans="2:13" ht="12.75">
      <c r="B1469" s="292">
        <v>2500</v>
      </c>
      <c r="C1469" s="1" t="s">
        <v>0</v>
      </c>
      <c r="D1469" s="14" t="s">
        <v>593</v>
      </c>
      <c r="E1469" s="1" t="s">
        <v>651</v>
      </c>
      <c r="F1469" s="61" t="s">
        <v>653</v>
      </c>
      <c r="G1469" s="29" t="s">
        <v>22</v>
      </c>
      <c r="H1469" s="6">
        <f t="shared" si="87"/>
        <v>-189600</v>
      </c>
      <c r="I1469" s="24">
        <v>5</v>
      </c>
      <c r="K1469" t="s">
        <v>0</v>
      </c>
      <c r="M1469" s="2">
        <v>475</v>
      </c>
    </row>
    <row r="1470" spans="2:13" ht="12.75">
      <c r="B1470" s="292">
        <v>2500</v>
      </c>
      <c r="C1470" s="1" t="s">
        <v>0</v>
      </c>
      <c r="D1470" s="1" t="s">
        <v>593</v>
      </c>
      <c r="E1470" s="1" t="s">
        <v>651</v>
      </c>
      <c r="F1470" s="61" t="s">
        <v>654</v>
      </c>
      <c r="G1470" s="29" t="s">
        <v>40</v>
      </c>
      <c r="H1470" s="6">
        <f t="shared" si="87"/>
        <v>-192100</v>
      </c>
      <c r="I1470" s="24">
        <v>5</v>
      </c>
      <c r="K1470" t="s">
        <v>0</v>
      </c>
      <c r="M1470" s="2">
        <v>475</v>
      </c>
    </row>
    <row r="1471" spans="2:13" ht="12.75">
      <c r="B1471" s="292">
        <v>2500</v>
      </c>
      <c r="C1471" s="1" t="s">
        <v>0</v>
      </c>
      <c r="D1471" s="1" t="s">
        <v>593</v>
      </c>
      <c r="E1471" s="1" t="s">
        <v>651</v>
      </c>
      <c r="F1471" s="61" t="s">
        <v>655</v>
      </c>
      <c r="G1471" s="29" t="s">
        <v>54</v>
      </c>
      <c r="H1471" s="6">
        <f t="shared" si="87"/>
        <v>-194600</v>
      </c>
      <c r="I1471" s="24">
        <v>5</v>
      </c>
      <c r="K1471" t="s">
        <v>0</v>
      </c>
      <c r="M1471" s="2">
        <v>475</v>
      </c>
    </row>
    <row r="1472" spans="2:13" ht="12.75">
      <c r="B1472" s="292">
        <v>2500</v>
      </c>
      <c r="C1472" s="1" t="s">
        <v>0</v>
      </c>
      <c r="D1472" s="1" t="s">
        <v>593</v>
      </c>
      <c r="E1472" s="1" t="s">
        <v>651</v>
      </c>
      <c r="F1472" s="61" t="s">
        <v>656</v>
      </c>
      <c r="G1472" s="29" t="s">
        <v>119</v>
      </c>
      <c r="H1472" s="6">
        <f t="shared" si="87"/>
        <v>-197100</v>
      </c>
      <c r="I1472" s="24">
        <v>5</v>
      </c>
      <c r="K1472" t="s">
        <v>0</v>
      </c>
      <c r="M1472" s="2">
        <v>475</v>
      </c>
    </row>
    <row r="1473" spans="2:13" ht="12.75">
      <c r="B1473" s="292">
        <v>2500</v>
      </c>
      <c r="C1473" s="1" t="s">
        <v>0</v>
      </c>
      <c r="D1473" s="1" t="s">
        <v>593</v>
      </c>
      <c r="E1473" s="1" t="s">
        <v>651</v>
      </c>
      <c r="F1473" s="61" t="s">
        <v>657</v>
      </c>
      <c r="G1473" s="29" t="s">
        <v>121</v>
      </c>
      <c r="H1473" s="6">
        <f aca="true" t="shared" si="88" ref="H1473:H1492">H1472-B1473</f>
        <v>-199600</v>
      </c>
      <c r="I1473" s="24">
        <v>5</v>
      </c>
      <c r="K1473" t="s">
        <v>0</v>
      </c>
      <c r="M1473" s="2">
        <v>475</v>
      </c>
    </row>
    <row r="1474" spans="2:13" ht="12.75">
      <c r="B1474" s="292">
        <v>2500</v>
      </c>
      <c r="C1474" s="1" t="s">
        <v>0</v>
      </c>
      <c r="D1474" s="1" t="s">
        <v>593</v>
      </c>
      <c r="E1474" s="1" t="s">
        <v>651</v>
      </c>
      <c r="F1474" s="61" t="s">
        <v>658</v>
      </c>
      <c r="G1474" s="29" t="s">
        <v>182</v>
      </c>
      <c r="H1474" s="6">
        <f t="shared" si="88"/>
        <v>-202100</v>
      </c>
      <c r="I1474" s="24">
        <v>5</v>
      </c>
      <c r="K1474" t="s">
        <v>0</v>
      </c>
      <c r="M1474" s="2">
        <v>475</v>
      </c>
    </row>
    <row r="1475" spans="2:13" ht="12.75">
      <c r="B1475" s="292">
        <v>2500</v>
      </c>
      <c r="C1475" s="1" t="s">
        <v>0</v>
      </c>
      <c r="D1475" s="1" t="s">
        <v>593</v>
      </c>
      <c r="E1475" s="1" t="s">
        <v>651</v>
      </c>
      <c r="F1475" s="61" t="s">
        <v>659</v>
      </c>
      <c r="G1475" s="29" t="s">
        <v>125</v>
      </c>
      <c r="H1475" s="6">
        <f t="shared" si="88"/>
        <v>-204600</v>
      </c>
      <c r="I1475" s="24">
        <v>5</v>
      </c>
      <c r="K1475" t="s">
        <v>0</v>
      </c>
      <c r="M1475" s="2">
        <v>475</v>
      </c>
    </row>
    <row r="1476" spans="2:13" ht="12.75">
      <c r="B1476" s="292">
        <v>2500</v>
      </c>
      <c r="C1476" s="1" t="s">
        <v>0</v>
      </c>
      <c r="D1476" s="1" t="s">
        <v>593</v>
      </c>
      <c r="E1476" s="1" t="s">
        <v>651</v>
      </c>
      <c r="F1476" s="61" t="s">
        <v>660</v>
      </c>
      <c r="G1476" s="29" t="s">
        <v>127</v>
      </c>
      <c r="H1476" s="6">
        <f t="shared" si="88"/>
        <v>-207100</v>
      </c>
      <c r="I1476" s="24">
        <v>5</v>
      </c>
      <c r="K1476" t="s">
        <v>0</v>
      </c>
      <c r="M1476" s="2">
        <v>475</v>
      </c>
    </row>
    <row r="1477" spans="2:13" ht="12.75">
      <c r="B1477" s="292">
        <v>2500</v>
      </c>
      <c r="C1477" s="1" t="s">
        <v>0</v>
      </c>
      <c r="D1477" s="1" t="s">
        <v>593</v>
      </c>
      <c r="E1477" s="1" t="s">
        <v>651</v>
      </c>
      <c r="F1477" s="61" t="s">
        <v>661</v>
      </c>
      <c r="G1477" s="29" t="s">
        <v>129</v>
      </c>
      <c r="H1477" s="6">
        <f t="shared" si="88"/>
        <v>-209600</v>
      </c>
      <c r="I1477" s="24">
        <v>5</v>
      </c>
      <c r="K1477" t="s">
        <v>0</v>
      </c>
      <c r="M1477" s="2">
        <v>475</v>
      </c>
    </row>
    <row r="1478" spans="2:13" ht="12.75">
      <c r="B1478" s="292">
        <v>2500</v>
      </c>
      <c r="C1478" s="1" t="s">
        <v>0</v>
      </c>
      <c r="D1478" s="1" t="s">
        <v>593</v>
      </c>
      <c r="E1478" s="1" t="s">
        <v>651</v>
      </c>
      <c r="F1478" s="61" t="s">
        <v>662</v>
      </c>
      <c r="G1478" s="29" t="s">
        <v>216</v>
      </c>
      <c r="H1478" s="6">
        <f t="shared" si="88"/>
        <v>-212100</v>
      </c>
      <c r="I1478" s="24">
        <v>5</v>
      </c>
      <c r="K1478" t="s">
        <v>0</v>
      </c>
      <c r="M1478" s="2">
        <v>475</v>
      </c>
    </row>
    <row r="1479" spans="2:13" ht="12.75">
      <c r="B1479" s="292">
        <v>2500</v>
      </c>
      <c r="C1479" s="1" t="s">
        <v>0</v>
      </c>
      <c r="D1479" s="1" t="s">
        <v>593</v>
      </c>
      <c r="E1479" s="1" t="s">
        <v>651</v>
      </c>
      <c r="F1479" s="61" t="s">
        <v>663</v>
      </c>
      <c r="G1479" s="29" t="s">
        <v>209</v>
      </c>
      <c r="H1479" s="6">
        <f t="shared" si="88"/>
        <v>-214600</v>
      </c>
      <c r="I1479" s="24">
        <v>5</v>
      </c>
      <c r="K1479" t="s">
        <v>0</v>
      </c>
      <c r="M1479" s="2">
        <v>475</v>
      </c>
    </row>
    <row r="1480" spans="2:13" ht="12.75">
      <c r="B1480" s="292">
        <v>2500</v>
      </c>
      <c r="C1480" s="1" t="s">
        <v>0</v>
      </c>
      <c r="D1480" s="1" t="s">
        <v>593</v>
      </c>
      <c r="E1480" s="1" t="s">
        <v>651</v>
      </c>
      <c r="F1480" s="61" t="s">
        <v>664</v>
      </c>
      <c r="G1480" s="29" t="s">
        <v>217</v>
      </c>
      <c r="H1480" s="6">
        <f t="shared" si="88"/>
        <v>-217100</v>
      </c>
      <c r="I1480" s="24">
        <v>5</v>
      </c>
      <c r="K1480" t="s">
        <v>0</v>
      </c>
      <c r="M1480" s="2">
        <v>475</v>
      </c>
    </row>
    <row r="1481" spans="2:13" ht="12.75">
      <c r="B1481" s="292">
        <v>2500</v>
      </c>
      <c r="C1481" s="1" t="s">
        <v>0</v>
      </c>
      <c r="D1481" s="1" t="s">
        <v>593</v>
      </c>
      <c r="E1481" s="1" t="s">
        <v>651</v>
      </c>
      <c r="F1481" s="61" t="s">
        <v>665</v>
      </c>
      <c r="G1481" s="29" t="s">
        <v>219</v>
      </c>
      <c r="H1481" s="6">
        <f t="shared" si="88"/>
        <v>-219600</v>
      </c>
      <c r="I1481" s="24">
        <v>5</v>
      </c>
      <c r="K1481" t="s">
        <v>0</v>
      </c>
      <c r="M1481" s="2">
        <v>475</v>
      </c>
    </row>
    <row r="1482" spans="2:13" ht="12.75">
      <c r="B1482" s="292">
        <v>2500</v>
      </c>
      <c r="C1482" s="1" t="s">
        <v>0</v>
      </c>
      <c r="D1482" s="1" t="s">
        <v>593</v>
      </c>
      <c r="E1482" s="1" t="s">
        <v>651</v>
      </c>
      <c r="F1482" s="71" t="s">
        <v>666</v>
      </c>
      <c r="G1482" s="29" t="s">
        <v>220</v>
      </c>
      <c r="H1482" s="6">
        <f t="shared" si="88"/>
        <v>-222100</v>
      </c>
      <c r="I1482" s="24">
        <v>5</v>
      </c>
      <c r="K1482" t="s">
        <v>0</v>
      </c>
      <c r="M1482" s="2">
        <v>475</v>
      </c>
    </row>
    <row r="1483" spans="2:13" ht="12.75">
      <c r="B1483" s="292">
        <v>2500</v>
      </c>
      <c r="C1483" s="1" t="s">
        <v>0</v>
      </c>
      <c r="D1483" s="1" t="s">
        <v>593</v>
      </c>
      <c r="E1483" s="1" t="s">
        <v>651</v>
      </c>
      <c r="F1483" s="71" t="s">
        <v>667</v>
      </c>
      <c r="G1483" s="29" t="s">
        <v>210</v>
      </c>
      <c r="H1483" s="6">
        <f t="shared" si="88"/>
        <v>-224600</v>
      </c>
      <c r="I1483" s="24">
        <v>5</v>
      </c>
      <c r="K1483" t="s">
        <v>0</v>
      </c>
      <c r="M1483" s="2">
        <v>475</v>
      </c>
    </row>
    <row r="1484" spans="2:13" ht="12.75">
      <c r="B1484" s="292">
        <v>2500</v>
      </c>
      <c r="C1484" s="1" t="s">
        <v>0</v>
      </c>
      <c r="D1484" s="1" t="s">
        <v>593</v>
      </c>
      <c r="E1484" s="1" t="s">
        <v>651</v>
      </c>
      <c r="F1484" s="71" t="s">
        <v>668</v>
      </c>
      <c r="G1484" s="29" t="s">
        <v>221</v>
      </c>
      <c r="H1484" s="6">
        <f t="shared" si="88"/>
        <v>-227100</v>
      </c>
      <c r="I1484" s="24">
        <v>5</v>
      </c>
      <c r="K1484" t="s">
        <v>0</v>
      </c>
      <c r="M1484" s="2">
        <v>475</v>
      </c>
    </row>
    <row r="1485" spans="2:13" ht="12.75">
      <c r="B1485" s="292">
        <v>2500</v>
      </c>
      <c r="C1485" s="1" t="s">
        <v>0</v>
      </c>
      <c r="D1485" s="1" t="s">
        <v>593</v>
      </c>
      <c r="E1485" s="1" t="s">
        <v>651</v>
      </c>
      <c r="F1485" s="71" t="s">
        <v>669</v>
      </c>
      <c r="G1485" s="29" t="s">
        <v>222</v>
      </c>
      <c r="H1485" s="6">
        <f t="shared" si="88"/>
        <v>-229600</v>
      </c>
      <c r="I1485" s="24">
        <v>5</v>
      </c>
      <c r="K1485" t="s">
        <v>0</v>
      </c>
      <c r="M1485" s="2">
        <v>475</v>
      </c>
    </row>
    <row r="1486" spans="2:13" ht="12.75">
      <c r="B1486" s="292">
        <v>5000</v>
      </c>
      <c r="C1486" s="1" t="s">
        <v>0</v>
      </c>
      <c r="D1486" s="1" t="s">
        <v>593</v>
      </c>
      <c r="E1486" s="14" t="s">
        <v>670</v>
      </c>
      <c r="F1486" s="61" t="s">
        <v>671</v>
      </c>
      <c r="G1486" s="29" t="s">
        <v>43</v>
      </c>
      <c r="H1486" s="6">
        <f t="shared" si="88"/>
        <v>-234600</v>
      </c>
      <c r="I1486" s="24">
        <f>+B1486/M1486</f>
        <v>10.526315789473685</v>
      </c>
      <c r="K1486" t="s">
        <v>0</v>
      </c>
      <c r="M1486" s="2">
        <v>475</v>
      </c>
    </row>
    <row r="1487" spans="2:13" ht="12.75">
      <c r="B1487" s="292">
        <v>5000</v>
      </c>
      <c r="C1487" s="1" t="s">
        <v>0</v>
      </c>
      <c r="D1487" s="1" t="s">
        <v>593</v>
      </c>
      <c r="E1487" s="14" t="s">
        <v>670</v>
      </c>
      <c r="F1487" s="61" t="s">
        <v>672</v>
      </c>
      <c r="G1487" s="29" t="s">
        <v>123</v>
      </c>
      <c r="H1487" s="6">
        <f t="shared" si="88"/>
        <v>-239600</v>
      </c>
      <c r="I1487" s="24">
        <f>+B1487/M1487</f>
        <v>10.526315789473685</v>
      </c>
      <c r="K1487" t="s">
        <v>0</v>
      </c>
      <c r="M1487" s="2">
        <v>475</v>
      </c>
    </row>
    <row r="1488" spans="2:13" ht="12.75">
      <c r="B1488" s="292">
        <v>5000</v>
      </c>
      <c r="C1488" s="1" t="s">
        <v>0</v>
      </c>
      <c r="D1488" s="1" t="s">
        <v>593</v>
      </c>
      <c r="E1488" s="14" t="s">
        <v>670</v>
      </c>
      <c r="F1488" s="61" t="s">
        <v>673</v>
      </c>
      <c r="G1488" s="29" t="s">
        <v>125</v>
      </c>
      <c r="H1488" s="6">
        <f t="shared" si="88"/>
        <v>-244600</v>
      </c>
      <c r="I1488" s="24">
        <f>+B1488/M1488</f>
        <v>10.526315789473685</v>
      </c>
      <c r="K1488" t="s">
        <v>0</v>
      </c>
      <c r="M1488" s="2">
        <v>475</v>
      </c>
    </row>
    <row r="1489" spans="2:13" ht="12.75">
      <c r="B1489" s="292">
        <v>2500</v>
      </c>
      <c r="C1489" s="1" t="s">
        <v>0</v>
      </c>
      <c r="D1489" s="1" t="s">
        <v>593</v>
      </c>
      <c r="E1489" s="14" t="s">
        <v>674</v>
      </c>
      <c r="F1489" s="61" t="s">
        <v>675</v>
      </c>
      <c r="G1489" s="29" t="s">
        <v>123</v>
      </c>
      <c r="H1489" s="6">
        <f t="shared" si="88"/>
        <v>-247100</v>
      </c>
      <c r="I1489" s="24">
        <v>5</v>
      </c>
      <c r="K1489" t="s">
        <v>0</v>
      </c>
      <c r="M1489" s="2">
        <v>475</v>
      </c>
    </row>
    <row r="1490" spans="2:13" ht="12.75">
      <c r="B1490" s="292">
        <v>2500</v>
      </c>
      <c r="C1490" s="1" t="s">
        <v>0</v>
      </c>
      <c r="D1490" s="1" t="s">
        <v>593</v>
      </c>
      <c r="E1490" s="1" t="s">
        <v>674</v>
      </c>
      <c r="F1490" s="61" t="s">
        <v>676</v>
      </c>
      <c r="G1490" s="29" t="s">
        <v>125</v>
      </c>
      <c r="H1490" s="6">
        <f t="shared" si="88"/>
        <v>-249600</v>
      </c>
      <c r="I1490" s="24">
        <v>5</v>
      </c>
      <c r="K1490" t="s">
        <v>0</v>
      </c>
      <c r="M1490" s="2">
        <v>475</v>
      </c>
    </row>
    <row r="1491" spans="2:13" ht="12.75">
      <c r="B1491" s="292">
        <v>5000</v>
      </c>
      <c r="C1491" s="1" t="s">
        <v>0</v>
      </c>
      <c r="D1491" s="1" t="s">
        <v>593</v>
      </c>
      <c r="E1491" s="1" t="s">
        <v>674</v>
      </c>
      <c r="F1491" s="71" t="s">
        <v>677</v>
      </c>
      <c r="G1491" s="29" t="s">
        <v>219</v>
      </c>
      <c r="H1491" s="6">
        <f t="shared" si="88"/>
        <v>-254600</v>
      </c>
      <c r="I1491" s="24">
        <v>10</v>
      </c>
      <c r="K1491" t="s">
        <v>0</v>
      </c>
      <c r="M1491" s="2">
        <v>475</v>
      </c>
    </row>
    <row r="1492" spans="2:13" ht="12.75">
      <c r="B1492" s="292">
        <v>600</v>
      </c>
      <c r="C1492" s="1" t="s">
        <v>0</v>
      </c>
      <c r="D1492" s="1" t="s">
        <v>593</v>
      </c>
      <c r="E1492" s="1" t="s">
        <v>111</v>
      </c>
      <c r="F1492" s="29" t="s">
        <v>681</v>
      </c>
      <c r="G1492" s="29" t="s">
        <v>40</v>
      </c>
      <c r="H1492" s="6">
        <f t="shared" si="88"/>
        <v>-255200</v>
      </c>
      <c r="I1492" s="24">
        <f aca="true" t="shared" si="89" ref="I1492:I1556">+B1492/M1492</f>
        <v>1.263157894736842</v>
      </c>
      <c r="K1492" t="s">
        <v>592</v>
      </c>
      <c r="M1492" s="2">
        <v>475</v>
      </c>
    </row>
    <row r="1493" spans="1:13" ht="12.75">
      <c r="A1493" s="13"/>
      <c r="B1493" s="308">
        <f>SUM(B1409:B1492)</f>
        <v>255200</v>
      </c>
      <c r="C1493" s="13" t="s">
        <v>0</v>
      </c>
      <c r="D1493" s="13"/>
      <c r="E1493" s="13"/>
      <c r="F1493" s="20"/>
      <c r="G1493" s="20"/>
      <c r="H1493" s="58">
        <v>0</v>
      </c>
      <c r="I1493" s="59">
        <f t="shared" si="89"/>
        <v>537.2631578947369</v>
      </c>
      <c r="J1493" s="60"/>
      <c r="K1493" s="60"/>
      <c r="L1493" s="60"/>
      <c r="M1493" s="2">
        <v>475</v>
      </c>
    </row>
    <row r="1494" spans="2:13" ht="12.75">
      <c r="B1494" s="292"/>
      <c r="H1494" s="6">
        <f>H1493-B1494</f>
        <v>0</v>
      </c>
      <c r="I1494" s="24">
        <f t="shared" si="89"/>
        <v>0</v>
      </c>
      <c r="M1494" s="2">
        <v>475</v>
      </c>
    </row>
    <row r="1495" spans="2:13" ht="12.75">
      <c r="B1495" s="292"/>
      <c r="H1495" s="6">
        <f>H1494-B1495</f>
        <v>0</v>
      </c>
      <c r="I1495" s="24">
        <f t="shared" si="89"/>
        <v>0</v>
      </c>
      <c r="M1495" s="2">
        <v>475</v>
      </c>
    </row>
    <row r="1496" spans="1:13" s="97" customFormat="1" ht="12.75">
      <c r="A1496" s="1"/>
      <c r="B1496" s="292">
        <v>300</v>
      </c>
      <c r="C1496" s="1" t="s">
        <v>1</v>
      </c>
      <c r="D1496" s="1" t="s">
        <v>593</v>
      </c>
      <c r="E1496" s="1" t="s">
        <v>111</v>
      </c>
      <c r="F1496" s="29" t="s">
        <v>683</v>
      </c>
      <c r="G1496" s="29" t="s">
        <v>216</v>
      </c>
      <c r="H1496" s="6">
        <f>H1495-B1496</f>
        <v>-300</v>
      </c>
      <c r="I1496" s="24">
        <f t="shared" si="89"/>
        <v>0.631578947368421</v>
      </c>
      <c r="J1496"/>
      <c r="K1496" t="s">
        <v>592</v>
      </c>
      <c r="L1496"/>
      <c r="M1496" s="2">
        <v>475</v>
      </c>
    </row>
    <row r="1497" spans="2:13" ht="12.75">
      <c r="B1497" s="292">
        <v>300</v>
      </c>
      <c r="C1497" s="1" t="s">
        <v>1</v>
      </c>
      <c r="D1497" s="1" t="s">
        <v>593</v>
      </c>
      <c r="E1497" s="1" t="s">
        <v>111</v>
      </c>
      <c r="F1497" s="29" t="s">
        <v>684</v>
      </c>
      <c r="G1497" s="29" t="s">
        <v>216</v>
      </c>
      <c r="H1497" s="6">
        <f>H1496-B1497</f>
        <v>-600</v>
      </c>
      <c r="I1497" s="24">
        <f t="shared" si="89"/>
        <v>0.631578947368421</v>
      </c>
      <c r="K1497" t="s">
        <v>592</v>
      </c>
      <c r="M1497" s="2">
        <v>475</v>
      </c>
    </row>
    <row r="1498" spans="1:13" ht="12.75">
      <c r="A1498" s="93"/>
      <c r="B1498" s="318">
        <f>SUM(B1496:B1497)</f>
        <v>600</v>
      </c>
      <c r="C1498" s="93" t="s">
        <v>1</v>
      </c>
      <c r="D1498" s="93"/>
      <c r="E1498" s="93"/>
      <c r="F1498" s="94"/>
      <c r="G1498" s="94"/>
      <c r="H1498" s="95">
        <v>0</v>
      </c>
      <c r="I1498" s="96">
        <f t="shared" si="89"/>
        <v>1.263157894736842</v>
      </c>
      <c r="J1498" s="97"/>
      <c r="K1498" s="97"/>
      <c r="L1498" s="97"/>
      <c r="M1498" s="2">
        <v>475</v>
      </c>
    </row>
    <row r="1499" spans="2:13" ht="12.75">
      <c r="B1499" s="292"/>
      <c r="H1499" s="6">
        <f>H1498-B1499</f>
        <v>0</v>
      </c>
      <c r="I1499" s="24">
        <f t="shared" si="89"/>
        <v>0</v>
      </c>
      <c r="M1499" s="2">
        <v>475</v>
      </c>
    </row>
    <row r="1500" spans="2:13" ht="12.75">
      <c r="B1500" s="292"/>
      <c r="H1500" s="6">
        <f>H1499-B1500</f>
        <v>0</v>
      </c>
      <c r="I1500" s="24">
        <f t="shared" si="89"/>
        <v>0</v>
      </c>
      <c r="M1500" s="2">
        <v>475</v>
      </c>
    </row>
    <row r="1501" spans="2:13" ht="12.75">
      <c r="B1501" s="292">
        <v>4900</v>
      </c>
      <c r="C1501" s="1" t="s">
        <v>768</v>
      </c>
      <c r="D1501" s="1" t="s">
        <v>593</v>
      </c>
      <c r="E1501" s="1" t="s">
        <v>111</v>
      </c>
      <c r="F1501" s="29" t="s">
        <v>769</v>
      </c>
      <c r="G1501" s="29" t="s">
        <v>121</v>
      </c>
      <c r="H1501" s="6">
        <f>H1500-B1501</f>
        <v>-4900</v>
      </c>
      <c r="I1501" s="24">
        <f t="shared" si="89"/>
        <v>10.31578947368421</v>
      </c>
      <c r="K1501" t="s">
        <v>592</v>
      </c>
      <c r="M1501" s="2">
        <v>475</v>
      </c>
    </row>
    <row r="1502" spans="1:13" s="97" customFormat="1" ht="12.75">
      <c r="A1502" s="1"/>
      <c r="B1502" s="292">
        <v>800</v>
      </c>
      <c r="C1502" s="1" t="s">
        <v>770</v>
      </c>
      <c r="D1502" s="1" t="s">
        <v>593</v>
      </c>
      <c r="E1502" s="1" t="s">
        <v>111</v>
      </c>
      <c r="F1502" s="29" t="s">
        <v>771</v>
      </c>
      <c r="G1502" s="29" t="s">
        <v>216</v>
      </c>
      <c r="H1502" s="6">
        <f>H1501-B1502</f>
        <v>-5700</v>
      </c>
      <c r="I1502" s="24">
        <f t="shared" si="89"/>
        <v>1.6842105263157894</v>
      </c>
      <c r="J1502"/>
      <c r="K1502" t="s">
        <v>592</v>
      </c>
      <c r="L1502"/>
      <c r="M1502" s="2">
        <v>475</v>
      </c>
    </row>
    <row r="1503" spans="2:13" ht="12.75">
      <c r="B1503" s="292">
        <v>1700</v>
      </c>
      <c r="C1503" s="1" t="s">
        <v>770</v>
      </c>
      <c r="D1503" s="1" t="s">
        <v>593</v>
      </c>
      <c r="E1503" s="1" t="s">
        <v>111</v>
      </c>
      <c r="F1503" s="29" t="s">
        <v>772</v>
      </c>
      <c r="G1503" s="29" t="s">
        <v>77</v>
      </c>
      <c r="H1503" s="6">
        <f>H1502-B1503</f>
        <v>-7400</v>
      </c>
      <c r="I1503" s="24">
        <f t="shared" si="89"/>
        <v>3.5789473684210527</v>
      </c>
      <c r="K1503" t="s">
        <v>592</v>
      </c>
      <c r="M1503" s="2">
        <v>475</v>
      </c>
    </row>
    <row r="1504" spans="1:13" ht="12.75">
      <c r="A1504" s="93"/>
      <c r="B1504" s="318">
        <f>SUM(B1501:B1503)</f>
        <v>7400</v>
      </c>
      <c r="C1504" s="93" t="s">
        <v>770</v>
      </c>
      <c r="D1504" s="93"/>
      <c r="E1504" s="93"/>
      <c r="F1504" s="94"/>
      <c r="G1504" s="94"/>
      <c r="H1504" s="58">
        <v>0</v>
      </c>
      <c r="I1504" s="59">
        <f t="shared" si="89"/>
        <v>15.578947368421053</v>
      </c>
      <c r="J1504" s="97"/>
      <c r="K1504" s="97"/>
      <c r="L1504" s="97"/>
      <c r="M1504" s="2">
        <v>475</v>
      </c>
    </row>
    <row r="1505" spans="1:13" s="17" customFormat="1" ht="12.75">
      <c r="A1505" s="282"/>
      <c r="B1505" s="319"/>
      <c r="C1505" s="282"/>
      <c r="D1505" s="282"/>
      <c r="E1505" s="282"/>
      <c r="F1505" s="283"/>
      <c r="G1505" s="283"/>
      <c r="H1505" s="6">
        <f aca="true" t="shared" si="90" ref="H1505:H1546">H1504-B1505</f>
        <v>0</v>
      </c>
      <c r="I1505" s="24">
        <f t="shared" si="89"/>
        <v>0</v>
      </c>
      <c r="J1505" s="284"/>
      <c r="K1505" s="284"/>
      <c r="L1505" s="284"/>
      <c r="M1505" s="2">
        <v>475</v>
      </c>
    </row>
    <row r="1506" spans="1:13" s="17" customFormat="1" ht="12.75">
      <c r="A1506" s="282"/>
      <c r="B1506" s="319"/>
      <c r="C1506" s="282"/>
      <c r="D1506" s="282"/>
      <c r="E1506" s="282"/>
      <c r="F1506" s="283"/>
      <c r="G1506" s="283"/>
      <c r="H1506" s="6">
        <f t="shared" si="90"/>
        <v>0</v>
      </c>
      <c r="I1506" s="24">
        <f t="shared" si="89"/>
        <v>0</v>
      </c>
      <c r="J1506" s="284"/>
      <c r="K1506" s="284"/>
      <c r="L1506" s="284"/>
      <c r="M1506" s="2">
        <v>475</v>
      </c>
    </row>
    <row r="1507" spans="2:13" ht="12.75">
      <c r="B1507" s="292">
        <v>3000</v>
      </c>
      <c r="C1507" s="1" t="s">
        <v>685</v>
      </c>
      <c r="D1507" s="1" t="s">
        <v>593</v>
      </c>
      <c r="E1507" s="1" t="s">
        <v>24</v>
      </c>
      <c r="F1507" s="29" t="s">
        <v>686</v>
      </c>
      <c r="G1507" s="29" t="s">
        <v>121</v>
      </c>
      <c r="H1507" s="6">
        <f t="shared" si="90"/>
        <v>-3000</v>
      </c>
      <c r="I1507" s="24">
        <f t="shared" si="89"/>
        <v>6.315789473684211</v>
      </c>
      <c r="K1507" t="s">
        <v>592</v>
      </c>
      <c r="M1507" s="2">
        <v>475</v>
      </c>
    </row>
    <row r="1508" spans="2:13" ht="12.75">
      <c r="B1508" s="292">
        <v>2500</v>
      </c>
      <c r="C1508" s="1" t="s">
        <v>687</v>
      </c>
      <c r="D1508" s="1" t="s">
        <v>593</v>
      </c>
      <c r="E1508" s="1" t="s">
        <v>24</v>
      </c>
      <c r="F1508" s="32" t="s">
        <v>688</v>
      </c>
      <c r="G1508" s="29" t="s">
        <v>121</v>
      </c>
      <c r="H1508" s="6">
        <f t="shared" si="90"/>
        <v>-5500</v>
      </c>
      <c r="I1508" s="24">
        <f t="shared" si="89"/>
        <v>5.2631578947368425</v>
      </c>
      <c r="K1508" t="s">
        <v>592</v>
      </c>
      <c r="M1508" s="2">
        <v>475</v>
      </c>
    </row>
    <row r="1509" spans="2:13" ht="12.75">
      <c r="B1509" s="292">
        <v>24000</v>
      </c>
      <c r="C1509" s="14" t="s">
        <v>1276</v>
      </c>
      <c r="D1509" s="1" t="s">
        <v>593</v>
      </c>
      <c r="E1509" s="1" t="s">
        <v>24</v>
      </c>
      <c r="F1509" s="29" t="s">
        <v>689</v>
      </c>
      <c r="G1509" s="29" t="s">
        <v>218</v>
      </c>
      <c r="H1509" s="6">
        <f t="shared" si="90"/>
        <v>-29500</v>
      </c>
      <c r="I1509" s="24">
        <f t="shared" si="89"/>
        <v>50.526315789473685</v>
      </c>
      <c r="K1509" t="s">
        <v>592</v>
      </c>
      <c r="M1509" s="2">
        <v>475</v>
      </c>
    </row>
    <row r="1510" spans="2:13" ht="12.75">
      <c r="B1510" s="292">
        <v>7000</v>
      </c>
      <c r="C1510" s="1" t="s">
        <v>690</v>
      </c>
      <c r="D1510" s="1" t="s">
        <v>593</v>
      </c>
      <c r="E1510" s="1" t="s">
        <v>24</v>
      </c>
      <c r="F1510" s="33" t="s">
        <v>691</v>
      </c>
      <c r="G1510" s="29" t="s">
        <v>219</v>
      </c>
      <c r="H1510" s="6">
        <f t="shared" si="90"/>
        <v>-36500</v>
      </c>
      <c r="I1510" s="24">
        <f t="shared" si="89"/>
        <v>14.736842105263158</v>
      </c>
      <c r="K1510" t="s">
        <v>592</v>
      </c>
      <c r="M1510" s="2">
        <v>475</v>
      </c>
    </row>
    <row r="1511" spans="2:13" ht="12.75">
      <c r="B1511" s="292">
        <v>3000</v>
      </c>
      <c r="C1511" s="1" t="s">
        <v>692</v>
      </c>
      <c r="D1511" s="1" t="s">
        <v>593</v>
      </c>
      <c r="E1511" s="1" t="s">
        <v>24</v>
      </c>
      <c r="F1511" s="29" t="s">
        <v>693</v>
      </c>
      <c r="G1511" s="29" t="s">
        <v>210</v>
      </c>
      <c r="H1511" s="6">
        <f t="shared" si="90"/>
        <v>-39500</v>
      </c>
      <c r="I1511" s="24">
        <f t="shared" si="89"/>
        <v>6.315789473684211</v>
      </c>
      <c r="K1511" t="s">
        <v>592</v>
      </c>
      <c r="M1511" s="2">
        <v>475</v>
      </c>
    </row>
    <row r="1512" spans="1:13" s="17" customFormat="1" ht="12.75">
      <c r="A1512" s="1"/>
      <c r="B1512" s="292">
        <v>4000</v>
      </c>
      <c r="C1512" s="1" t="s">
        <v>694</v>
      </c>
      <c r="D1512" s="1" t="s">
        <v>593</v>
      </c>
      <c r="E1512" s="1" t="s">
        <v>24</v>
      </c>
      <c r="F1512" s="29" t="s">
        <v>695</v>
      </c>
      <c r="G1512" s="29" t="s">
        <v>221</v>
      </c>
      <c r="H1512" s="6">
        <f t="shared" si="90"/>
        <v>-43500</v>
      </c>
      <c r="I1512" s="24">
        <f t="shared" si="89"/>
        <v>8.421052631578947</v>
      </c>
      <c r="J1512"/>
      <c r="K1512" t="s">
        <v>592</v>
      </c>
      <c r="L1512"/>
      <c r="M1512" s="2">
        <v>475</v>
      </c>
    </row>
    <row r="1513" spans="2:13" ht="12.75">
      <c r="B1513" s="292">
        <v>25000</v>
      </c>
      <c r="C1513" s="14" t="s">
        <v>1275</v>
      </c>
      <c r="D1513" s="1" t="s">
        <v>593</v>
      </c>
      <c r="E1513" s="1" t="s">
        <v>24</v>
      </c>
      <c r="F1513" s="29" t="s">
        <v>696</v>
      </c>
      <c r="G1513" s="29" t="s">
        <v>221</v>
      </c>
      <c r="H1513" s="6">
        <f t="shared" si="90"/>
        <v>-68500</v>
      </c>
      <c r="I1513" s="24">
        <f t="shared" si="89"/>
        <v>52.63157894736842</v>
      </c>
      <c r="K1513" t="s">
        <v>592</v>
      </c>
      <c r="M1513" s="2">
        <v>475</v>
      </c>
    </row>
    <row r="1514" spans="2:13" ht="12.75">
      <c r="B1514" s="292">
        <v>1000</v>
      </c>
      <c r="C1514" s="14" t="s">
        <v>724</v>
      </c>
      <c r="D1514" s="1" t="s">
        <v>593</v>
      </c>
      <c r="E1514" s="1" t="s">
        <v>24</v>
      </c>
      <c r="F1514" s="29" t="s">
        <v>683</v>
      </c>
      <c r="G1514" s="29" t="s">
        <v>221</v>
      </c>
      <c r="H1514" s="6">
        <f t="shared" si="90"/>
        <v>-69500</v>
      </c>
      <c r="I1514" s="24">
        <f>+B1514/M1514</f>
        <v>2.1052631578947367</v>
      </c>
      <c r="M1514" s="2">
        <v>475</v>
      </c>
    </row>
    <row r="1515" spans="1:13" ht="12.75">
      <c r="A1515" s="14"/>
      <c r="B1515" s="292">
        <v>5000</v>
      </c>
      <c r="C1515" s="1" t="s">
        <v>697</v>
      </c>
      <c r="D1515" s="1" t="s">
        <v>593</v>
      </c>
      <c r="E1515" s="1" t="s">
        <v>24</v>
      </c>
      <c r="F1515" s="29" t="s">
        <v>698</v>
      </c>
      <c r="G1515" s="29" t="s">
        <v>22</v>
      </c>
      <c r="H1515" s="6">
        <f t="shared" si="90"/>
        <v>-74500</v>
      </c>
      <c r="I1515" s="42">
        <f t="shared" si="89"/>
        <v>10.526315789473685</v>
      </c>
      <c r="J1515" s="17"/>
      <c r="K1515" t="s">
        <v>592</v>
      </c>
      <c r="L1515" s="17"/>
      <c r="M1515" s="2">
        <v>475</v>
      </c>
    </row>
    <row r="1516" spans="2:13" ht="12.75">
      <c r="B1516" s="292">
        <v>1500</v>
      </c>
      <c r="C1516" s="1" t="s">
        <v>699</v>
      </c>
      <c r="D1516" s="1" t="s">
        <v>593</v>
      </c>
      <c r="E1516" s="1" t="s">
        <v>24</v>
      </c>
      <c r="F1516" s="29" t="s">
        <v>681</v>
      </c>
      <c r="G1516" s="29" t="s">
        <v>40</v>
      </c>
      <c r="H1516" s="6">
        <f t="shared" si="90"/>
        <v>-76000</v>
      </c>
      <c r="I1516" s="24">
        <f t="shared" si="89"/>
        <v>3.1578947368421053</v>
      </c>
      <c r="K1516" t="s">
        <v>592</v>
      </c>
      <c r="M1516" s="2">
        <v>475</v>
      </c>
    </row>
    <row r="1517" spans="2:13" ht="12.75">
      <c r="B1517" s="292">
        <v>5000</v>
      </c>
      <c r="C1517" s="1" t="s">
        <v>700</v>
      </c>
      <c r="D1517" s="1" t="s">
        <v>593</v>
      </c>
      <c r="E1517" s="1" t="s">
        <v>24</v>
      </c>
      <c r="F1517" s="29" t="s">
        <v>701</v>
      </c>
      <c r="G1517" s="29" t="s">
        <v>40</v>
      </c>
      <c r="H1517" s="6">
        <f t="shared" si="90"/>
        <v>-81000</v>
      </c>
      <c r="I1517" s="24">
        <f t="shared" si="89"/>
        <v>10.526315789473685</v>
      </c>
      <c r="K1517" t="s">
        <v>592</v>
      </c>
      <c r="M1517" s="2">
        <v>475</v>
      </c>
    </row>
    <row r="1518" spans="2:13" ht="12.75">
      <c r="B1518" s="292">
        <v>5000</v>
      </c>
      <c r="C1518" s="1" t="s">
        <v>697</v>
      </c>
      <c r="D1518" s="1" t="s">
        <v>593</v>
      </c>
      <c r="E1518" s="1" t="s">
        <v>24</v>
      </c>
      <c r="F1518" s="29" t="s">
        <v>702</v>
      </c>
      <c r="G1518" s="29" t="s">
        <v>123</v>
      </c>
      <c r="H1518" s="6">
        <f t="shared" si="90"/>
        <v>-86000</v>
      </c>
      <c r="I1518" s="24">
        <f t="shared" si="89"/>
        <v>10.526315789473685</v>
      </c>
      <c r="K1518" t="s">
        <v>592</v>
      </c>
      <c r="M1518" s="2">
        <v>475</v>
      </c>
    </row>
    <row r="1519" spans="2:13" ht="12.75">
      <c r="B1519" s="292">
        <v>1000</v>
      </c>
      <c r="C1519" s="1" t="s">
        <v>699</v>
      </c>
      <c r="D1519" s="1" t="s">
        <v>593</v>
      </c>
      <c r="E1519" s="1" t="s">
        <v>24</v>
      </c>
      <c r="F1519" s="29" t="s">
        <v>681</v>
      </c>
      <c r="G1519" s="29" t="s">
        <v>125</v>
      </c>
      <c r="H1519" s="6">
        <f t="shared" si="90"/>
        <v>-87000</v>
      </c>
      <c r="I1519" s="24">
        <f t="shared" si="89"/>
        <v>2.1052631578947367</v>
      </c>
      <c r="K1519" t="s">
        <v>592</v>
      </c>
      <c r="M1519" s="2">
        <v>475</v>
      </c>
    </row>
    <row r="1520" spans="2:13" ht="12.75">
      <c r="B1520" s="292">
        <v>1000</v>
      </c>
      <c r="C1520" s="1" t="s">
        <v>703</v>
      </c>
      <c r="D1520" s="1" t="s">
        <v>593</v>
      </c>
      <c r="E1520" s="1" t="s">
        <v>24</v>
      </c>
      <c r="F1520" s="29" t="s">
        <v>681</v>
      </c>
      <c r="G1520" s="29" t="s">
        <v>125</v>
      </c>
      <c r="H1520" s="6">
        <f t="shared" si="90"/>
        <v>-88000</v>
      </c>
      <c r="I1520" s="24">
        <f t="shared" si="89"/>
        <v>2.1052631578947367</v>
      </c>
      <c r="K1520" t="s">
        <v>592</v>
      </c>
      <c r="M1520" s="2">
        <v>475</v>
      </c>
    </row>
    <row r="1521" spans="2:13" ht="12.75">
      <c r="B1521" s="292">
        <v>5000</v>
      </c>
      <c r="C1521" s="1" t="s">
        <v>704</v>
      </c>
      <c r="D1521" s="1" t="s">
        <v>593</v>
      </c>
      <c r="E1521" s="1" t="s">
        <v>24</v>
      </c>
      <c r="F1521" s="29" t="s">
        <v>705</v>
      </c>
      <c r="G1521" s="29" t="s">
        <v>125</v>
      </c>
      <c r="H1521" s="6">
        <f t="shared" si="90"/>
        <v>-93000</v>
      </c>
      <c r="I1521" s="24">
        <f t="shared" si="89"/>
        <v>10.526315789473685</v>
      </c>
      <c r="K1521" t="s">
        <v>592</v>
      </c>
      <c r="M1521" s="2">
        <v>475</v>
      </c>
    </row>
    <row r="1522" spans="2:13" ht="12.75">
      <c r="B1522" s="292">
        <v>5000</v>
      </c>
      <c r="C1522" s="1" t="s">
        <v>697</v>
      </c>
      <c r="D1522" s="1" t="s">
        <v>593</v>
      </c>
      <c r="E1522" s="1" t="s">
        <v>24</v>
      </c>
      <c r="F1522" s="29" t="s">
        <v>706</v>
      </c>
      <c r="G1522" s="29" t="s">
        <v>22</v>
      </c>
      <c r="H1522" s="6">
        <f t="shared" si="90"/>
        <v>-98000</v>
      </c>
      <c r="I1522" s="24">
        <f t="shared" si="89"/>
        <v>10.526315789473685</v>
      </c>
      <c r="K1522" t="s">
        <v>592</v>
      </c>
      <c r="M1522" s="2">
        <v>475</v>
      </c>
    </row>
    <row r="1523" spans="2:13" ht="12.75">
      <c r="B1523" s="292">
        <v>800</v>
      </c>
      <c r="C1523" s="1" t="s">
        <v>707</v>
      </c>
      <c r="D1523" s="1" t="s">
        <v>593</v>
      </c>
      <c r="E1523" s="1" t="s">
        <v>24</v>
      </c>
      <c r="F1523" s="29" t="s">
        <v>682</v>
      </c>
      <c r="G1523" s="29" t="s">
        <v>40</v>
      </c>
      <c r="H1523" s="6">
        <f t="shared" si="90"/>
        <v>-98800</v>
      </c>
      <c r="I1523" s="24">
        <f t="shared" si="89"/>
        <v>1.6842105263157894</v>
      </c>
      <c r="K1523" t="s">
        <v>592</v>
      </c>
      <c r="M1523" s="2">
        <v>475</v>
      </c>
    </row>
    <row r="1524" spans="2:13" ht="12.75">
      <c r="B1524" s="221">
        <v>800</v>
      </c>
      <c r="C1524" s="1" t="s">
        <v>708</v>
      </c>
      <c r="D1524" s="1" t="s">
        <v>593</v>
      </c>
      <c r="E1524" s="1" t="s">
        <v>24</v>
      </c>
      <c r="F1524" s="32" t="s">
        <v>682</v>
      </c>
      <c r="G1524" s="29" t="s">
        <v>40</v>
      </c>
      <c r="H1524" s="6">
        <f t="shared" si="90"/>
        <v>-99600</v>
      </c>
      <c r="I1524" s="24">
        <f t="shared" si="89"/>
        <v>1.6842105263157894</v>
      </c>
      <c r="K1524" t="s">
        <v>592</v>
      </c>
      <c r="M1524" s="2">
        <v>475</v>
      </c>
    </row>
    <row r="1525" spans="2:13" ht="12.75">
      <c r="B1525" s="292">
        <v>5000</v>
      </c>
      <c r="C1525" s="1" t="s">
        <v>704</v>
      </c>
      <c r="D1525" s="1" t="s">
        <v>593</v>
      </c>
      <c r="E1525" s="1" t="s">
        <v>24</v>
      </c>
      <c r="F1525" s="98" t="s">
        <v>709</v>
      </c>
      <c r="G1525" s="29" t="s">
        <v>40</v>
      </c>
      <c r="H1525" s="6">
        <f t="shared" si="90"/>
        <v>-104600</v>
      </c>
      <c r="I1525" s="24">
        <f t="shared" si="89"/>
        <v>10.526315789473685</v>
      </c>
      <c r="K1525" t="s">
        <v>592</v>
      </c>
      <c r="M1525" s="2">
        <v>475</v>
      </c>
    </row>
    <row r="1526" spans="2:13" ht="12.75">
      <c r="B1526" s="292">
        <v>4000</v>
      </c>
      <c r="C1526" s="1" t="s">
        <v>697</v>
      </c>
      <c r="D1526" s="1" t="s">
        <v>593</v>
      </c>
      <c r="E1526" s="1" t="s">
        <v>24</v>
      </c>
      <c r="F1526" s="29" t="s">
        <v>710</v>
      </c>
      <c r="G1526" s="29" t="s">
        <v>79</v>
      </c>
      <c r="H1526" s="6">
        <f t="shared" si="90"/>
        <v>-108600</v>
      </c>
      <c r="I1526" s="24">
        <f t="shared" si="89"/>
        <v>8.421052631578947</v>
      </c>
      <c r="K1526" t="s">
        <v>592</v>
      </c>
      <c r="M1526" s="2">
        <v>475</v>
      </c>
    </row>
    <row r="1527" spans="2:13" ht="12.75">
      <c r="B1527" s="292">
        <v>4000</v>
      </c>
      <c r="C1527" s="1" t="s">
        <v>704</v>
      </c>
      <c r="D1527" s="1" t="s">
        <v>593</v>
      </c>
      <c r="E1527" s="1" t="s">
        <v>24</v>
      </c>
      <c r="F1527" s="29" t="s">
        <v>711</v>
      </c>
      <c r="G1527" s="29" t="s">
        <v>110</v>
      </c>
      <c r="H1527" s="6">
        <f t="shared" si="90"/>
        <v>-112600</v>
      </c>
      <c r="I1527" s="24">
        <f t="shared" si="89"/>
        <v>8.421052631578947</v>
      </c>
      <c r="K1527" t="s">
        <v>592</v>
      </c>
      <c r="M1527" s="2">
        <v>475</v>
      </c>
    </row>
    <row r="1528" spans="2:13" ht="12.75">
      <c r="B1528" s="292">
        <v>5000</v>
      </c>
      <c r="C1528" s="1" t="s">
        <v>712</v>
      </c>
      <c r="D1528" s="1" t="s">
        <v>593</v>
      </c>
      <c r="E1528" s="1" t="s">
        <v>24</v>
      </c>
      <c r="F1528" s="29" t="s">
        <v>713</v>
      </c>
      <c r="G1528" s="29" t="s">
        <v>148</v>
      </c>
      <c r="H1528" s="6">
        <f t="shared" si="90"/>
        <v>-117600</v>
      </c>
      <c r="I1528" s="24">
        <f t="shared" si="89"/>
        <v>10.526315789473685</v>
      </c>
      <c r="K1528" t="s">
        <v>592</v>
      </c>
      <c r="M1528" s="2">
        <v>475</v>
      </c>
    </row>
    <row r="1529" spans="2:13" ht="12.75">
      <c r="B1529" s="292">
        <v>9000</v>
      </c>
      <c r="C1529" s="14" t="s">
        <v>187</v>
      </c>
      <c r="D1529" s="1" t="s">
        <v>593</v>
      </c>
      <c r="E1529" s="1" t="s">
        <v>24</v>
      </c>
      <c r="F1529" s="29" t="s">
        <v>682</v>
      </c>
      <c r="G1529" s="29" t="s">
        <v>121</v>
      </c>
      <c r="H1529" s="6">
        <f t="shared" si="90"/>
        <v>-126600</v>
      </c>
      <c r="I1529" s="24">
        <f t="shared" si="89"/>
        <v>18.94736842105263</v>
      </c>
      <c r="K1529" t="s">
        <v>592</v>
      </c>
      <c r="M1529" s="2">
        <v>475</v>
      </c>
    </row>
    <row r="1530" spans="2:13" ht="12.75">
      <c r="B1530" s="292">
        <v>11000</v>
      </c>
      <c r="C1530" s="14" t="s">
        <v>157</v>
      </c>
      <c r="D1530" s="1" t="s">
        <v>593</v>
      </c>
      <c r="E1530" s="1" t="s">
        <v>24</v>
      </c>
      <c r="F1530" s="29" t="s">
        <v>714</v>
      </c>
      <c r="G1530" s="29" t="s">
        <v>127</v>
      </c>
      <c r="H1530" s="6">
        <f t="shared" si="90"/>
        <v>-137600</v>
      </c>
      <c r="I1530" s="24">
        <f t="shared" si="89"/>
        <v>23.157894736842106</v>
      </c>
      <c r="K1530" t="s">
        <v>592</v>
      </c>
      <c r="M1530" s="2">
        <v>475</v>
      </c>
    </row>
    <row r="1531" spans="2:13" ht="12.75">
      <c r="B1531" s="292">
        <v>2000</v>
      </c>
      <c r="C1531" s="1" t="s">
        <v>715</v>
      </c>
      <c r="D1531" s="1" t="s">
        <v>593</v>
      </c>
      <c r="E1531" s="1" t="s">
        <v>24</v>
      </c>
      <c r="F1531" s="29" t="s">
        <v>716</v>
      </c>
      <c r="G1531" s="29" t="s">
        <v>129</v>
      </c>
      <c r="H1531" s="6">
        <f t="shared" si="90"/>
        <v>-139600</v>
      </c>
      <c r="I1531" s="24">
        <f t="shared" si="89"/>
        <v>4.2105263157894735</v>
      </c>
      <c r="K1531" t="s">
        <v>592</v>
      </c>
      <c r="M1531" s="2">
        <v>475</v>
      </c>
    </row>
    <row r="1532" spans="2:13" ht="12.75">
      <c r="B1532" s="292">
        <v>3000</v>
      </c>
      <c r="C1532" s="1" t="s">
        <v>687</v>
      </c>
      <c r="D1532" s="1" t="s">
        <v>593</v>
      </c>
      <c r="E1532" s="1" t="s">
        <v>24</v>
      </c>
      <c r="F1532" s="29" t="s">
        <v>717</v>
      </c>
      <c r="G1532" s="29" t="s">
        <v>129</v>
      </c>
      <c r="H1532" s="6">
        <f t="shared" si="90"/>
        <v>-142600</v>
      </c>
      <c r="I1532" s="24">
        <f t="shared" si="89"/>
        <v>6.315789473684211</v>
      </c>
      <c r="K1532" t="s">
        <v>592</v>
      </c>
      <c r="M1532" s="2">
        <v>475</v>
      </c>
    </row>
    <row r="1533" spans="2:13" ht="12.75">
      <c r="B1533" s="292">
        <v>4000</v>
      </c>
      <c r="C1533" s="1" t="s">
        <v>697</v>
      </c>
      <c r="D1533" s="1" t="s">
        <v>593</v>
      </c>
      <c r="E1533" s="1" t="s">
        <v>24</v>
      </c>
      <c r="F1533" s="29" t="s">
        <v>718</v>
      </c>
      <c r="G1533" s="29" t="s">
        <v>218</v>
      </c>
      <c r="H1533" s="6">
        <f t="shared" si="90"/>
        <v>-146600</v>
      </c>
      <c r="I1533" s="24">
        <f t="shared" si="89"/>
        <v>8.421052631578947</v>
      </c>
      <c r="K1533" t="s">
        <v>592</v>
      </c>
      <c r="M1533" s="2">
        <v>475</v>
      </c>
    </row>
    <row r="1534" spans="2:13" ht="12.75">
      <c r="B1534" s="292">
        <v>500</v>
      </c>
      <c r="C1534" s="1" t="s">
        <v>719</v>
      </c>
      <c r="D1534" s="1" t="s">
        <v>593</v>
      </c>
      <c r="E1534" s="1" t="s">
        <v>24</v>
      </c>
      <c r="F1534" s="29" t="s">
        <v>682</v>
      </c>
      <c r="G1534" s="29" t="s">
        <v>219</v>
      </c>
      <c r="H1534" s="6">
        <f t="shared" si="90"/>
        <v>-147100</v>
      </c>
      <c r="I1534" s="24">
        <f t="shared" si="89"/>
        <v>1.0526315789473684</v>
      </c>
      <c r="K1534" t="s">
        <v>592</v>
      </c>
      <c r="M1534" s="2">
        <v>475</v>
      </c>
    </row>
    <row r="1535" spans="2:13" ht="12.75">
      <c r="B1535" s="292">
        <v>500</v>
      </c>
      <c r="C1535" s="1" t="s">
        <v>720</v>
      </c>
      <c r="D1535" s="1" t="s">
        <v>593</v>
      </c>
      <c r="E1535" s="1" t="s">
        <v>24</v>
      </c>
      <c r="F1535" s="29" t="s">
        <v>682</v>
      </c>
      <c r="G1535" s="29" t="s">
        <v>219</v>
      </c>
      <c r="H1535" s="6">
        <f t="shared" si="90"/>
        <v>-147600</v>
      </c>
      <c r="I1535" s="24">
        <f t="shared" si="89"/>
        <v>1.0526315789473684</v>
      </c>
      <c r="K1535" t="s">
        <v>592</v>
      </c>
      <c r="M1535" s="2">
        <v>475</v>
      </c>
    </row>
    <row r="1536" spans="2:13" ht="12.75">
      <c r="B1536" s="292">
        <v>500</v>
      </c>
      <c r="C1536" s="1" t="s">
        <v>719</v>
      </c>
      <c r="D1536" s="1" t="s">
        <v>593</v>
      </c>
      <c r="E1536" s="1" t="s">
        <v>24</v>
      </c>
      <c r="F1536" s="29" t="s">
        <v>682</v>
      </c>
      <c r="G1536" s="29" t="s">
        <v>220</v>
      </c>
      <c r="H1536" s="6">
        <f t="shared" si="90"/>
        <v>-148100</v>
      </c>
      <c r="I1536" s="24">
        <f t="shared" si="89"/>
        <v>1.0526315789473684</v>
      </c>
      <c r="K1536" t="s">
        <v>592</v>
      </c>
      <c r="M1536" s="2">
        <v>475</v>
      </c>
    </row>
    <row r="1537" spans="2:13" ht="12.75">
      <c r="B1537" s="292">
        <v>500</v>
      </c>
      <c r="C1537" s="1" t="s">
        <v>720</v>
      </c>
      <c r="D1537" s="1" t="s">
        <v>593</v>
      </c>
      <c r="E1537" s="1" t="s">
        <v>24</v>
      </c>
      <c r="F1537" s="29" t="s">
        <v>682</v>
      </c>
      <c r="G1537" s="29" t="s">
        <v>220</v>
      </c>
      <c r="H1537" s="6">
        <f t="shared" si="90"/>
        <v>-148600</v>
      </c>
      <c r="I1537" s="24">
        <f t="shared" si="89"/>
        <v>1.0526315789473684</v>
      </c>
      <c r="K1537" t="s">
        <v>592</v>
      </c>
      <c r="M1537" s="2">
        <v>475</v>
      </c>
    </row>
    <row r="1538" spans="2:13" ht="12.75">
      <c r="B1538" s="292">
        <v>3000</v>
      </c>
      <c r="C1538" s="1" t="s">
        <v>704</v>
      </c>
      <c r="D1538" s="1" t="s">
        <v>593</v>
      </c>
      <c r="E1538" s="1" t="s">
        <v>24</v>
      </c>
      <c r="F1538" s="29" t="s">
        <v>721</v>
      </c>
      <c r="G1538" s="29" t="s">
        <v>210</v>
      </c>
      <c r="H1538" s="6">
        <f t="shared" si="90"/>
        <v>-151600</v>
      </c>
      <c r="I1538" s="24">
        <f t="shared" si="89"/>
        <v>6.315789473684211</v>
      </c>
      <c r="K1538" t="s">
        <v>592</v>
      </c>
      <c r="M1538" s="2">
        <v>475</v>
      </c>
    </row>
    <row r="1539" spans="2:13" ht="12.75">
      <c r="B1539" s="292">
        <v>3500</v>
      </c>
      <c r="C1539" s="1" t="s">
        <v>697</v>
      </c>
      <c r="D1539" s="1" t="s">
        <v>593</v>
      </c>
      <c r="E1539" s="1" t="s">
        <v>24</v>
      </c>
      <c r="F1539" s="29" t="s">
        <v>722</v>
      </c>
      <c r="G1539" s="29" t="s">
        <v>211</v>
      </c>
      <c r="H1539" s="6">
        <f t="shared" si="90"/>
        <v>-155100</v>
      </c>
      <c r="I1539" s="24">
        <f t="shared" si="89"/>
        <v>7.368421052631579</v>
      </c>
      <c r="K1539" t="s">
        <v>592</v>
      </c>
      <c r="M1539" s="2">
        <v>475</v>
      </c>
    </row>
    <row r="1540" spans="2:13" ht="12.75">
      <c r="B1540" s="292">
        <v>800</v>
      </c>
      <c r="C1540" s="1" t="s">
        <v>707</v>
      </c>
      <c r="D1540" s="1" t="s">
        <v>593</v>
      </c>
      <c r="E1540" s="1" t="s">
        <v>24</v>
      </c>
      <c r="F1540" s="29" t="s">
        <v>682</v>
      </c>
      <c r="G1540" s="29" t="s">
        <v>254</v>
      </c>
      <c r="H1540" s="6">
        <f t="shared" si="90"/>
        <v>-155900</v>
      </c>
      <c r="I1540" s="24">
        <f t="shared" si="89"/>
        <v>1.6842105263157894</v>
      </c>
      <c r="K1540" t="s">
        <v>592</v>
      </c>
      <c r="M1540" s="2">
        <v>475</v>
      </c>
    </row>
    <row r="1541" spans="2:13" ht="12.75">
      <c r="B1541" s="292">
        <v>800</v>
      </c>
      <c r="C1541" s="1" t="s">
        <v>708</v>
      </c>
      <c r="D1541" s="1" t="s">
        <v>593</v>
      </c>
      <c r="E1541" s="1" t="s">
        <v>24</v>
      </c>
      <c r="F1541" s="29" t="s">
        <v>682</v>
      </c>
      <c r="G1541" s="29" t="s">
        <v>254</v>
      </c>
      <c r="H1541" s="6">
        <f t="shared" si="90"/>
        <v>-156700</v>
      </c>
      <c r="I1541" s="24">
        <f t="shared" si="89"/>
        <v>1.6842105263157894</v>
      </c>
      <c r="K1541" t="s">
        <v>592</v>
      </c>
      <c r="M1541" s="2">
        <v>475</v>
      </c>
    </row>
    <row r="1542" spans="2:13" ht="12.75">
      <c r="B1542" s="292">
        <v>800</v>
      </c>
      <c r="C1542" s="1" t="s">
        <v>707</v>
      </c>
      <c r="D1542" s="1" t="s">
        <v>593</v>
      </c>
      <c r="E1542" s="1" t="s">
        <v>24</v>
      </c>
      <c r="F1542" s="29" t="s">
        <v>682</v>
      </c>
      <c r="G1542" s="29" t="s">
        <v>224</v>
      </c>
      <c r="H1542" s="6">
        <f t="shared" si="90"/>
        <v>-157500</v>
      </c>
      <c r="I1542" s="24">
        <f t="shared" si="89"/>
        <v>1.6842105263157894</v>
      </c>
      <c r="K1542" t="s">
        <v>592</v>
      </c>
      <c r="M1542" s="2">
        <v>475</v>
      </c>
    </row>
    <row r="1543" spans="2:13" ht="12.75">
      <c r="B1543" s="292">
        <v>800</v>
      </c>
      <c r="C1543" s="1" t="s">
        <v>708</v>
      </c>
      <c r="D1543" s="1" t="s">
        <v>593</v>
      </c>
      <c r="E1543" s="1" t="s">
        <v>24</v>
      </c>
      <c r="F1543" s="29" t="s">
        <v>682</v>
      </c>
      <c r="G1543" s="29" t="s">
        <v>224</v>
      </c>
      <c r="H1543" s="6">
        <f t="shared" si="90"/>
        <v>-158300</v>
      </c>
      <c r="I1543" s="24">
        <f t="shared" si="89"/>
        <v>1.6842105263157894</v>
      </c>
      <c r="K1543" t="s">
        <v>592</v>
      </c>
      <c r="M1543" s="2">
        <v>475</v>
      </c>
    </row>
    <row r="1544" spans="2:13" ht="12.75">
      <c r="B1544" s="292">
        <v>800</v>
      </c>
      <c r="C1544" s="1" t="s">
        <v>707</v>
      </c>
      <c r="D1544" s="1" t="s">
        <v>593</v>
      </c>
      <c r="E1544" s="1" t="s">
        <v>24</v>
      </c>
      <c r="F1544" s="29" t="s">
        <v>682</v>
      </c>
      <c r="G1544" s="29" t="s">
        <v>281</v>
      </c>
      <c r="H1544" s="6">
        <f t="shared" si="90"/>
        <v>-159100</v>
      </c>
      <c r="I1544" s="24">
        <f t="shared" si="89"/>
        <v>1.6842105263157894</v>
      </c>
      <c r="K1544" t="s">
        <v>592</v>
      </c>
      <c r="M1544" s="2">
        <v>475</v>
      </c>
    </row>
    <row r="1545" spans="2:13" ht="12.75">
      <c r="B1545" s="292">
        <v>800</v>
      </c>
      <c r="C1545" s="1" t="s">
        <v>708</v>
      </c>
      <c r="D1545" s="1" t="s">
        <v>593</v>
      </c>
      <c r="E1545" s="1" t="s">
        <v>24</v>
      </c>
      <c r="F1545" s="29" t="s">
        <v>682</v>
      </c>
      <c r="G1545" s="29" t="s">
        <v>281</v>
      </c>
      <c r="H1545" s="6">
        <f t="shared" si="90"/>
        <v>-159900</v>
      </c>
      <c r="I1545" s="24">
        <f t="shared" si="89"/>
        <v>1.6842105263157894</v>
      </c>
      <c r="K1545" t="s">
        <v>592</v>
      </c>
      <c r="M1545" s="2">
        <v>475</v>
      </c>
    </row>
    <row r="1546" spans="1:13" s="97" customFormat="1" ht="12.75">
      <c r="A1546" s="1"/>
      <c r="B1546" s="292">
        <v>3000</v>
      </c>
      <c r="C1546" s="1" t="s">
        <v>704</v>
      </c>
      <c r="D1546" s="1" t="s">
        <v>593</v>
      </c>
      <c r="E1546" s="1" t="s">
        <v>24</v>
      </c>
      <c r="F1546" s="29" t="s">
        <v>723</v>
      </c>
      <c r="G1546" s="29" t="s">
        <v>281</v>
      </c>
      <c r="H1546" s="6">
        <f t="shared" si="90"/>
        <v>-162900</v>
      </c>
      <c r="I1546" s="24">
        <f t="shared" si="89"/>
        <v>6.315789473684211</v>
      </c>
      <c r="J1546"/>
      <c r="K1546" t="s">
        <v>592</v>
      </c>
      <c r="L1546"/>
      <c r="M1546" s="2">
        <v>475</v>
      </c>
    </row>
    <row r="1547" spans="1:13" ht="12.75">
      <c r="A1547" s="93"/>
      <c r="B1547" s="320">
        <f>SUM(B1507:B1546)</f>
        <v>162900</v>
      </c>
      <c r="C1547" s="93" t="s">
        <v>27</v>
      </c>
      <c r="D1547" s="93"/>
      <c r="E1547" s="93"/>
      <c r="F1547" s="94"/>
      <c r="G1547" s="94"/>
      <c r="H1547" s="95">
        <v>0</v>
      </c>
      <c r="I1547" s="96">
        <f t="shared" si="89"/>
        <v>342.94736842105266</v>
      </c>
      <c r="J1547" s="97"/>
      <c r="K1547" s="97"/>
      <c r="L1547" s="97"/>
      <c r="M1547" s="2">
        <v>475</v>
      </c>
    </row>
    <row r="1548" spans="2:13" ht="12.75">
      <c r="B1548" s="292"/>
      <c r="H1548" s="6">
        <f aca="true" t="shared" si="91" ref="H1548:H1613">H1547-B1548</f>
        <v>0</v>
      </c>
      <c r="I1548" s="24">
        <f>+B1548/M1548</f>
        <v>0</v>
      </c>
      <c r="M1548" s="2">
        <v>475</v>
      </c>
    </row>
    <row r="1549" spans="2:13" ht="12.75">
      <c r="B1549" s="292"/>
      <c r="H1549" s="6">
        <f t="shared" si="91"/>
        <v>0</v>
      </c>
      <c r="I1549" s="24">
        <f>+B1549/M1549</f>
        <v>0</v>
      </c>
      <c r="M1549" s="2">
        <v>475</v>
      </c>
    </row>
    <row r="1550" spans="2:13" ht="12.75">
      <c r="B1550" s="292">
        <v>900</v>
      </c>
      <c r="C1550" s="1" t="s">
        <v>41</v>
      </c>
      <c r="D1550" s="1" t="s">
        <v>593</v>
      </c>
      <c r="E1550" s="1" t="s">
        <v>29</v>
      </c>
      <c r="F1550" s="29" t="s">
        <v>678</v>
      </c>
      <c r="G1550" s="29" t="s">
        <v>20</v>
      </c>
      <c r="H1550" s="6">
        <f t="shared" si="91"/>
        <v>-900</v>
      </c>
      <c r="I1550" s="24">
        <f>+B1550/M1550</f>
        <v>1.894736842105263</v>
      </c>
      <c r="K1550" t="s">
        <v>592</v>
      </c>
      <c r="M1550" s="2">
        <v>475</v>
      </c>
    </row>
    <row r="1551" spans="2:13" ht="12.75">
      <c r="B1551" s="292">
        <v>850</v>
      </c>
      <c r="C1551" s="1" t="s">
        <v>41</v>
      </c>
      <c r="D1551" s="1" t="s">
        <v>593</v>
      </c>
      <c r="E1551" s="1" t="s">
        <v>29</v>
      </c>
      <c r="F1551" s="29" t="s">
        <v>678</v>
      </c>
      <c r="G1551" s="29" t="s">
        <v>22</v>
      </c>
      <c r="H1551" s="6">
        <f t="shared" si="91"/>
        <v>-1750</v>
      </c>
      <c r="I1551" s="24">
        <f t="shared" si="89"/>
        <v>1.7894736842105263</v>
      </c>
      <c r="K1551" t="s">
        <v>592</v>
      </c>
      <c r="M1551" s="2">
        <v>475</v>
      </c>
    </row>
    <row r="1552" spans="2:13" ht="12.75">
      <c r="B1552" s="292">
        <v>1000</v>
      </c>
      <c r="C1552" s="1" t="s">
        <v>41</v>
      </c>
      <c r="D1552" s="1" t="s">
        <v>593</v>
      </c>
      <c r="E1552" s="1" t="s">
        <v>29</v>
      </c>
      <c r="F1552" s="29" t="s">
        <v>678</v>
      </c>
      <c r="G1552" s="29" t="s">
        <v>40</v>
      </c>
      <c r="H1552" s="6">
        <f t="shared" si="91"/>
        <v>-2750</v>
      </c>
      <c r="I1552" s="24">
        <f t="shared" si="89"/>
        <v>2.1052631578947367</v>
      </c>
      <c r="K1552" t="s">
        <v>592</v>
      </c>
      <c r="M1552" s="2">
        <v>475</v>
      </c>
    </row>
    <row r="1553" spans="2:13" ht="12.75">
      <c r="B1553" s="292">
        <v>600</v>
      </c>
      <c r="C1553" s="1" t="s">
        <v>41</v>
      </c>
      <c r="D1553" s="1" t="s">
        <v>593</v>
      </c>
      <c r="E1553" s="1" t="s">
        <v>29</v>
      </c>
      <c r="F1553" s="29" t="s">
        <v>678</v>
      </c>
      <c r="G1553" s="29" t="s">
        <v>43</v>
      </c>
      <c r="H1553" s="6">
        <f t="shared" si="91"/>
        <v>-3350</v>
      </c>
      <c r="I1553" s="24">
        <f t="shared" si="89"/>
        <v>1.263157894736842</v>
      </c>
      <c r="K1553" t="s">
        <v>592</v>
      </c>
      <c r="M1553" s="2">
        <v>475</v>
      </c>
    </row>
    <row r="1554" spans="2:13" ht="12.75">
      <c r="B1554" s="292">
        <v>1000</v>
      </c>
      <c r="C1554" s="1" t="s">
        <v>41</v>
      </c>
      <c r="D1554" s="1" t="s">
        <v>593</v>
      </c>
      <c r="E1554" s="1" t="s">
        <v>29</v>
      </c>
      <c r="F1554" s="29" t="s">
        <v>678</v>
      </c>
      <c r="G1554" s="29" t="s">
        <v>52</v>
      </c>
      <c r="H1554" s="6">
        <f t="shared" si="91"/>
        <v>-4350</v>
      </c>
      <c r="I1554" s="24">
        <f t="shared" si="89"/>
        <v>2.1052631578947367</v>
      </c>
      <c r="K1554" t="s">
        <v>592</v>
      </c>
      <c r="M1554" s="2">
        <v>475</v>
      </c>
    </row>
    <row r="1555" spans="2:13" ht="12.75">
      <c r="B1555" s="292">
        <v>600</v>
      </c>
      <c r="C1555" s="1" t="s">
        <v>41</v>
      </c>
      <c r="D1555" s="1" t="s">
        <v>593</v>
      </c>
      <c r="E1555" s="1" t="s">
        <v>29</v>
      </c>
      <c r="F1555" s="29" t="s">
        <v>678</v>
      </c>
      <c r="G1555" s="29" t="s">
        <v>54</v>
      </c>
      <c r="H1555" s="6">
        <f t="shared" si="91"/>
        <v>-4950</v>
      </c>
      <c r="I1555" s="24">
        <f t="shared" si="89"/>
        <v>1.263157894736842</v>
      </c>
      <c r="K1555" t="s">
        <v>592</v>
      </c>
      <c r="M1555" s="2">
        <v>475</v>
      </c>
    </row>
    <row r="1556" spans="2:13" ht="12.75">
      <c r="B1556" s="292">
        <v>600</v>
      </c>
      <c r="C1556" s="1" t="s">
        <v>41</v>
      </c>
      <c r="D1556" s="1" t="s">
        <v>593</v>
      </c>
      <c r="E1556" s="1" t="s">
        <v>29</v>
      </c>
      <c r="F1556" s="29" t="s">
        <v>678</v>
      </c>
      <c r="G1556" s="29" t="s">
        <v>75</v>
      </c>
      <c r="H1556" s="6">
        <f t="shared" si="91"/>
        <v>-5550</v>
      </c>
      <c r="I1556" s="24">
        <f t="shared" si="89"/>
        <v>1.263157894736842</v>
      </c>
      <c r="K1556" t="s">
        <v>592</v>
      </c>
      <c r="M1556" s="2">
        <v>475</v>
      </c>
    </row>
    <row r="1557" spans="2:13" ht="12.75">
      <c r="B1557" s="292">
        <v>1000</v>
      </c>
      <c r="C1557" s="1" t="s">
        <v>41</v>
      </c>
      <c r="D1557" s="1" t="s">
        <v>593</v>
      </c>
      <c r="E1557" s="1" t="s">
        <v>29</v>
      </c>
      <c r="F1557" s="29" t="s">
        <v>678</v>
      </c>
      <c r="G1557" s="29" t="s">
        <v>77</v>
      </c>
      <c r="H1557" s="6">
        <f t="shared" si="91"/>
        <v>-6550</v>
      </c>
      <c r="I1557" s="24">
        <f aca="true" t="shared" si="92" ref="I1557:I1621">+B1557/M1557</f>
        <v>2.1052631578947367</v>
      </c>
      <c r="K1557" t="s">
        <v>592</v>
      </c>
      <c r="M1557" s="2">
        <v>475</v>
      </c>
    </row>
    <row r="1558" spans="2:13" ht="12.75">
      <c r="B1558" s="292">
        <v>1000</v>
      </c>
      <c r="C1558" s="1" t="s">
        <v>41</v>
      </c>
      <c r="D1558" s="1" t="s">
        <v>593</v>
      </c>
      <c r="E1558" s="1" t="s">
        <v>29</v>
      </c>
      <c r="F1558" s="29" t="s">
        <v>678</v>
      </c>
      <c r="G1558" s="29" t="s">
        <v>110</v>
      </c>
      <c r="H1558" s="6">
        <f t="shared" si="91"/>
        <v>-7550</v>
      </c>
      <c r="I1558" s="24">
        <f t="shared" si="92"/>
        <v>2.1052631578947367</v>
      </c>
      <c r="K1558" t="s">
        <v>592</v>
      </c>
      <c r="M1558" s="2">
        <v>475</v>
      </c>
    </row>
    <row r="1559" spans="2:13" ht="12.75">
      <c r="B1559" s="292">
        <v>600</v>
      </c>
      <c r="C1559" s="1" t="s">
        <v>41</v>
      </c>
      <c r="D1559" s="1" t="s">
        <v>593</v>
      </c>
      <c r="E1559" s="1" t="s">
        <v>29</v>
      </c>
      <c r="F1559" s="29" t="s">
        <v>678</v>
      </c>
      <c r="G1559" s="29" t="s">
        <v>114</v>
      </c>
      <c r="H1559" s="6">
        <f t="shared" si="91"/>
        <v>-8150</v>
      </c>
      <c r="I1559" s="24">
        <f t="shared" si="92"/>
        <v>1.263157894736842</v>
      </c>
      <c r="K1559" t="s">
        <v>592</v>
      </c>
      <c r="M1559" s="2">
        <v>475</v>
      </c>
    </row>
    <row r="1560" spans="1:13" s="17" customFormat="1" ht="12.75">
      <c r="A1560" s="1"/>
      <c r="B1560" s="292">
        <v>600</v>
      </c>
      <c r="C1560" s="1" t="s">
        <v>41</v>
      </c>
      <c r="D1560" s="1" t="s">
        <v>593</v>
      </c>
      <c r="E1560" s="1" t="s">
        <v>29</v>
      </c>
      <c r="F1560" s="29" t="s">
        <v>678</v>
      </c>
      <c r="G1560" s="29" t="s">
        <v>117</v>
      </c>
      <c r="H1560" s="6">
        <f t="shared" si="91"/>
        <v>-8750</v>
      </c>
      <c r="I1560" s="24">
        <f t="shared" si="92"/>
        <v>1.263157894736842</v>
      </c>
      <c r="J1560"/>
      <c r="K1560" t="s">
        <v>592</v>
      </c>
      <c r="L1560"/>
      <c r="M1560" s="2">
        <v>475</v>
      </c>
    </row>
    <row r="1561" spans="2:13" ht="12.75">
      <c r="B1561" s="292">
        <v>1000</v>
      </c>
      <c r="C1561" s="1" t="s">
        <v>41</v>
      </c>
      <c r="D1561" s="1" t="s">
        <v>593</v>
      </c>
      <c r="E1561" s="1" t="s">
        <v>29</v>
      </c>
      <c r="F1561" s="29" t="s">
        <v>678</v>
      </c>
      <c r="G1561" s="29" t="s">
        <v>148</v>
      </c>
      <c r="H1561" s="6">
        <f t="shared" si="91"/>
        <v>-9750</v>
      </c>
      <c r="I1561" s="24">
        <f t="shared" si="92"/>
        <v>2.1052631578947367</v>
      </c>
      <c r="K1561" t="s">
        <v>592</v>
      </c>
      <c r="M1561" s="2">
        <v>475</v>
      </c>
    </row>
    <row r="1562" spans="1:13" ht="12.75">
      <c r="A1562" s="14"/>
      <c r="B1562" s="221">
        <v>1600</v>
      </c>
      <c r="C1562" s="35" t="s">
        <v>41</v>
      </c>
      <c r="D1562" s="14" t="s">
        <v>593</v>
      </c>
      <c r="E1562" s="14" t="s">
        <v>29</v>
      </c>
      <c r="F1562" s="32" t="s">
        <v>678</v>
      </c>
      <c r="G1562" s="32" t="s">
        <v>121</v>
      </c>
      <c r="H1562" s="31">
        <f t="shared" si="91"/>
        <v>-11350</v>
      </c>
      <c r="I1562" s="42">
        <f t="shared" si="92"/>
        <v>3.3684210526315788</v>
      </c>
      <c r="J1562" s="17"/>
      <c r="K1562" t="s">
        <v>592</v>
      </c>
      <c r="L1562" s="17"/>
      <c r="M1562" s="2">
        <v>475</v>
      </c>
    </row>
    <row r="1563" spans="2:13" ht="12.75">
      <c r="B1563" s="292">
        <v>600</v>
      </c>
      <c r="C1563" s="1" t="s">
        <v>41</v>
      </c>
      <c r="D1563" s="1" t="s">
        <v>593</v>
      </c>
      <c r="E1563" s="1" t="s">
        <v>29</v>
      </c>
      <c r="F1563" s="29" t="s">
        <v>678</v>
      </c>
      <c r="G1563" s="29" t="s">
        <v>182</v>
      </c>
      <c r="H1563" s="6">
        <f t="shared" si="91"/>
        <v>-11950</v>
      </c>
      <c r="I1563" s="24">
        <f t="shared" si="92"/>
        <v>1.263157894736842</v>
      </c>
      <c r="K1563" t="s">
        <v>592</v>
      </c>
      <c r="M1563" s="2">
        <v>475</v>
      </c>
    </row>
    <row r="1564" spans="2:13" ht="12.75">
      <c r="B1564" s="292">
        <v>600</v>
      </c>
      <c r="C1564" s="1" t="s">
        <v>41</v>
      </c>
      <c r="D1564" s="1" t="s">
        <v>593</v>
      </c>
      <c r="E1564" s="1" t="s">
        <v>29</v>
      </c>
      <c r="F1564" s="29" t="s">
        <v>678</v>
      </c>
      <c r="G1564" s="29" t="s">
        <v>125</v>
      </c>
      <c r="H1564" s="6">
        <f t="shared" si="91"/>
        <v>-12550</v>
      </c>
      <c r="I1564" s="24">
        <f t="shared" si="92"/>
        <v>1.263157894736842</v>
      </c>
      <c r="K1564" t="s">
        <v>592</v>
      </c>
      <c r="M1564" s="2">
        <v>475</v>
      </c>
    </row>
    <row r="1565" spans="2:13" ht="12.75">
      <c r="B1565" s="292">
        <v>1000</v>
      </c>
      <c r="C1565" s="1" t="s">
        <v>41</v>
      </c>
      <c r="D1565" s="1" t="s">
        <v>593</v>
      </c>
      <c r="E1565" s="1" t="s">
        <v>29</v>
      </c>
      <c r="F1565" s="29" t="s">
        <v>678</v>
      </c>
      <c r="G1565" s="29" t="s">
        <v>127</v>
      </c>
      <c r="H1565" s="6">
        <f t="shared" si="91"/>
        <v>-13550</v>
      </c>
      <c r="I1565" s="24">
        <f t="shared" si="92"/>
        <v>2.1052631578947367</v>
      </c>
      <c r="K1565" t="s">
        <v>592</v>
      </c>
      <c r="M1565" s="2">
        <v>475</v>
      </c>
    </row>
    <row r="1566" spans="2:13" ht="12.75">
      <c r="B1566" s="292">
        <v>1000</v>
      </c>
      <c r="C1566" s="1" t="s">
        <v>41</v>
      </c>
      <c r="D1566" s="1" t="s">
        <v>593</v>
      </c>
      <c r="E1566" s="1" t="s">
        <v>29</v>
      </c>
      <c r="F1566" s="29" t="s">
        <v>678</v>
      </c>
      <c r="G1566" s="29" t="s">
        <v>129</v>
      </c>
      <c r="H1566" s="6">
        <f t="shared" si="91"/>
        <v>-14550</v>
      </c>
      <c r="I1566" s="24">
        <f t="shared" si="92"/>
        <v>2.1052631578947367</v>
      </c>
      <c r="K1566" t="s">
        <v>592</v>
      </c>
      <c r="M1566" s="2">
        <v>475</v>
      </c>
    </row>
    <row r="1567" spans="2:13" ht="12.75">
      <c r="B1567" s="292">
        <v>1400</v>
      </c>
      <c r="C1567" s="1" t="s">
        <v>41</v>
      </c>
      <c r="D1567" s="1" t="s">
        <v>593</v>
      </c>
      <c r="E1567" s="1" t="s">
        <v>29</v>
      </c>
      <c r="F1567" s="29" t="s">
        <v>678</v>
      </c>
      <c r="G1567" s="29" t="s">
        <v>216</v>
      </c>
      <c r="H1567" s="6">
        <f t="shared" si="91"/>
        <v>-15950</v>
      </c>
      <c r="I1567" s="24">
        <f t="shared" si="92"/>
        <v>2.9473684210526314</v>
      </c>
      <c r="K1567" t="s">
        <v>592</v>
      </c>
      <c r="M1567" s="2">
        <v>475</v>
      </c>
    </row>
    <row r="1568" spans="2:13" ht="12.75">
      <c r="B1568" s="292">
        <v>600</v>
      </c>
      <c r="C1568" s="1" t="s">
        <v>41</v>
      </c>
      <c r="D1568" s="1" t="s">
        <v>593</v>
      </c>
      <c r="E1568" s="1" t="s">
        <v>29</v>
      </c>
      <c r="F1568" s="29" t="s">
        <v>678</v>
      </c>
      <c r="G1568" s="29" t="s">
        <v>209</v>
      </c>
      <c r="H1568" s="6">
        <f t="shared" si="91"/>
        <v>-16550</v>
      </c>
      <c r="I1568" s="24">
        <f t="shared" si="92"/>
        <v>1.263157894736842</v>
      </c>
      <c r="K1568" t="s">
        <v>592</v>
      </c>
      <c r="M1568" s="2">
        <v>475</v>
      </c>
    </row>
    <row r="1569" spans="2:13" ht="12.75">
      <c r="B1569" s="292">
        <v>600</v>
      </c>
      <c r="C1569" s="1" t="s">
        <v>41</v>
      </c>
      <c r="D1569" s="1" t="s">
        <v>593</v>
      </c>
      <c r="E1569" s="1" t="s">
        <v>29</v>
      </c>
      <c r="F1569" s="29" t="s">
        <v>678</v>
      </c>
      <c r="G1569" s="29" t="s">
        <v>217</v>
      </c>
      <c r="H1569" s="6">
        <f t="shared" si="91"/>
        <v>-17150</v>
      </c>
      <c r="I1569" s="24">
        <f t="shared" si="92"/>
        <v>1.263157894736842</v>
      </c>
      <c r="K1569" t="s">
        <v>592</v>
      </c>
      <c r="M1569" s="2">
        <v>475</v>
      </c>
    </row>
    <row r="1570" spans="2:13" ht="12.75">
      <c r="B1570" s="292">
        <v>1000</v>
      </c>
      <c r="C1570" s="1" t="s">
        <v>41</v>
      </c>
      <c r="D1570" s="1" t="s">
        <v>593</v>
      </c>
      <c r="E1570" s="1" t="s">
        <v>29</v>
      </c>
      <c r="F1570" s="29" t="s">
        <v>678</v>
      </c>
      <c r="G1570" s="29" t="s">
        <v>219</v>
      </c>
      <c r="H1570" s="6">
        <f t="shared" si="91"/>
        <v>-18150</v>
      </c>
      <c r="I1570" s="24">
        <f t="shared" si="92"/>
        <v>2.1052631578947367</v>
      </c>
      <c r="K1570" t="s">
        <v>592</v>
      </c>
      <c r="M1570" s="2">
        <v>475</v>
      </c>
    </row>
    <row r="1571" spans="2:13" ht="12.75">
      <c r="B1571" s="292">
        <v>1000</v>
      </c>
      <c r="C1571" s="1" t="s">
        <v>41</v>
      </c>
      <c r="D1571" s="1" t="s">
        <v>593</v>
      </c>
      <c r="E1571" s="1" t="s">
        <v>29</v>
      </c>
      <c r="F1571" s="29" t="s">
        <v>678</v>
      </c>
      <c r="G1571" s="29" t="s">
        <v>220</v>
      </c>
      <c r="H1571" s="6">
        <f t="shared" si="91"/>
        <v>-19150</v>
      </c>
      <c r="I1571" s="24">
        <f t="shared" si="92"/>
        <v>2.1052631578947367</v>
      </c>
      <c r="K1571" t="s">
        <v>592</v>
      </c>
      <c r="M1571" s="2">
        <v>475</v>
      </c>
    </row>
    <row r="1572" spans="2:13" ht="12.75">
      <c r="B1572" s="292">
        <v>1400</v>
      </c>
      <c r="C1572" s="1" t="s">
        <v>41</v>
      </c>
      <c r="D1572" s="1" t="s">
        <v>593</v>
      </c>
      <c r="E1572" s="1" t="s">
        <v>29</v>
      </c>
      <c r="F1572" s="29" t="s">
        <v>725</v>
      </c>
      <c r="G1572" s="29" t="s">
        <v>210</v>
      </c>
      <c r="H1572" s="6">
        <f t="shared" si="91"/>
        <v>-20550</v>
      </c>
      <c r="I1572" s="24">
        <f t="shared" si="92"/>
        <v>2.9473684210526314</v>
      </c>
      <c r="K1572" t="s">
        <v>592</v>
      </c>
      <c r="M1572" s="2">
        <v>475</v>
      </c>
    </row>
    <row r="1573" spans="2:13" ht="12.75">
      <c r="B1573" s="292">
        <v>1000</v>
      </c>
      <c r="C1573" s="1" t="s">
        <v>41</v>
      </c>
      <c r="D1573" s="1" t="s">
        <v>593</v>
      </c>
      <c r="E1573" s="1" t="s">
        <v>29</v>
      </c>
      <c r="F1573" s="29" t="s">
        <v>678</v>
      </c>
      <c r="G1573" s="29" t="s">
        <v>221</v>
      </c>
      <c r="H1573" s="6">
        <f t="shared" si="91"/>
        <v>-21550</v>
      </c>
      <c r="I1573" s="24">
        <f t="shared" si="92"/>
        <v>2.1052631578947367</v>
      </c>
      <c r="K1573" t="s">
        <v>592</v>
      </c>
      <c r="M1573" s="2">
        <v>475</v>
      </c>
    </row>
    <row r="1574" spans="2:13" ht="12.75">
      <c r="B1574" s="292">
        <v>1100</v>
      </c>
      <c r="C1574" s="1" t="s">
        <v>41</v>
      </c>
      <c r="D1574" s="1" t="s">
        <v>593</v>
      </c>
      <c r="E1574" s="1" t="s">
        <v>29</v>
      </c>
      <c r="F1574" s="29" t="s">
        <v>678</v>
      </c>
      <c r="G1574" s="29" t="s">
        <v>222</v>
      </c>
      <c r="H1574" s="6">
        <f t="shared" si="91"/>
        <v>-22650</v>
      </c>
      <c r="I1574" s="24">
        <f t="shared" si="92"/>
        <v>2.3157894736842106</v>
      </c>
      <c r="K1574" t="s">
        <v>592</v>
      </c>
      <c r="M1574" s="2">
        <v>475</v>
      </c>
    </row>
    <row r="1575" spans="2:13" ht="12.75">
      <c r="B1575" s="292">
        <v>600</v>
      </c>
      <c r="C1575" s="1" t="s">
        <v>41</v>
      </c>
      <c r="D1575" s="1" t="s">
        <v>593</v>
      </c>
      <c r="E1575" s="1" t="s">
        <v>29</v>
      </c>
      <c r="F1575" s="29" t="s">
        <v>678</v>
      </c>
      <c r="G1575" s="29" t="s">
        <v>223</v>
      </c>
      <c r="H1575" s="6">
        <f t="shared" si="91"/>
        <v>-23250</v>
      </c>
      <c r="I1575" s="24">
        <f t="shared" si="92"/>
        <v>1.263157894736842</v>
      </c>
      <c r="K1575" t="s">
        <v>592</v>
      </c>
      <c r="M1575" s="2">
        <v>475</v>
      </c>
    </row>
    <row r="1576" spans="2:13" ht="12.75">
      <c r="B1576" s="292">
        <v>900</v>
      </c>
      <c r="C1576" s="1" t="s">
        <v>41</v>
      </c>
      <c r="D1576" s="1" t="s">
        <v>593</v>
      </c>
      <c r="E1576" s="1" t="s">
        <v>29</v>
      </c>
      <c r="F1576" s="29" t="s">
        <v>683</v>
      </c>
      <c r="G1576" s="29" t="s">
        <v>52</v>
      </c>
      <c r="H1576" s="6">
        <f t="shared" si="91"/>
        <v>-24150</v>
      </c>
      <c r="I1576" s="24">
        <f t="shared" si="92"/>
        <v>1.894736842105263</v>
      </c>
      <c r="K1576" t="s">
        <v>592</v>
      </c>
      <c r="M1576" s="2">
        <v>475</v>
      </c>
    </row>
    <row r="1577" spans="2:13" ht="12.75">
      <c r="B1577" s="309">
        <v>1000</v>
      </c>
      <c r="C1577" s="1" t="s">
        <v>41</v>
      </c>
      <c r="D1577" s="1" t="s">
        <v>593</v>
      </c>
      <c r="E1577" s="1" t="s">
        <v>29</v>
      </c>
      <c r="F1577" s="29" t="s">
        <v>683</v>
      </c>
      <c r="G1577" s="29" t="s">
        <v>54</v>
      </c>
      <c r="H1577" s="6">
        <f t="shared" si="91"/>
        <v>-25150</v>
      </c>
      <c r="I1577" s="24">
        <f t="shared" si="92"/>
        <v>2.1052631578947367</v>
      </c>
      <c r="K1577" t="s">
        <v>592</v>
      </c>
      <c r="M1577" s="2">
        <v>475</v>
      </c>
    </row>
    <row r="1578" spans="2:13" ht="12.75">
      <c r="B1578" s="309">
        <v>600</v>
      </c>
      <c r="C1578" s="1" t="s">
        <v>41</v>
      </c>
      <c r="D1578" s="1" t="s">
        <v>593</v>
      </c>
      <c r="E1578" s="1" t="s">
        <v>29</v>
      </c>
      <c r="F1578" s="29" t="s">
        <v>683</v>
      </c>
      <c r="G1578" s="29" t="s">
        <v>75</v>
      </c>
      <c r="H1578" s="6">
        <f t="shared" si="91"/>
        <v>-25750</v>
      </c>
      <c r="I1578" s="24">
        <f t="shared" si="92"/>
        <v>1.263157894736842</v>
      </c>
      <c r="K1578" t="s">
        <v>592</v>
      </c>
      <c r="M1578" s="2">
        <v>475</v>
      </c>
    </row>
    <row r="1579" spans="2:13" ht="12.75">
      <c r="B1579" s="309">
        <v>600</v>
      </c>
      <c r="C1579" s="1" t="s">
        <v>41</v>
      </c>
      <c r="D1579" s="1" t="s">
        <v>593</v>
      </c>
      <c r="E1579" s="1" t="s">
        <v>29</v>
      </c>
      <c r="F1579" s="29" t="s">
        <v>683</v>
      </c>
      <c r="G1579" s="29" t="s">
        <v>77</v>
      </c>
      <c r="H1579" s="6">
        <f t="shared" si="91"/>
        <v>-26350</v>
      </c>
      <c r="I1579" s="24">
        <f t="shared" si="92"/>
        <v>1.263157894736842</v>
      </c>
      <c r="K1579" t="s">
        <v>592</v>
      </c>
      <c r="M1579" s="2">
        <v>475</v>
      </c>
    </row>
    <row r="1580" spans="2:13" ht="12.75">
      <c r="B1580" s="292">
        <v>1000</v>
      </c>
      <c r="C1580" s="1" t="s">
        <v>41</v>
      </c>
      <c r="D1580" s="1" t="s">
        <v>593</v>
      </c>
      <c r="E1580" s="1" t="s">
        <v>29</v>
      </c>
      <c r="F1580" s="29" t="s">
        <v>683</v>
      </c>
      <c r="G1580" s="29" t="s">
        <v>110</v>
      </c>
      <c r="H1580" s="6">
        <f t="shared" si="91"/>
        <v>-27350</v>
      </c>
      <c r="I1580" s="24">
        <f t="shared" si="92"/>
        <v>2.1052631578947367</v>
      </c>
      <c r="K1580" t="s">
        <v>592</v>
      </c>
      <c r="M1580" s="2">
        <v>475</v>
      </c>
    </row>
    <row r="1581" spans="2:13" ht="12.75">
      <c r="B1581" s="292">
        <v>500</v>
      </c>
      <c r="C1581" s="1" t="s">
        <v>41</v>
      </c>
      <c r="D1581" s="1" t="s">
        <v>593</v>
      </c>
      <c r="E1581" s="1" t="s">
        <v>29</v>
      </c>
      <c r="F1581" s="29" t="s">
        <v>683</v>
      </c>
      <c r="G1581" s="29" t="s">
        <v>114</v>
      </c>
      <c r="H1581" s="6">
        <f t="shared" si="91"/>
        <v>-27850</v>
      </c>
      <c r="I1581" s="24">
        <f t="shared" si="92"/>
        <v>1.0526315789473684</v>
      </c>
      <c r="K1581" t="s">
        <v>592</v>
      </c>
      <c r="M1581" s="2">
        <v>475</v>
      </c>
    </row>
    <row r="1582" spans="2:13" ht="12.75">
      <c r="B1582" s="292">
        <v>1200</v>
      </c>
      <c r="C1582" s="1" t="s">
        <v>41</v>
      </c>
      <c r="D1582" s="1" t="s">
        <v>593</v>
      </c>
      <c r="E1582" s="1" t="s">
        <v>29</v>
      </c>
      <c r="F1582" s="29" t="s">
        <v>683</v>
      </c>
      <c r="G1582" s="29" t="s">
        <v>117</v>
      </c>
      <c r="H1582" s="6">
        <f t="shared" si="91"/>
        <v>-29050</v>
      </c>
      <c r="I1582" s="24">
        <f t="shared" si="92"/>
        <v>2.526315789473684</v>
      </c>
      <c r="K1582" t="s">
        <v>592</v>
      </c>
      <c r="M1582" s="2">
        <v>475</v>
      </c>
    </row>
    <row r="1583" spans="2:13" ht="12.75">
      <c r="B1583" s="292">
        <v>1000</v>
      </c>
      <c r="C1583" s="1" t="s">
        <v>41</v>
      </c>
      <c r="D1583" s="1" t="s">
        <v>593</v>
      </c>
      <c r="E1583" s="1" t="s">
        <v>29</v>
      </c>
      <c r="F1583" s="29" t="s">
        <v>683</v>
      </c>
      <c r="G1583" s="29" t="s">
        <v>148</v>
      </c>
      <c r="H1583" s="6">
        <f t="shared" si="91"/>
        <v>-30050</v>
      </c>
      <c r="I1583" s="24">
        <f t="shared" si="92"/>
        <v>2.1052631578947367</v>
      </c>
      <c r="K1583" t="s">
        <v>592</v>
      </c>
      <c r="M1583" s="2">
        <v>475</v>
      </c>
    </row>
    <row r="1584" spans="2:13" ht="12.75">
      <c r="B1584" s="292">
        <v>2000</v>
      </c>
      <c r="C1584" s="1" t="s">
        <v>41</v>
      </c>
      <c r="D1584" s="1" t="s">
        <v>593</v>
      </c>
      <c r="E1584" s="1" t="s">
        <v>29</v>
      </c>
      <c r="F1584" s="29" t="s">
        <v>683</v>
      </c>
      <c r="G1584" s="29" t="s">
        <v>121</v>
      </c>
      <c r="H1584" s="6">
        <f t="shared" si="91"/>
        <v>-32050</v>
      </c>
      <c r="I1584" s="24">
        <f t="shared" si="92"/>
        <v>4.2105263157894735</v>
      </c>
      <c r="K1584" t="s">
        <v>592</v>
      </c>
      <c r="M1584" s="2">
        <v>475</v>
      </c>
    </row>
    <row r="1585" spans="2:13" ht="12.75">
      <c r="B1585" s="292">
        <v>1500</v>
      </c>
      <c r="C1585" s="1" t="s">
        <v>41</v>
      </c>
      <c r="D1585" s="1" t="s">
        <v>593</v>
      </c>
      <c r="E1585" s="1" t="s">
        <v>29</v>
      </c>
      <c r="F1585" s="29" t="s">
        <v>683</v>
      </c>
      <c r="G1585" s="29" t="s">
        <v>125</v>
      </c>
      <c r="H1585" s="6">
        <f t="shared" si="91"/>
        <v>-33550</v>
      </c>
      <c r="I1585" s="24">
        <f t="shared" si="92"/>
        <v>3.1578947368421053</v>
      </c>
      <c r="K1585" t="s">
        <v>592</v>
      </c>
      <c r="M1585" s="2">
        <v>475</v>
      </c>
    </row>
    <row r="1586" spans="2:13" ht="12.75">
      <c r="B1586" s="292">
        <v>800</v>
      </c>
      <c r="C1586" s="1" t="s">
        <v>41</v>
      </c>
      <c r="D1586" s="1" t="s">
        <v>593</v>
      </c>
      <c r="E1586" s="1" t="s">
        <v>29</v>
      </c>
      <c r="F1586" s="29" t="s">
        <v>683</v>
      </c>
      <c r="G1586" s="29" t="s">
        <v>127</v>
      </c>
      <c r="H1586" s="6">
        <f t="shared" si="91"/>
        <v>-34350</v>
      </c>
      <c r="I1586" s="24">
        <f t="shared" si="92"/>
        <v>1.6842105263157894</v>
      </c>
      <c r="K1586" t="s">
        <v>592</v>
      </c>
      <c r="M1586" s="2">
        <v>475</v>
      </c>
    </row>
    <row r="1587" spans="2:13" ht="12.75">
      <c r="B1587" s="292">
        <v>600</v>
      </c>
      <c r="C1587" s="1" t="s">
        <v>41</v>
      </c>
      <c r="D1587" s="1" t="s">
        <v>593</v>
      </c>
      <c r="E1587" s="1" t="s">
        <v>29</v>
      </c>
      <c r="F1587" s="29" t="s">
        <v>683</v>
      </c>
      <c r="G1587" s="29" t="s">
        <v>129</v>
      </c>
      <c r="H1587" s="6">
        <f t="shared" si="91"/>
        <v>-34950</v>
      </c>
      <c r="I1587" s="24">
        <f t="shared" si="92"/>
        <v>1.263157894736842</v>
      </c>
      <c r="K1587" t="s">
        <v>592</v>
      </c>
      <c r="M1587" s="2">
        <v>475</v>
      </c>
    </row>
    <row r="1588" spans="2:13" ht="12.75">
      <c r="B1588" s="292">
        <v>1800</v>
      </c>
      <c r="C1588" s="1" t="s">
        <v>41</v>
      </c>
      <c r="D1588" s="1" t="s">
        <v>593</v>
      </c>
      <c r="E1588" s="1" t="s">
        <v>29</v>
      </c>
      <c r="F1588" s="29" t="s">
        <v>683</v>
      </c>
      <c r="G1588" s="29" t="s">
        <v>216</v>
      </c>
      <c r="H1588" s="6">
        <f t="shared" si="91"/>
        <v>-36750</v>
      </c>
      <c r="I1588" s="24">
        <f t="shared" si="92"/>
        <v>3.789473684210526</v>
      </c>
      <c r="K1588" t="s">
        <v>592</v>
      </c>
      <c r="M1588" s="2">
        <v>475</v>
      </c>
    </row>
    <row r="1589" spans="2:13" ht="12.75">
      <c r="B1589" s="292">
        <v>400</v>
      </c>
      <c r="C1589" s="1" t="s">
        <v>41</v>
      </c>
      <c r="D1589" s="1" t="s">
        <v>593</v>
      </c>
      <c r="E1589" s="1" t="s">
        <v>29</v>
      </c>
      <c r="F1589" s="29" t="s">
        <v>683</v>
      </c>
      <c r="G1589" s="29" t="s">
        <v>209</v>
      </c>
      <c r="H1589" s="6">
        <f t="shared" si="91"/>
        <v>-37150</v>
      </c>
      <c r="I1589" s="24">
        <f t="shared" si="92"/>
        <v>0.8421052631578947</v>
      </c>
      <c r="K1589" t="s">
        <v>592</v>
      </c>
      <c r="M1589" s="2">
        <v>475</v>
      </c>
    </row>
    <row r="1590" spans="2:13" ht="12.75">
      <c r="B1590" s="292">
        <v>800</v>
      </c>
      <c r="C1590" s="1" t="s">
        <v>41</v>
      </c>
      <c r="D1590" s="1" t="s">
        <v>593</v>
      </c>
      <c r="E1590" s="1" t="s">
        <v>29</v>
      </c>
      <c r="F1590" s="29" t="s">
        <v>683</v>
      </c>
      <c r="G1590" s="29" t="s">
        <v>217</v>
      </c>
      <c r="H1590" s="6">
        <f t="shared" si="91"/>
        <v>-37950</v>
      </c>
      <c r="I1590" s="24">
        <f t="shared" si="92"/>
        <v>1.6842105263157894</v>
      </c>
      <c r="K1590" t="s">
        <v>592</v>
      </c>
      <c r="M1590" s="2">
        <v>475</v>
      </c>
    </row>
    <row r="1591" spans="2:13" ht="12.75">
      <c r="B1591" s="292">
        <v>1200</v>
      </c>
      <c r="C1591" s="1" t="s">
        <v>41</v>
      </c>
      <c r="D1591" s="1" t="s">
        <v>593</v>
      </c>
      <c r="E1591" s="1" t="s">
        <v>29</v>
      </c>
      <c r="F1591" s="29" t="s">
        <v>683</v>
      </c>
      <c r="G1591" s="29" t="s">
        <v>218</v>
      </c>
      <c r="H1591" s="6">
        <f t="shared" si="91"/>
        <v>-39150</v>
      </c>
      <c r="I1591" s="24">
        <f t="shared" si="92"/>
        <v>2.526315789473684</v>
      </c>
      <c r="K1591" t="s">
        <v>592</v>
      </c>
      <c r="M1591" s="2">
        <v>475</v>
      </c>
    </row>
    <row r="1592" spans="2:13" ht="12.75">
      <c r="B1592" s="292">
        <v>1600</v>
      </c>
      <c r="C1592" s="1" t="s">
        <v>41</v>
      </c>
      <c r="D1592" s="1" t="s">
        <v>593</v>
      </c>
      <c r="E1592" s="1" t="s">
        <v>29</v>
      </c>
      <c r="F1592" s="29" t="s">
        <v>683</v>
      </c>
      <c r="G1592" s="29" t="s">
        <v>219</v>
      </c>
      <c r="H1592" s="6">
        <f t="shared" si="91"/>
        <v>-40750</v>
      </c>
      <c r="I1592" s="24">
        <f t="shared" si="92"/>
        <v>3.3684210526315788</v>
      </c>
      <c r="K1592" t="s">
        <v>592</v>
      </c>
      <c r="M1592" s="2">
        <v>475</v>
      </c>
    </row>
    <row r="1593" spans="2:13" ht="12.75">
      <c r="B1593" s="292">
        <v>1500</v>
      </c>
      <c r="C1593" s="1" t="s">
        <v>41</v>
      </c>
      <c r="D1593" s="1" t="s">
        <v>593</v>
      </c>
      <c r="E1593" s="1" t="s">
        <v>29</v>
      </c>
      <c r="F1593" s="29" t="s">
        <v>683</v>
      </c>
      <c r="G1593" s="29" t="s">
        <v>220</v>
      </c>
      <c r="H1593" s="6">
        <f t="shared" si="91"/>
        <v>-42250</v>
      </c>
      <c r="I1593" s="24">
        <f t="shared" si="92"/>
        <v>3.1578947368421053</v>
      </c>
      <c r="K1593" t="s">
        <v>592</v>
      </c>
      <c r="M1593" s="2">
        <v>475</v>
      </c>
    </row>
    <row r="1594" spans="2:13" ht="12.75">
      <c r="B1594" s="292">
        <v>1300</v>
      </c>
      <c r="C1594" s="1" t="s">
        <v>41</v>
      </c>
      <c r="D1594" s="1" t="s">
        <v>593</v>
      </c>
      <c r="E1594" s="1" t="s">
        <v>29</v>
      </c>
      <c r="F1594" s="29" t="s">
        <v>683</v>
      </c>
      <c r="G1594" s="29" t="s">
        <v>210</v>
      </c>
      <c r="H1594" s="6">
        <f t="shared" si="91"/>
        <v>-43550</v>
      </c>
      <c r="I1594" s="24">
        <f t="shared" si="92"/>
        <v>2.736842105263158</v>
      </c>
      <c r="K1594" t="s">
        <v>592</v>
      </c>
      <c r="M1594" s="2">
        <v>475</v>
      </c>
    </row>
    <row r="1595" spans="2:13" ht="12.75">
      <c r="B1595" s="292">
        <v>1850</v>
      </c>
      <c r="C1595" s="1" t="s">
        <v>41</v>
      </c>
      <c r="D1595" s="1" t="s">
        <v>593</v>
      </c>
      <c r="E1595" s="1" t="s">
        <v>29</v>
      </c>
      <c r="F1595" s="29" t="s">
        <v>683</v>
      </c>
      <c r="G1595" s="29" t="s">
        <v>221</v>
      </c>
      <c r="H1595" s="6">
        <f t="shared" si="91"/>
        <v>-45400</v>
      </c>
      <c r="I1595" s="24">
        <f t="shared" si="92"/>
        <v>3.8947368421052633</v>
      </c>
      <c r="K1595" t="s">
        <v>592</v>
      </c>
      <c r="M1595" s="2">
        <v>475</v>
      </c>
    </row>
    <row r="1596" spans="2:13" ht="12.75">
      <c r="B1596" s="292">
        <v>1000</v>
      </c>
      <c r="C1596" s="1" t="s">
        <v>41</v>
      </c>
      <c r="D1596" s="1" t="s">
        <v>593</v>
      </c>
      <c r="E1596" s="1" t="s">
        <v>29</v>
      </c>
      <c r="F1596" s="29" t="s">
        <v>683</v>
      </c>
      <c r="G1596" s="29" t="s">
        <v>222</v>
      </c>
      <c r="H1596" s="6">
        <f t="shared" si="91"/>
        <v>-46400</v>
      </c>
      <c r="I1596" s="24">
        <f t="shared" si="92"/>
        <v>2.1052631578947367</v>
      </c>
      <c r="K1596" t="s">
        <v>592</v>
      </c>
      <c r="M1596" s="2">
        <v>475</v>
      </c>
    </row>
    <row r="1597" spans="2:13" ht="12.75">
      <c r="B1597" s="292">
        <v>800</v>
      </c>
      <c r="C1597" s="1" t="s">
        <v>41</v>
      </c>
      <c r="D1597" s="1" t="s">
        <v>593</v>
      </c>
      <c r="E1597" s="1" t="s">
        <v>29</v>
      </c>
      <c r="F1597" s="29" t="s">
        <v>683</v>
      </c>
      <c r="G1597" s="29" t="s">
        <v>223</v>
      </c>
      <c r="H1597" s="6">
        <f t="shared" si="91"/>
        <v>-47200</v>
      </c>
      <c r="I1597" s="24">
        <f t="shared" si="92"/>
        <v>1.6842105263157894</v>
      </c>
      <c r="K1597" t="s">
        <v>592</v>
      </c>
      <c r="M1597" s="2">
        <v>475</v>
      </c>
    </row>
    <row r="1598" spans="2:13" ht="12.75">
      <c r="B1598" s="292">
        <v>800</v>
      </c>
      <c r="C1598" s="1" t="s">
        <v>41</v>
      </c>
      <c r="D1598" s="1" t="s">
        <v>593</v>
      </c>
      <c r="E1598" s="1" t="s">
        <v>29</v>
      </c>
      <c r="F1598" s="29" t="s">
        <v>681</v>
      </c>
      <c r="G1598" s="29" t="s">
        <v>20</v>
      </c>
      <c r="H1598" s="6">
        <f t="shared" si="91"/>
        <v>-48000</v>
      </c>
      <c r="I1598" s="24">
        <f t="shared" si="92"/>
        <v>1.6842105263157894</v>
      </c>
      <c r="K1598" t="s">
        <v>592</v>
      </c>
      <c r="M1598" s="2">
        <v>475</v>
      </c>
    </row>
    <row r="1599" spans="2:13" ht="12.75">
      <c r="B1599" s="292">
        <v>1500</v>
      </c>
      <c r="C1599" s="1" t="s">
        <v>41</v>
      </c>
      <c r="D1599" s="1" t="s">
        <v>593</v>
      </c>
      <c r="E1599" s="1" t="s">
        <v>29</v>
      </c>
      <c r="F1599" s="29" t="s">
        <v>681</v>
      </c>
      <c r="G1599" s="29" t="s">
        <v>22</v>
      </c>
      <c r="H1599" s="6">
        <f t="shared" si="91"/>
        <v>-49500</v>
      </c>
      <c r="I1599" s="24">
        <f t="shared" si="92"/>
        <v>3.1578947368421053</v>
      </c>
      <c r="K1599" t="s">
        <v>592</v>
      </c>
      <c r="M1599" s="2">
        <v>475</v>
      </c>
    </row>
    <row r="1600" spans="2:13" ht="12.75">
      <c r="B1600" s="292">
        <v>1500</v>
      </c>
      <c r="C1600" s="1" t="s">
        <v>41</v>
      </c>
      <c r="D1600" s="1" t="s">
        <v>593</v>
      </c>
      <c r="E1600" s="1" t="s">
        <v>29</v>
      </c>
      <c r="F1600" s="29" t="s">
        <v>681</v>
      </c>
      <c r="G1600" s="29" t="s">
        <v>40</v>
      </c>
      <c r="H1600" s="6">
        <f t="shared" si="91"/>
        <v>-51000</v>
      </c>
      <c r="I1600" s="24">
        <f t="shared" si="92"/>
        <v>3.1578947368421053</v>
      </c>
      <c r="K1600" t="s">
        <v>592</v>
      </c>
      <c r="M1600" s="2">
        <v>475</v>
      </c>
    </row>
    <row r="1601" spans="2:13" ht="12.75">
      <c r="B1601" s="292">
        <v>800</v>
      </c>
      <c r="C1601" s="1" t="s">
        <v>41</v>
      </c>
      <c r="D1601" s="1" t="s">
        <v>593</v>
      </c>
      <c r="E1601" s="1" t="s">
        <v>29</v>
      </c>
      <c r="F1601" s="29" t="s">
        <v>681</v>
      </c>
      <c r="G1601" s="29" t="s">
        <v>43</v>
      </c>
      <c r="H1601" s="6">
        <f t="shared" si="91"/>
        <v>-51800</v>
      </c>
      <c r="I1601" s="24">
        <f t="shared" si="92"/>
        <v>1.6842105263157894</v>
      </c>
      <c r="K1601" t="s">
        <v>592</v>
      </c>
      <c r="M1601" s="2">
        <v>475</v>
      </c>
    </row>
    <row r="1602" spans="2:13" ht="12.75">
      <c r="B1602" s="292">
        <v>400</v>
      </c>
      <c r="C1602" s="1" t="s">
        <v>41</v>
      </c>
      <c r="D1602" s="1" t="s">
        <v>593</v>
      </c>
      <c r="E1602" s="1" t="s">
        <v>29</v>
      </c>
      <c r="F1602" s="29" t="s">
        <v>681</v>
      </c>
      <c r="G1602" s="29" t="s">
        <v>52</v>
      </c>
      <c r="H1602" s="6">
        <f t="shared" si="91"/>
        <v>-52200</v>
      </c>
      <c r="I1602" s="24">
        <f t="shared" si="92"/>
        <v>0.8421052631578947</v>
      </c>
      <c r="K1602" t="s">
        <v>592</v>
      </c>
      <c r="M1602" s="2">
        <v>475</v>
      </c>
    </row>
    <row r="1603" spans="2:13" ht="12.75">
      <c r="B1603" s="292">
        <v>400</v>
      </c>
      <c r="C1603" s="1" t="s">
        <v>41</v>
      </c>
      <c r="D1603" s="1" t="s">
        <v>593</v>
      </c>
      <c r="E1603" s="1" t="s">
        <v>29</v>
      </c>
      <c r="F1603" s="29" t="s">
        <v>681</v>
      </c>
      <c r="G1603" s="29" t="s">
        <v>54</v>
      </c>
      <c r="H1603" s="6">
        <f t="shared" si="91"/>
        <v>-52600</v>
      </c>
      <c r="I1603" s="24">
        <f t="shared" si="92"/>
        <v>0.8421052631578947</v>
      </c>
      <c r="K1603" t="s">
        <v>592</v>
      </c>
      <c r="M1603" s="2">
        <v>475</v>
      </c>
    </row>
    <row r="1604" spans="2:13" ht="12.75">
      <c r="B1604" s="292">
        <v>400</v>
      </c>
      <c r="C1604" s="1" t="s">
        <v>41</v>
      </c>
      <c r="D1604" s="1" t="s">
        <v>593</v>
      </c>
      <c r="E1604" s="1" t="s">
        <v>29</v>
      </c>
      <c r="F1604" s="29" t="s">
        <v>681</v>
      </c>
      <c r="G1604" s="29" t="s">
        <v>75</v>
      </c>
      <c r="H1604" s="6">
        <f t="shared" si="91"/>
        <v>-53000</v>
      </c>
      <c r="I1604" s="24">
        <f t="shared" si="92"/>
        <v>0.8421052631578947</v>
      </c>
      <c r="K1604" t="s">
        <v>592</v>
      </c>
      <c r="M1604" s="2">
        <v>475</v>
      </c>
    </row>
    <row r="1605" spans="2:13" ht="12.75">
      <c r="B1605" s="292">
        <v>400</v>
      </c>
      <c r="C1605" s="1" t="s">
        <v>41</v>
      </c>
      <c r="D1605" s="1" t="s">
        <v>593</v>
      </c>
      <c r="E1605" s="1" t="s">
        <v>29</v>
      </c>
      <c r="F1605" s="29" t="s">
        <v>681</v>
      </c>
      <c r="G1605" s="29" t="s">
        <v>77</v>
      </c>
      <c r="H1605" s="6">
        <f t="shared" si="91"/>
        <v>-53400</v>
      </c>
      <c r="I1605" s="24">
        <f t="shared" si="92"/>
        <v>0.8421052631578947</v>
      </c>
      <c r="K1605" t="s">
        <v>592</v>
      </c>
      <c r="M1605" s="2">
        <v>475</v>
      </c>
    </row>
    <row r="1606" spans="2:13" ht="12.75">
      <c r="B1606" s="292">
        <v>400</v>
      </c>
      <c r="C1606" s="1" t="s">
        <v>41</v>
      </c>
      <c r="D1606" s="1" t="s">
        <v>593</v>
      </c>
      <c r="E1606" s="1" t="s">
        <v>29</v>
      </c>
      <c r="F1606" s="29" t="s">
        <v>681</v>
      </c>
      <c r="G1606" s="29" t="s">
        <v>110</v>
      </c>
      <c r="H1606" s="6">
        <f t="shared" si="91"/>
        <v>-53800</v>
      </c>
      <c r="I1606" s="24">
        <f t="shared" si="92"/>
        <v>0.8421052631578947</v>
      </c>
      <c r="K1606" t="s">
        <v>592</v>
      </c>
      <c r="M1606" s="2">
        <v>475</v>
      </c>
    </row>
    <row r="1607" spans="2:13" ht="12.75">
      <c r="B1607" s="292">
        <v>400</v>
      </c>
      <c r="C1607" s="1" t="s">
        <v>41</v>
      </c>
      <c r="D1607" s="1" t="s">
        <v>593</v>
      </c>
      <c r="E1607" s="1" t="s">
        <v>29</v>
      </c>
      <c r="F1607" s="29" t="s">
        <v>681</v>
      </c>
      <c r="G1607" s="29" t="s">
        <v>114</v>
      </c>
      <c r="H1607" s="6">
        <f t="shared" si="91"/>
        <v>-54200</v>
      </c>
      <c r="I1607" s="24">
        <f t="shared" si="92"/>
        <v>0.8421052631578947</v>
      </c>
      <c r="K1607" t="s">
        <v>592</v>
      </c>
      <c r="M1607" s="2">
        <v>475</v>
      </c>
    </row>
    <row r="1608" spans="2:13" ht="12.75">
      <c r="B1608" s="292">
        <v>400</v>
      </c>
      <c r="C1608" s="1" t="s">
        <v>41</v>
      </c>
      <c r="D1608" s="1" t="s">
        <v>593</v>
      </c>
      <c r="E1608" s="1" t="s">
        <v>29</v>
      </c>
      <c r="F1608" s="29" t="s">
        <v>681</v>
      </c>
      <c r="G1608" s="29" t="s">
        <v>117</v>
      </c>
      <c r="H1608" s="6">
        <f t="shared" si="91"/>
        <v>-54600</v>
      </c>
      <c r="I1608" s="24">
        <f t="shared" si="92"/>
        <v>0.8421052631578947</v>
      </c>
      <c r="K1608" t="s">
        <v>592</v>
      </c>
      <c r="M1608" s="2">
        <v>475</v>
      </c>
    </row>
    <row r="1609" spans="2:13" ht="12.75">
      <c r="B1609" s="292">
        <v>400</v>
      </c>
      <c r="C1609" s="1" t="s">
        <v>41</v>
      </c>
      <c r="D1609" s="1" t="s">
        <v>593</v>
      </c>
      <c r="E1609" s="1" t="s">
        <v>29</v>
      </c>
      <c r="F1609" s="29" t="s">
        <v>681</v>
      </c>
      <c r="G1609" s="29" t="s">
        <v>148</v>
      </c>
      <c r="H1609" s="6">
        <f t="shared" si="91"/>
        <v>-55000</v>
      </c>
      <c r="I1609" s="24">
        <f t="shared" si="92"/>
        <v>0.8421052631578947</v>
      </c>
      <c r="K1609" t="s">
        <v>592</v>
      </c>
      <c r="M1609" s="2">
        <v>475</v>
      </c>
    </row>
    <row r="1610" spans="2:13" ht="12.75">
      <c r="B1610" s="292">
        <v>1300</v>
      </c>
      <c r="C1610" s="1" t="s">
        <v>41</v>
      </c>
      <c r="D1610" s="1" t="s">
        <v>593</v>
      </c>
      <c r="E1610" s="1" t="s">
        <v>29</v>
      </c>
      <c r="F1610" s="29" t="s">
        <v>681</v>
      </c>
      <c r="G1610" s="29" t="s">
        <v>121</v>
      </c>
      <c r="H1610" s="6">
        <f t="shared" si="91"/>
        <v>-56300</v>
      </c>
      <c r="I1610" s="24">
        <f t="shared" si="92"/>
        <v>2.736842105263158</v>
      </c>
      <c r="K1610" t="s">
        <v>592</v>
      </c>
      <c r="M1610" s="2">
        <v>475</v>
      </c>
    </row>
    <row r="1611" spans="2:13" ht="12.75">
      <c r="B1611" s="292">
        <v>400</v>
      </c>
      <c r="C1611" s="1" t="s">
        <v>41</v>
      </c>
      <c r="D1611" s="1" t="s">
        <v>593</v>
      </c>
      <c r="E1611" s="1" t="s">
        <v>29</v>
      </c>
      <c r="F1611" s="29" t="s">
        <v>681</v>
      </c>
      <c r="G1611" s="29" t="s">
        <v>182</v>
      </c>
      <c r="H1611" s="6">
        <f t="shared" si="91"/>
        <v>-56700</v>
      </c>
      <c r="I1611" s="24">
        <f t="shared" si="92"/>
        <v>0.8421052631578947</v>
      </c>
      <c r="K1611" t="s">
        <v>592</v>
      </c>
      <c r="M1611" s="2">
        <v>475</v>
      </c>
    </row>
    <row r="1612" spans="2:13" ht="12.75">
      <c r="B1612" s="292">
        <v>1500</v>
      </c>
      <c r="C1612" s="1" t="s">
        <v>41</v>
      </c>
      <c r="D1612" s="1" t="s">
        <v>593</v>
      </c>
      <c r="E1612" s="1" t="s">
        <v>29</v>
      </c>
      <c r="F1612" s="29" t="s">
        <v>681</v>
      </c>
      <c r="G1612" s="29" t="s">
        <v>123</v>
      </c>
      <c r="H1612" s="6">
        <f t="shared" si="91"/>
        <v>-58200</v>
      </c>
      <c r="I1612" s="24">
        <f t="shared" si="92"/>
        <v>3.1578947368421053</v>
      </c>
      <c r="K1612" t="s">
        <v>592</v>
      </c>
      <c r="M1612" s="2">
        <v>475</v>
      </c>
    </row>
    <row r="1613" spans="2:13" ht="12.75">
      <c r="B1613" s="292">
        <v>800</v>
      </c>
      <c r="C1613" s="1" t="s">
        <v>41</v>
      </c>
      <c r="D1613" s="1" t="s">
        <v>593</v>
      </c>
      <c r="E1613" s="1" t="s">
        <v>29</v>
      </c>
      <c r="F1613" s="29" t="s">
        <v>681</v>
      </c>
      <c r="G1613" s="29" t="s">
        <v>127</v>
      </c>
      <c r="H1613" s="6">
        <f t="shared" si="91"/>
        <v>-59000</v>
      </c>
      <c r="I1613" s="24">
        <f t="shared" si="92"/>
        <v>1.6842105263157894</v>
      </c>
      <c r="K1613" t="s">
        <v>592</v>
      </c>
      <c r="M1613" s="2">
        <v>475</v>
      </c>
    </row>
    <row r="1614" spans="2:13" ht="12.75">
      <c r="B1614" s="292">
        <v>400</v>
      </c>
      <c r="C1614" s="1" t="s">
        <v>41</v>
      </c>
      <c r="D1614" s="1" t="s">
        <v>593</v>
      </c>
      <c r="E1614" s="1" t="s">
        <v>29</v>
      </c>
      <c r="F1614" s="29" t="s">
        <v>681</v>
      </c>
      <c r="G1614" s="29" t="s">
        <v>129</v>
      </c>
      <c r="H1614" s="6">
        <f aca="true" t="shared" si="93" ref="H1614:H1676">H1613-B1614</f>
        <v>-59400</v>
      </c>
      <c r="I1614" s="24">
        <f t="shared" si="92"/>
        <v>0.8421052631578947</v>
      </c>
      <c r="K1614" t="s">
        <v>592</v>
      </c>
      <c r="M1614" s="2">
        <v>475</v>
      </c>
    </row>
    <row r="1615" spans="2:13" ht="12.75">
      <c r="B1615" s="292">
        <v>500</v>
      </c>
      <c r="C1615" s="1" t="s">
        <v>41</v>
      </c>
      <c r="D1615" s="1" t="s">
        <v>593</v>
      </c>
      <c r="E1615" s="1" t="s">
        <v>29</v>
      </c>
      <c r="F1615" s="29" t="s">
        <v>681</v>
      </c>
      <c r="G1615" s="29" t="s">
        <v>216</v>
      </c>
      <c r="H1615" s="6">
        <f t="shared" si="93"/>
        <v>-59900</v>
      </c>
      <c r="I1615" s="24">
        <f t="shared" si="92"/>
        <v>1.0526315789473684</v>
      </c>
      <c r="K1615" t="s">
        <v>592</v>
      </c>
      <c r="M1615" s="2">
        <v>475</v>
      </c>
    </row>
    <row r="1616" spans="2:13" ht="12.75">
      <c r="B1616" s="292">
        <v>700</v>
      </c>
      <c r="C1616" s="1" t="s">
        <v>41</v>
      </c>
      <c r="D1616" s="1" t="s">
        <v>593</v>
      </c>
      <c r="E1616" s="1" t="s">
        <v>29</v>
      </c>
      <c r="F1616" s="29" t="s">
        <v>681</v>
      </c>
      <c r="G1616" s="29" t="s">
        <v>209</v>
      </c>
      <c r="H1616" s="6">
        <f t="shared" si="93"/>
        <v>-60600</v>
      </c>
      <c r="I1616" s="24">
        <f t="shared" si="92"/>
        <v>1.4736842105263157</v>
      </c>
      <c r="K1616" t="s">
        <v>592</v>
      </c>
      <c r="M1616" s="2">
        <v>475</v>
      </c>
    </row>
    <row r="1617" spans="2:13" ht="12.75">
      <c r="B1617" s="292">
        <v>1700</v>
      </c>
      <c r="C1617" s="1" t="s">
        <v>41</v>
      </c>
      <c r="D1617" s="1" t="s">
        <v>593</v>
      </c>
      <c r="E1617" s="1" t="s">
        <v>29</v>
      </c>
      <c r="F1617" s="29" t="s">
        <v>681</v>
      </c>
      <c r="G1617" s="29" t="s">
        <v>217</v>
      </c>
      <c r="H1617" s="6">
        <f t="shared" si="93"/>
        <v>-62300</v>
      </c>
      <c r="I1617" s="24">
        <f t="shared" si="92"/>
        <v>3.5789473684210527</v>
      </c>
      <c r="K1617" t="s">
        <v>592</v>
      </c>
      <c r="M1617" s="2">
        <v>475</v>
      </c>
    </row>
    <row r="1618" spans="2:13" ht="12.75">
      <c r="B1618" s="309">
        <v>1275</v>
      </c>
      <c r="C1618" s="1" t="s">
        <v>41</v>
      </c>
      <c r="D1618" s="1" t="s">
        <v>593</v>
      </c>
      <c r="E1618" s="1" t="s">
        <v>29</v>
      </c>
      <c r="F1618" s="29" t="s">
        <v>681</v>
      </c>
      <c r="G1618" s="29" t="s">
        <v>219</v>
      </c>
      <c r="H1618" s="6">
        <f t="shared" si="93"/>
        <v>-63575</v>
      </c>
      <c r="I1618" s="24">
        <f t="shared" si="92"/>
        <v>2.6842105263157894</v>
      </c>
      <c r="K1618" t="s">
        <v>592</v>
      </c>
      <c r="M1618" s="2">
        <v>475</v>
      </c>
    </row>
    <row r="1619" spans="2:13" ht="12.75">
      <c r="B1619" s="309">
        <v>400</v>
      </c>
      <c r="C1619" s="1" t="s">
        <v>41</v>
      </c>
      <c r="D1619" s="1" t="s">
        <v>593</v>
      </c>
      <c r="E1619" s="1" t="s">
        <v>29</v>
      </c>
      <c r="F1619" s="29" t="s">
        <v>681</v>
      </c>
      <c r="G1619" s="29" t="s">
        <v>220</v>
      </c>
      <c r="H1619" s="6">
        <f t="shared" si="93"/>
        <v>-63975</v>
      </c>
      <c r="I1619" s="24">
        <f t="shared" si="92"/>
        <v>0.8421052631578947</v>
      </c>
      <c r="K1619" t="s">
        <v>592</v>
      </c>
      <c r="M1619" s="2">
        <v>475</v>
      </c>
    </row>
    <row r="1620" spans="2:13" ht="12.75">
      <c r="B1620" s="309">
        <v>400</v>
      </c>
      <c r="C1620" s="1" t="s">
        <v>41</v>
      </c>
      <c r="D1620" s="1" t="s">
        <v>593</v>
      </c>
      <c r="E1620" s="1" t="s">
        <v>29</v>
      </c>
      <c r="F1620" s="29" t="s">
        <v>681</v>
      </c>
      <c r="G1620" s="29" t="s">
        <v>210</v>
      </c>
      <c r="H1620" s="6">
        <f t="shared" si="93"/>
        <v>-64375</v>
      </c>
      <c r="I1620" s="24">
        <f t="shared" si="92"/>
        <v>0.8421052631578947</v>
      </c>
      <c r="K1620" t="s">
        <v>592</v>
      </c>
      <c r="M1620" s="2">
        <v>475</v>
      </c>
    </row>
    <row r="1621" spans="2:13" ht="12.75">
      <c r="B1621" s="292">
        <v>400</v>
      </c>
      <c r="C1621" s="1" t="s">
        <v>41</v>
      </c>
      <c r="D1621" s="1" t="s">
        <v>593</v>
      </c>
      <c r="E1621" s="1" t="s">
        <v>29</v>
      </c>
      <c r="F1621" s="29" t="s">
        <v>681</v>
      </c>
      <c r="G1621" s="29" t="s">
        <v>221</v>
      </c>
      <c r="H1621" s="6">
        <f t="shared" si="93"/>
        <v>-64775</v>
      </c>
      <c r="I1621" s="24">
        <f t="shared" si="92"/>
        <v>0.8421052631578947</v>
      </c>
      <c r="K1621" t="s">
        <v>592</v>
      </c>
      <c r="M1621" s="2">
        <v>475</v>
      </c>
    </row>
    <row r="1622" spans="2:13" ht="12.75">
      <c r="B1622" s="292">
        <v>400</v>
      </c>
      <c r="C1622" s="1" t="s">
        <v>41</v>
      </c>
      <c r="D1622" s="1" t="s">
        <v>593</v>
      </c>
      <c r="E1622" s="1" t="s">
        <v>29</v>
      </c>
      <c r="F1622" s="29" t="s">
        <v>681</v>
      </c>
      <c r="G1622" s="29" t="s">
        <v>222</v>
      </c>
      <c r="H1622" s="6">
        <f t="shared" si="93"/>
        <v>-65175</v>
      </c>
      <c r="I1622" s="24">
        <f aca="true" t="shared" si="94" ref="I1622:I1684">+B1622/M1622</f>
        <v>0.8421052631578947</v>
      </c>
      <c r="K1622" t="s">
        <v>592</v>
      </c>
      <c r="M1622" s="2">
        <v>475</v>
      </c>
    </row>
    <row r="1623" spans="2:13" ht="12.75">
      <c r="B1623" s="292">
        <v>400</v>
      </c>
      <c r="C1623" s="1" t="s">
        <v>41</v>
      </c>
      <c r="D1623" s="1" t="s">
        <v>593</v>
      </c>
      <c r="E1623" s="1" t="s">
        <v>29</v>
      </c>
      <c r="F1623" s="29" t="s">
        <v>681</v>
      </c>
      <c r="G1623" s="29" t="s">
        <v>223</v>
      </c>
      <c r="H1623" s="6">
        <f t="shared" si="93"/>
        <v>-65575</v>
      </c>
      <c r="I1623" s="24">
        <f t="shared" si="94"/>
        <v>0.8421052631578947</v>
      </c>
      <c r="K1623" t="s">
        <v>592</v>
      </c>
      <c r="M1623" s="2">
        <v>475</v>
      </c>
    </row>
    <row r="1624" spans="2:13" ht="12.75">
      <c r="B1624" s="292">
        <v>600</v>
      </c>
      <c r="C1624" s="1" t="s">
        <v>41</v>
      </c>
      <c r="D1624" s="1" t="s">
        <v>593</v>
      </c>
      <c r="E1624" s="1" t="s">
        <v>29</v>
      </c>
      <c r="F1624" s="72" t="s">
        <v>682</v>
      </c>
      <c r="G1624" s="29" t="s">
        <v>20</v>
      </c>
      <c r="H1624" s="6">
        <f t="shared" si="93"/>
        <v>-66175</v>
      </c>
      <c r="I1624" s="24">
        <f t="shared" si="94"/>
        <v>1.263157894736842</v>
      </c>
      <c r="K1624" t="s">
        <v>592</v>
      </c>
      <c r="M1624" s="2">
        <v>475</v>
      </c>
    </row>
    <row r="1625" spans="2:13" ht="12.75">
      <c r="B1625" s="292">
        <v>1500</v>
      </c>
      <c r="C1625" s="1" t="s">
        <v>41</v>
      </c>
      <c r="D1625" s="1" t="s">
        <v>593</v>
      </c>
      <c r="E1625" s="1" t="s">
        <v>29</v>
      </c>
      <c r="F1625" s="29" t="s">
        <v>682</v>
      </c>
      <c r="G1625" s="29" t="s">
        <v>22</v>
      </c>
      <c r="H1625" s="6">
        <f t="shared" si="93"/>
        <v>-67675</v>
      </c>
      <c r="I1625" s="24">
        <f t="shared" si="94"/>
        <v>3.1578947368421053</v>
      </c>
      <c r="K1625" t="s">
        <v>592</v>
      </c>
      <c r="M1625" s="2">
        <v>475</v>
      </c>
    </row>
    <row r="1626" spans="2:13" ht="12.75">
      <c r="B1626" s="292">
        <v>1500</v>
      </c>
      <c r="C1626" s="1" t="s">
        <v>41</v>
      </c>
      <c r="D1626" s="1" t="s">
        <v>593</v>
      </c>
      <c r="E1626" s="1" t="s">
        <v>29</v>
      </c>
      <c r="F1626" s="29" t="s">
        <v>682</v>
      </c>
      <c r="G1626" s="29" t="s">
        <v>40</v>
      </c>
      <c r="H1626" s="6">
        <f t="shared" si="93"/>
        <v>-69175</v>
      </c>
      <c r="I1626" s="24">
        <f t="shared" si="94"/>
        <v>3.1578947368421053</v>
      </c>
      <c r="K1626" t="s">
        <v>592</v>
      </c>
      <c r="M1626" s="2">
        <v>475</v>
      </c>
    </row>
    <row r="1627" spans="2:13" ht="12.75">
      <c r="B1627" s="292">
        <v>600</v>
      </c>
      <c r="C1627" s="1" t="s">
        <v>41</v>
      </c>
      <c r="D1627" s="1" t="s">
        <v>593</v>
      </c>
      <c r="E1627" s="1" t="s">
        <v>29</v>
      </c>
      <c r="F1627" s="29" t="s">
        <v>682</v>
      </c>
      <c r="G1627" s="29" t="s">
        <v>43</v>
      </c>
      <c r="H1627" s="6">
        <f t="shared" si="93"/>
        <v>-69775</v>
      </c>
      <c r="I1627" s="24">
        <f t="shared" si="94"/>
        <v>1.263157894736842</v>
      </c>
      <c r="K1627" t="s">
        <v>592</v>
      </c>
      <c r="M1627" s="2">
        <v>475</v>
      </c>
    </row>
    <row r="1628" spans="2:13" ht="12.75">
      <c r="B1628" s="292">
        <v>1000</v>
      </c>
      <c r="C1628" s="1" t="s">
        <v>41</v>
      </c>
      <c r="D1628" s="1" t="s">
        <v>593</v>
      </c>
      <c r="E1628" s="1" t="s">
        <v>29</v>
      </c>
      <c r="F1628" s="29" t="s">
        <v>682</v>
      </c>
      <c r="G1628" s="29" t="s">
        <v>52</v>
      </c>
      <c r="H1628" s="6">
        <f t="shared" si="93"/>
        <v>-70775</v>
      </c>
      <c r="I1628" s="24">
        <f t="shared" si="94"/>
        <v>2.1052631578947367</v>
      </c>
      <c r="K1628" t="s">
        <v>592</v>
      </c>
      <c r="M1628" s="2">
        <v>475</v>
      </c>
    </row>
    <row r="1629" spans="2:13" ht="12.75">
      <c r="B1629" s="292">
        <v>600</v>
      </c>
      <c r="C1629" s="1" t="s">
        <v>41</v>
      </c>
      <c r="D1629" s="1" t="s">
        <v>593</v>
      </c>
      <c r="E1629" s="1" t="s">
        <v>29</v>
      </c>
      <c r="F1629" s="29" t="s">
        <v>682</v>
      </c>
      <c r="G1629" s="29" t="s">
        <v>54</v>
      </c>
      <c r="H1629" s="6">
        <f t="shared" si="93"/>
        <v>-71375</v>
      </c>
      <c r="I1629" s="24">
        <f t="shared" si="94"/>
        <v>1.263157894736842</v>
      </c>
      <c r="K1629" t="s">
        <v>592</v>
      </c>
      <c r="M1629" s="2">
        <v>475</v>
      </c>
    </row>
    <row r="1630" spans="2:13" ht="12.75">
      <c r="B1630" s="292">
        <v>600</v>
      </c>
      <c r="C1630" s="1" t="s">
        <v>41</v>
      </c>
      <c r="D1630" s="1" t="s">
        <v>593</v>
      </c>
      <c r="E1630" s="1" t="s">
        <v>29</v>
      </c>
      <c r="F1630" s="29" t="s">
        <v>682</v>
      </c>
      <c r="G1630" s="29" t="s">
        <v>75</v>
      </c>
      <c r="H1630" s="6">
        <f t="shared" si="93"/>
        <v>-71975</v>
      </c>
      <c r="I1630" s="24">
        <f t="shared" si="94"/>
        <v>1.263157894736842</v>
      </c>
      <c r="K1630" t="s">
        <v>592</v>
      </c>
      <c r="M1630" s="2">
        <v>475</v>
      </c>
    </row>
    <row r="1631" spans="2:13" ht="12.75">
      <c r="B1631" s="292">
        <v>600</v>
      </c>
      <c r="C1631" s="1" t="s">
        <v>41</v>
      </c>
      <c r="D1631" s="1" t="s">
        <v>593</v>
      </c>
      <c r="E1631" s="1" t="s">
        <v>29</v>
      </c>
      <c r="F1631" s="29" t="s">
        <v>682</v>
      </c>
      <c r="G1631" s="29" t="s">
        <v>77</v>
      </c>
      <c r="H1631" s="6">
        <f t="shared" si="93"/>
        <v>-72575</v>
      </c>
      <c r="I1631" s="24">
        <f t="shared" si="94"/>
        <v>1.263157894736842</v>
      </c>
      <c r="K1631" t="s">
        <v>592</v>
      </c>
      <c r="M1631" s="2">
        <v>475</v>
      </c>
    </row>
    <row r="1632" spans="2:13" ht="12.75">
      <c r="B1632" s="292">
        <v>1500</v>
      </c>
      <c r="C1632" s="1" t="s">
        <v>41</v>
      </c>
      <c r="D1632" s="1" t="s">
        <v>593</v>
      </c>
      <c r="E1632" s="1" t="s">
        <v>29</v>
      </c>
      <c r="F1632" s="29" t="s">
        <v>682</v>
      </c>
      <c r="G1632" s="29" t="s">
        <v>79</v>
      </c>
      <c r="H1632" s="6">
        <f t="shared" si="93"/>
        <v>-74075</v>
      </c>
      <c r="I1632" s="24">
        <f t="shared" si="94"/>
        <v>3.1578947368421053</v>
      </c>
      <c r="K1632" t="s">
        <v>592</v>
      </c>
      <c r="M1632" s="2">
        <v>475</v>
      </c>
    </row>
    <row r="1633" spans="2:13" ht="12.75">
      <c r="B1633" s="292">
        <v>1500</v>
      </c>
      <c r="C1633" s="1" t="s">
        <v>41</v>
      </c>
      <c r="D1633" s="1" t="s">
        <v>593</v>
      </c>
      <c r="E1633" s="1" t="s">
        <v>29</v>
      </c>
      <c r="F1633" s="29" t="s">
        <v>682</v>
      </c>
      <c r="G1633" s="29" t="s">
        <v>110</v>
      </c>
      <c r="H1633" s="6">
        <f t="shared" si="93"/>
        <v>-75575</v>
      </c>
      <c r="I1633" s="24">
        <f t="shared" si="94"/>
        <v>3.1578947368421053</v>
      </c>
      <c r="K1633" t="s">
        <v>592</v>
      </c>
      <c r="M1633" s="2">
        <v>475</v>
      </c>
    </row>
    <row r="1634" spans="2:13" ht="12.75">
      <c r="B1634" s="292">
        <v>600</v>
      </c>
      <c r="C1634" s="1" t="s">
        <v>41</v>
      </c>
      <c r="D1634" s="1" t="s">
        <v>593</v>
      </c>
      <c r="E1634" s="1" t="s">
        <v>29</v>
      </c>
      <c r="F1634" s="29" t="s">
        <v>682</v>
      </c>
      <c r="G1634" s="29" t="s">
        <v>114</v>
      </c>
      <c r="H1634" s="6">
        <f t="shared" si="93"/>
        <v>-76175</v>
      </c>
      <c r="I1634" s="24">
        <f t="shared" si="94"/>
        <v>1.263157894736842</v>
      </c>
      <c r="K1634" t="s">
        <v>592</v>
      </c>
      <c r="M1634" s="2">
        <v>475</v>
      </c>
    </row>
    <row r="1635" spans="2:13" ht="12.75">
      <c r="B1635" s="292">
        <v>600</v>
      </c>
      <c r="C1635" s="1" t="s">
        <v>41</v>
      </c>
      <c r="D1635" s="1" t="s">
        <v>593</v>
      </c>
      <c r="E1635" s="1" t="s">
        <v>29</v>
      </c>
      <c r="F1635" s="29" t="s">
        <v>682</v>
      </c>
      <c r="G1635" s="29" t="s">
        <v>117</v>
      </c>
      <c r="H1635" s="6">
        <f t="shared" si="93"/>
        <v>-76775</v>
      </c>
      <c r="I1635" s="24">
        <f t="shared" si="94"/>
        <v>1.263157894736842</v>
      </c>
      <c r="K1635" t="s">
        <v>592</v>
      </c>
      <c r="M1635" s="2">
        <v>475</v>
      </c>
    </row>
    <row r="1636" spans="2:13" ht="12.75">
      <c r="B1636" s="292">
        <v>1500</v>
      </c>
      <c r="C1636" s="1" t="s">
        <v>41</v>
      </c>
      <c r="D1636" s="1" t="s">
        <v>593</v>
      </c>
      <c r="E1636" s="1" t="s">
        <v>29</v>
      </c>
      <c r="F1636" s="29" t="s">
        <v>682</v>
      </c>
      <c r="G1636" s="29" t="s">
        <v>148</v>
      </c>
      <c r="H1636" s="6">
        <f t="shared" si="93"/>
        <v>-78275</v>
      </c>
      <c r="I1636" s="24">
        <f t="shared" si="94"/>
        <v>3.1578947368421053</v>
      </c>
      <c r="K1636" t="s">
        <v>592</v>
      </c>
      <c r="M1636" s="2">
        <v>475</v>
      </c>
    </row>
    <row r="1637" spans="2:13" ht="12.75">
      <c r="B1637" s="292">
        <v>1000</v>
      </c>
      <c r="C1637" s="1" t="s">
        <v>41</v>
      </c>
      <c r="D1637" s="1" t="s">
        <v>593</v>
      </c>
      <c r="E1637" s="1" t="s">
        <v>29</v>
      </c>
      <c r="F1637" s="29" t="s">
        <v>682</v>
      </c>
      <c r="G1637" s="29" t="s">
        <v>121</v>
      </c>
      <c r="H1637" s="6">
        <f t="shared" si="93"/>
        <v>-79275</v>
      </c>
      <c r="I1637" s="24">
        <f t="shared" si="94"/>
        <v>2.1052631578947367</v>
      </c>
      <c r="K1637" t="s">
        <v>592</v>
      </c>
      <c r="M1637" s="2">
        <v>475</v>
      </c>
    </row>
    <row r="1638" spans="2:13" ht="12.75">
      <c r="B1638" s="292">
        <v>1000</v>
      </c>
      <c r="C1638" s="1" t="s">
        <v>41</v>
      </c>
      <c r="D1638" s="1" t="s">
        <v>593</v>
      </c>
      <c r="E1638" s="1" t="s">
        <v>29</v>
      </c>
      <c r="F1638" s="29" t="s">
        <v>682</v>
      </c>
      <c r="G1638" s="29" t="s">
        <v>182</v>
      </c>
      <c r="H1638" s="6">
        <f t="shared" si="93"/>
        <v>-80275</v>
      </c>
      <c r="I1638" s="24">
        <f t="shared" si="94"/>
        <v>2.1052631578947367</v>
      </c>
      <c r="K1638" t="s">
        <v>592</v>
      </c>
      <c r="M1638" s="2">
        <v>475</v>
      </c>
    </row>
    <row r="1639" spans="2:13" ht="12.75">
      <c r="B1639" s="292">
        <v>1000</v>
      </c>
      <c r="C1639" s="1" t="s">
        <v>41</v>
      </c>
      <c r="D1639" s="1" t="s">
        <v>593</v>
      </c>
      <c r="E1639" s="1" t="s">
        <v>29</v>
      </c>
      <c r="F1639" s="29" t="s">
        <v>682</v>
      </c>
      <c r="G1639" s="29" t="s">
        <v>123</v>
      </c>
      <c r="H1639" s="6">
        <f t="shared" si="93"/>
        <v>-81275</v>
      </c>
      <c r="I1639" s="24">
        <f t="shared" si="94"/>
        <v>2.1052631578947367</v>
      </c>
      <c r="K1639" t="s">
        <v>592</v>
      </c>
      <c r="M1639" s="2">
        <v>475</v>
      </c>
    </row>
    <row r="1640" spans="2:13" ht="12.75">
      <c r="B1640" s="292">
        <v>1000</v>
      </c>
      <c r="C1640" s="1" t="s">
        <v>41</v>
      </c>
      <c r="D1640" s="1" t="s">
        <v>593</v>
      </c>
      <c r="E1640" s="1" t="s">
        <v>29</v>
      </c>
      <c r="F1640" s="29" t="s">
        <v>682</v>
      </c>
      <c r="G1640" s="29" t="s">
        <v>125</v>
      </c>
      <c r="H1640" s="6">
        <f t="shared" si="93"/>
        <v>-82275</v>
      </c>
      <c r="I1640" s="24">
        <f t="shared" si="94"/>
        <v>2.1052631578947367</v>
      </c>
      <c r="K1640" t="s">
        <v>592</v>
      </c>
      <c r="M1640" s="2">
        <v>475</v>
      </c>
    </row>
    <row r="1641" spans="2:13" ht="12.75">
      <c r="B1641" s="292">
        <v>1000</v>
      </c>
      <c r="C1641" s="1" t="s">
        <v>41</v>
      </c>
      <c r="D1641" s="1" t="s">
        <v>593</v>
      </c>
      <c r="E1641" s="1" t="s">
        <v>29</v>
      </c>
      <c r="F1641" s="29" t="s">
        <v>682</v>
      </c>
      <c r="G1641" s="29" t="s">
        <v>129</v>
      </c>
      <c r="H1641" s="6">
        <f t="shared" si="93"/>
        <v>-83275</v>
      </c>
      <c r="I1641" s="24">
        <f t="shared" si="94"/>
        <v>2.1052631578947367</v>
      </c>
      <c r="K1641" t="s">
        <v>592</v>
      </c>
      <c r="M1641" s="2">
        <v>475</v>
      </c>
    </row>
    <row r="1642" spans="2:13" ht="12.75">
      <c r="B1642" s="292">
        <v>1000</v>
      </c>
      <c r="C1642" s="1" t="s">
        <v>41</v>
      </c>
      <c r="D1642" s="1" t="s">
        <v>593</v>
      </c>
      <c r="E1642" s="1" t="s">
        <v>29</v>
      </c>
      <c r="F1642" s="29" t="s">
        <v>682</v>
      </c>
      <c r="G1642" s="29" t="s">
        <v>129</v>
      </c>
      <c r="H1642" s="6">
        <f t="shared" si="93"/>
        <v>-84275</v>
      </c>
      <c r="I1642" s="24">
        <f t="shared" si="94"/>
        <v>2.1052631578947367</v>
      </c>
      <c r="K1642" t="s">
        <v>592</v>
      </c>
      <c r="M1642" s="2">
        <v>475</v>
      </c>
    </row>
    <row r="1643" spans="2:13" ht="12.75">
      <c r="B1643" s="292">
        <v>600</v>
      </c>
      <c r="C1643" s="1" t="s">
        <v>41</v>
      </c>
      <c r="D1643" s="1" t="s">
        <v>593</v>
      </c>
      <c r="E1643" s="1" t="s">
        <v>29</v>
      </c>
      <c r="F1643" s="29" t="s">
        <v>682</v>
      </c>
      <c r="G1643" s="29" t="s">
        <v>216</v>
      </c>
      <c r="H1643" s="6">
        <f t="shared" si="93"/>
        <v>-84875</v>
      </c>
      <c r="I1643" s="24">
        <f t="shared" si="94"/>
        <v>1.263157894736842</v>
      </c>
      <c r="K1643" t="s">
        <v>592</v>
      </c>
      <c r="M1643" s="2">
        <v>475</v>
      </c>
    </row>
    <row r="1644" spans="2:13" ht="12.75">
      <c r="B1644" s="292">
        <v>600</v>
      </c>
      <c r="C1644" s="1" t="s">
        <v>41</v>
      </c>
      <c r="D1644" s="1" t="s">
        <v>593</v>
      </c>
      <c r="E1644" s="1" t="s">
        <v>29</v>
      </c>
      <c r="F1644" s="29" t="s">
        <v>682</v>
      </c>
      <c r="G1644" s="29" t="s">
        <v>209</v>
      </c>
      <c r="H1644" s="6">
        <f t="shared" si="93"/>
        <v>-85475</v>
      </c>
      <c r="I1644" s="24">
        <f t="shared" si="94"/>
        <v>1.263157894736842</v>
      </c>
      <c r="K1644" t="s">
        <v>592</v>
      </c>
      <c r="M1644" s="2">
        <v>475</v>
      </c>
    </row>
    <row r="1645" spans="2:13" ht="12.75">
      <c r="B1645" s="292">
        <v>1400</v>
      </c>
      <c r="C1645" s="1" t="s">
        <v>41</v>
      </c>
      <c r="D1645" s="1" t="s">
        <v>593</v>
      </c>
      <c r="E1645" s="1" t="s">
        <v>29</v>
      </c>
      <c r="F1645" s="29" t="s">
        <v>682</v>
      </c>
      <c r="G1645" s="29" t="s">
        <v>217</v>
      </c>
      <c r="H1645" s="6">
        <f t="shared" si="93"/>
        <v>-86875</v>
      </c>
      <c r="I1645" s="24">
        <f t="shared" si="94"/>
        <v>2.9473684210526314</v>
      </c>
      <c r="K1645" t="s">
        <v>592</v>
      </c>
      <c r="M1645" s="2">
        <v>475</v>
      </c>
    </row>
    <row r="1646" spans="2:13" ht="12.75">
      <c r="B1646" s="292">
        <v>1500</v>
      </c>
      <c r="C1646" s="1" t="s">
        <v>41</v>
      </c>
      <c r="D1646" s="1" t="s">
        <v>593</v>
      </c>
      <c r="E1646" s="1" t="s">
        <v>29</v>
      </c>
      <c r="F1646" s="29" t="s">
        <v>682</v>
      </c>
      <c r="G1646" s="29" t="s">
        <v>218</v>
      </c>
      <c r="H1646" s="6">
        <f t="shared" si="93"/>
        <v>-88375</v>
      </c>
      <c r="I1646" s="24">
        <f t="shared" si="94"/>
        <v>3.1578947368421053</v>
      </c>
      <c r="K1646" t="s">
        <v>592</v>
      </c>
      <c r="M1646" s="2">
        <v>475</v>
      </c>
    </row>
    <row r="1647" spans="2:13" ht="12.75">
      <c r="B1647" s="292">
        <v>1000</v>
      </c>
      <c r="C1647" s="1" t="s">
        <v>41</v>
      </c>
      <c r="D1647" s="1" t="s">
        <v>593</v>
      </c>
      <c r="E1647" s="1" t="s">
        <v>29</v>
      </c>
      <c r="F1647" s="29" t="s">
        <v>682</v>
      </c>
      <c r="G1647" s="29" t="s">
        <v>219</v>
      </c>
      <c r="H1647" s="6">
        <f t="shared" si="93"/>
        <v>-89375</v>
      </c>
      <c r="I1647" s="24">
        <f t="shared" si="94"/>
        <v>2.1052631578947367</v>
      </c>
      <c r="K1647" t="s">
        <v>592</v>
      </c>
      <c r="M1647" s="2">
        <v>475</v>
      </c>
    </row>
    <row r="1648" spans="2:13" ht="12.75">
      <c r="B1648" s="292">
        <v>1000</v>
      </c>
      <c r="C1648" s="1" t="s">
        <v>41</v>
      </c>
      <c r="D1648" s="1" t="s">
        <v>593</v>
      </c>
      <c r="E1648" s="1" t="s">
        <v>29</v>
      </c>
      <c r="F1648" s="29" t="s">
        <v>682</v>
      </c>
      <c r="G1648" s="29" t="s">
        <v>220</v>
      </c>
      <c r="H1648" s="6">
        <f t="shared" si="93"/>
        <v>-90375</v>
      </c>
      <c r="I1648" s="24">
        <f t="shared" si="94"/>
        <v>2.1052631578947367</v>
      </c>
      <c r="K1648" t="s">
        <v>592</v>
      </c>
      <c r="M1648" s="2">
        <v>475</v>
      </c>
    </row>
    <row r="1649" spans="2:13" ht="12.75">
      <c r="B1649" s="292">
        <v>1500</v>
      </c>
      <c r="C1649" s="1" t="s">
        <v>41</v>
      </c>
      <c r="D1649" s="1" t="s">
        <v>593</v>
      </c>
      <c r="E1649" s="1" t="s">
        <v>29</v>
      </c>
      <c r="F1649" s="29" t="s">
        <v>682</v>
      </c>
      <c r="G1649" s="29" t="s">
        <v>210</v>
      </c>
      <c r="H1649" s="6">
        <f t="shared" si="93"/>
        <v>-91875</v>
      </c>
      <c r="I1649" s="24">
        <f t="shared" si="94"/>
        <v>3.1578947368421053</v>
      </c>
      <c r="K1649" t="s">
        <v>592</v>
      </c>
      <c r="M1649" s="2">
        <v>475</v>
      </c>
    </row>
    <row r="1650" spans="2:13" ht="12.75">
      <c r="B1650" s="292">
        <v>1500</v>
      </c>
      <c r="C1650" s="1" t="s">
        <v>41</v>
      </c>
      <c r="D1650" s="1" t="s">
        <v>593</v>
      </c>
      <c r="E1650" s="1" t="s">
        <v>29</v>
      </c>
      <c r="F1650" s="29" t="s">
        <v>682</v>
      </c>
      <c r="G1650" s="29" t="s">
        <v>222</v>
      </c>
      <c r="H1650" s="6">
        <f t="shared" si="93"/>
        <v>-93375</v>
      </c>
      <c r="I1650" s="24">
        <f t="shared" si="94"/>
        <v>3.1578947368421053</v>
      </c>
      <c r="K1650" t="s">
        <v>592</v>
      </c>
      <c r="M1650" s="2">
        <v>475</v>
      </c>
    </row>
    <row r="1651" spans="2:13" ht="12.75">
      <c r="B1651" s="292">
        <v>600</v>
      </c>
      <c r="C1651" s="1" t="s">
        <v>41</v>
      </c>
      <c r="D1651" s="1" t="s">
        <v>593</v>
      </c>
      <c r="E1651" s="1" t="s">
        <v>29</v>
      </c>
      <c r="F1651" s="29" t="s">
        <v>682</v>
      </c>
      <c r="G1651" s="29" t="s">
        <v>223</v>
      </c>
      <c r="H1651" s="6">
        <f t="shared" si="93"/>
        <v>-93975</v>
      </c>
      <c r="I1651" s="24">
        <f t="shared" si="94"/>
        <v>1.263157894736842</v>
      </c>
      <c r="K1651" t="s">
        <v>592</v>
      </c>
      <c r="M1651" s="2">
        <v>475</v>
      </c>
    </row>
    <row r="1652" spans="2:13" ht="12.75">
      <c r="B1652" s="292">
        <v>1500</v>
      </c>
      <c r="C1652" s="1" t="s">
        <v>41</v>
      </c>
      <c r="D1652" s="1" t="s">
        <v>593</v>
      </c>
      <c r="E1652" s="1" t="s">
        <v>29</v>
      </c>
      <c r="F1652" s="29" t="s">
        <v>682</v>
      </c>
      <c r="G1652" s="29" t="s">
        <v>211</v>
      </c>
      <c r="H1652" s="6">
        <f t="shared" si="93"/>
        <v>-95475</v>
      </c>
      <c r="I1652" s="24">
        <f t="shared" si="94"/>
        <v>3.1578947368421053</v>
      </c>
      <c r="K1652" t="s">
        <v>592</v>
      </c>
      <c r="M1652" s="2">
        <v>475</v>
      </c>
    </row>
    <row r="1653" spans="2:13" ht="12.75">
      <c r="B1653" s="292">
        <v>1000</v>
      </c>
      <c r="C1653" s="1" t="s">
        <v>41</v>
      </c>
      <c r="D1653" s="1" t="s">
        <v>593</v>
      </c>
      <c r="E1653" s="1" t="s">
        <v>29</v>
      </c>
      <c r="F1653" s="29" t="s">
        <v>682</v>
      </c>
      <c r="G1653" s="29" t="s">
        <v>254</v>
      </c>
      <c r="H1653" s="6">
        <f t="shared" si="93"/>
        <v>-96475</v>
      </c>
      <c r="I1653" s="24">
        <f t="shared" si="94"/>
        <v>2.1052631578947367</v>
      </c>
      <c r="K1653" t="s">
        <v>592</v>
      </c>
      <c r="M1653" s="2">
        <v>475</v>
      </c>
    </row>
    <row r="1654" spans="2:13" ht="12.75">
      <c r="B1654" s="292">
        <v>1000</v>
      </c>
      <c r="C1654" s="1" t="s">
        <v>41</v>
      </c>
      <c r="D1654" s="1" t="s">
        <v>593</v>
      </c>
      <c r="E1654" s="1" t="s">
        <v>29</v>
      </c>
      <c r="F1654" s="29" t="s">
        <v>682</v>
      </c>
      <c r="G1654" s="29" t="s">
        <v>224</v>
      </c>
      <c r="H1654" s="6">
        <f t="shared" si="93"/>
        <v>-97475</v>
      </c>
      <c r="I1654" s="24">
        <f t="shared" si="94"/>
        <v>2.1052631578947367</v>
      </c>
      <c r="K1654" t="s">
        <v>592</v>
      </c>
      <c r="M1654" s="2">
        <v>475</v>
      </c>
    </row>
    <row r="1655" spans="2:13" ht="12.75">
      <c r="B1655" s="292">
        <v>1000</v>
      </c>
      <c r="C1655" s="1" t="s">
        <v>41</v>
      </c>
      <c r="D1655" s="1" t="s">
        <v>593</v>
      </c>
      <c r="E1655" s="1" t="s">
        <v>29</v>
      </c>
      <c r="F1655" s="29" t="s">
        <v>682</v>
      </c>
      <c r="G1655" s="29" t="s">
        <v>281</v>
      </c>
      <c r="H1655" s="6">
        <f t="shared" si="93"/>
        <v>-98475</v>
      </c>
      <c r="I1655" s="24">
        <f t="shared" si="94"/>
        <v>2.1052631578947367</v>
      </c>
      <c r="K1655" t="s">
        <v>592</v>
      </c>
      <c r="M1655" s="2">
        <v>475</v>
      </c>
    </row>
    <row r="1656" spans="2:13" ht="12.75">
      <c r="B1656" s="292">
        <v>1500</v>
      </c>
      <c r="C1656" s="1" t="s">
        <v>41</v>
      </c>
      <c r="D1656" s="1" t="s">
        <v>593</v>
      </c>
      <c r="E1656" s="1" t="s">
        <v>29</v>
      </c>
      <c r="F1656" s="29" t="s">
        <v>682</v>
      </c>
      <c r="G1656" s="29" t="s">
        <v>281</v>
      </c>
      <c r="H1656" s="6">
        <f t="shared" si="93"/>
        <v>-99975</v>
      </c>
      <c r="I1656" s="24">
        <f t="shared" si="94"/>
        <v>3.1578947368421053</v>
      </c>
      <c r="K1656" t="s">
        <v>592</v>
      </c>
      <c r="M1656" s="2">
        <v>475</v>
      </c>
    </row>
    <row r="1657" spans="2:13" ht="12.75">
      <c r="B1657" s="292">
        <v>1800</v>
      </c>
      <c r="C1657" s="1" t="s">
        <v>41</v>
      </c>
      <c r="D1657" s="1" t="s">
        <v>593</v>
      </c>
      <c r="E1657" s="1" t="s">
        <v>29</v>
      </c>
      <c r="F1657" s="29" t="s">
        <v>726</v>
      </c>
      <c r="G1657" s="29" t="s">
        <v>40</v>
      </c>
      <c r="H1657" s="6">
        <f t="shared" si="93"/>
        <v>-101775</v>
      </c>
      <c r="I1657" s="24">
        <f t="shared" si="94"/>
        <v>3.789473684210526</v>
      </c>
      <c r="K1657" t="s">
        <v>592</v>
      </c>
      <c r="M1657" s="2">
        <v>475</v>
      </c>
    </row>
    <row r="1658" spans="2:13" ht="12.75">
      <c r="B1658" s="292">
        <v>1500</v>
      </c>
      <c r="C1658" s="1" t="s">
        <v>41</v>
      </c>
      <c r="D1658" s="1" t="s">
        <v>593</v>
      </c>
      <c r="E1658" s="1" t="s">
        <v>29</v>
      </c>
      <c r="F1658" s="29" t="s">
        <v>726</v>
      </c>
      <c r="G1658" s="29" t="s">
        <v>43</v>
      </c>
      <c r="H1658" s="6">
        <f t="shared" si="93"/>
        <v>-103275</v>
      </c>
      <c r="I1658" s="24">
        <f t="shared" si="94"/>
        <v>3.1578947368421053</v>
      </c>
      <c r="K1658" t="s">
        <v>592</v>
      </c>
      <c r="M1658" s="2">
        <v>475</v>
      </c>
    </row>
    <row r="1659" spans="2:13" ht="12.75">
      <c r="B1659" s="292">
        <v>2000</v>
      </c>
      <c r="C1659" s="1" t="s">
        <v>41</v>
      </c>
      <c r="D1659" s="1" t="s">
        <v>593</v>
      </c>
      <c r="E1659" s="1" t="s">
        <v>29</v>
      </c>
      <c r="F1659" s="29" t="s">
        <v>726</v>
      </c>
      <c r="G1659" s="29" t="s">
        <v>52</v>
      </c>
      <c r="H1659" s="6">
        <f t="shared" si="93"/>
        <v>-105275</v>
      </c>
      <c r="I1659" s="24">
        <f t="shared" si="94"/>
        <v>4.2105263157894735</v>
      </c>
      <c r="K1659" t="s">
        <v>592</v>
      </c>
      <c r="M1659" s="2">
        <v>475</v>
      </c>
    </row>
    <row r="1660" spans="2:13" ht="12.75">
      <c r="B1660" s="292">
        <v>1800</v>
      </c>
      <c r="C1660" s="1" t="s">
        <v>41</v>
      </c>
      <c r="D1660" s="1" t="s">
        <v>593</v>
      </c>
      <c r="E1660" s="1" t="s">
        <v>29</v>
      </c>
      <c r="F1660" s="29" t="s">
        <v>726</v>
      </c>
      <c r="G1660" s="29" t="s">
        <v>54</v>
      </c>
      <c r="H1660" s="6">
        <f t="shared" si="93"/>
        <v>-107075</v>
      </c>
      <c r="I1660" s="24">
        <f t="shared" si="94"/>
        <v>3.789473684210526</v>
      </c>
      <c r="K1660" t="s">
        <v>592</v>
      </c>
      <c r="M1660" s="2">
        <v>475</v>
      </c>
    </row>
    <row r="1661" spans="2:13" ht="12.75">
      <c r="B1661" s="292">
        <v>2000</v>
      </c>
      <c r="C1661" s="1" t="s">
        <v>41</v>
      </c>
      <c r="D1661" s="1" t="s">
        <v>593</v>
      </c>
      <c r="E1661" s="1" t="s">
        <v>29</v>
      </c>
      <c r="F1661" s="29" t="s">
        <v>726</v>
      </c>
      <c r="G1661" s="29" t="s">
        <v>75</v>
      </c>
      <c r="H1661" s="6">
        <f t="shared" si="93"/>
        <v>-109075</v>
      </c>
      <c r="I1661" s="24">
        <f t="shared" si="94"/>
        <v>4.2105263157894735</v>
      </c>
      <c r="K1661" t="s">
        <v>592</v>
      </c>
      <c r="M1661" s="2">
        <v>475</v>
      </c>
    </row>
    <row r="1662" spans="2:13" ht="12.75">
      <c r="B1662" s="292">
        <v>1000</v>
      </c>
      <c r="C1662" s="1" t="s">
        <v>41</v>
      </c>
      <c r="D1662" s="1" t="s">
        <v>593</v>
      </c>
      <c r="E1662" s="1" t="s">
        <v>29</v>
      </c>
      <c r="F1662" s="29" t="s">
        <v>726</v>
      </c>
      <c r="G1662" s="29" t="s">
        <v>77</v>
      </c>
      <c r="H1662" s="6">
        <f t="shared" si="93"/>
        <v>-110075</v>
      </c>
      <c r="I1662" s="24">
        <f t="shared" si="94"/>
        <v>2.1052631578947367</v>
      </c>
      <c r="K1662" t="s">
        <v>592</v>
      </c>
      <c r="M1662" s="2">
        <v>475</v>
      </c>
    </row>
    <row r="1663" spans="2:13" ht="12.75">
      <c r="B1663" s="292">
        <v>1500</v>
      </c>
      <c r="C1663" s="1" t="s">
        <v>41</v>
      </c>
      <c r="D1663" s="1" t="s">
        <v>593</v>
      </c>
      <c r="E1663" s="1" t="s">
        <v>29</v>
      </c>
      <c r="F1663" s="29" t="s">
        <v>726</v>
      </c>
      <c r="G1663" s="29" t="s">
        <v>110</v>
      </c>
      <c r="H1663" s="6">
        <f t="shared" si="93"/>
        <v>-111575</v>
      </c>
      <c r="I1663" s="24">
        <f t="shared" si="94"/>
        <v>3.1578947368421053</v>
      </c>
      <c r="K1663" t="s">
        <v>592</v>
      </c>
      <c r="M1663" s="2">
        <v>475</v>
      </c>
    </row>
    <row r="1664" spans="2:13" ht="12.75">
      <c r="B1664" s="292">
        <v>1800</v>
      </c>
      <c r="C1664" s="1" t="s">
        <v>41</v>
      </c>
      <c r="D1664" s="1" t="s">
        <v>593</v>
      </c>
      <c r="E1664" s="1" t="s">
        <v>29</v>
      </c>
      <c r="F1664" s="29" t="s">
        <v>726</v>
      </c>
      <c r="G1664" s="29" t="s">
        <v>114</v>
      </c>
      <c r="H1664" s="6">
        <f t="shared" si="93"/>
        <v>-113375</v>
      </c>
      <c r="I1664" s="24">
        <f t="shared" si="94"/>
        <v>3.789473684210526</v>
      </c>
      <c r="K1664" t="s">
        <v>592</v>
      </c>
      <c r="M1664" s="2">
        <v>475</v>
      </c>
    </row>
    <row r="1665" spans="2:13" ht="12.75">
      <c r="B1665" s="292">
        <v>1600</v>
      </c>
      <c r="C1665" s="1" t="s">
        <v>41</v>
      </c>
      <c r="D1665" s="1" t="s">
        <v>593</v>
      </c>
      <c r="E1665" s="1" t="s">
        <v>29</v>
      </c>
      <c r="F1665" s="29" t="s">
        <v>726</v>
      </c>
      <c r="G1665" s="29" t="s">
        <v>117</v>
      </c>
      <c r="H1665" s="6">
        <f t="shared" si="93"/>
        <v>-114975</v>
      </c>
      <c r="I1665" s="24">
        <f t="shared" si="94"/>
        <v>3.3684210526315788</v>
      </c>
      <c r="K1665" t="s">
        <v>592</v>
      </c>
      <c r="M1665" s="2">
        <v>475</v>
      </c>
    </row>
    <row r="1666" spans="2:13" ht="12.75">
      <c r="B1666" s="292">
        <v>1400</v>
      </c>
      <c r="C1666" s="1" t="s">
        <v>41</v>
      </c>
      <c r="D1666" s="1" t="s">
        <v>593</v>
      </c>
      <c r="E1666" s="1" t="s">
        <v>29</v>
      </c>
      <c r="F1666" s="29" t="s">
        <v>726</v>
      </c>
      <c r="G1666" s="29" t="s">
        <v>148</v>
      </c>
      <c r="H1666" s="6">
        <f t="shared" si="93"/>
        <v>-116375</v>
      </c>
      <c r="I1666" s="24">
        <f t="shared" si="94"/>
        <v>2.9473684210526314</v>
      </c>
      <c r="K1666" t="s">
        <v>592</v>
      </c>
      <c r="M1666" s="2">
        <v>475</v>
      </c>
    </row>
    <row r="1667" spans="2:13" ht="12.75">
      <c r="B1667" s="292">
        <v>2000</v>
      </c>
      <c r="C1667" s="1" t="s">
        <v>41</v>
      </c>
      <c r="D1667" s="1" t="s">
        <v>593</v>
      </c>
      <c r="E1667" s="1" t="s">
        <v>29</v>
      </c>
      <c r="F1667" s="29" t="s">
        <v>726</v>
      </c>
      <c r="G1667" s="29" t="s">
        <v>121</v>
      </c>
      <c r="H1667" s="6">
        <f t="shared" si="93"/>
        <v>-118375</v>
      </c>
      <c r="I1667" s="24">
        <f t="shared" si="94"/>
        <v>4.2105263157894735</v>
      </c>
      <c r="K1667" t="s">
        <v>592</v>
      </c>
      <c r="M1667" s="2">
        <v>475</v>
      </c>
    </row>
    <row r="1668" spans="2:13" ht="12.75">
      <c r="B1668" s="292">
        <v>800</v>
      </c>
      <c r="C1668" s="1" t="s">
        <v>41</v>
      </c>
      <c r="D1668" s="1" t="s">
        <v>593</v>
      </c>
      <c r="E1668" s="1" t="s">
        <v>29</v>
      </c>
      <c r="F1668" s="29" t="s">
        <v>726</v>
      </c>
      <c r="G1668" s="29" t="s">
        <v>182</v>
      </c>
      <c r="H1668" s="6">
        <f t="shared" si="93"/>
        <v>-119175</v>
      </c>
      <c r="I1668" s="24">
        <f t="shared" si="94"/>
        <v>1.6842105263157894</v>
      </c>
      <c r="K1668" t="s">
        <v>592</v>
      </c>
      <c r="M1668" s="2">
        <v>475</v>
      </c>
    </row>
    <row r="1669" spans="2:13" ht="12.75">
      <c r="B1669" s="292">
        <v>2000</v>
      </c>
      <c r="C1669" s="1" t="s">
        <v>41</v>
      </c>
      <c r="D1669" s="1" t="s">
        <v>593</v>
      </c>
      <c r="E1669" s="1" t="s">
        <v>29</v>
      </c>
      <c r="F1669" s="29" t="s">
        <v>726</v>
      </c>
      <c r="G1669" s="29" t="s">
        <v>125</v>
      </c>
      <c r="H1669" s="6">
        <f t="shared" si="93"/>
        <v>-121175</v>
      </c>
      <c r="I1669" s="24">
        <f t="shared" si="94"/>
        <v>4.2105263157894735</v>
      </c>
      <c r="K1669" t="s">
        <v>592</v>
      </c>
      <c r="M1669" s="2">
        <v>475</v>
      </c>
    </row>
    <row r="1670" spans="2:13" ht="12.75">
      <c r="B1670" s="292">
        <v>1000</v>
      </c>
      <c r="C1670" s="1" t="s">
        <v>41</v>
      </c>
      <c r="D1670" s="1" t="s">
        <v>593</v>
      </c>
      <c r="E1670" s="1" t="s">
        <v>29</v>
      </c>
      <c r="F1670" s="29" t="s">
        <v>726</v>
      </c>
      <c r="G1670" s="29" t="s">
        <v>127</v>
      </c>
      <c r="H1670" s="6">
        <f t="shared" si="93"/>
        <v>-122175</v>
      </c>
      <c r="I1670" s="24">
        <f t="shared" si="94"/>
        <v>2.1052631578947367</v>
      </c>
      <c r="K1670" t="s">
        <v>592</v>
      </c>
      <c r="M1670" s="2">
        <v>475</v>
      </c>
    </row>
    <row r="1671" spans="2:13" ht="12.75">
      <c r="B1671" s="292">
        <v>2000</v>
      </c>
      <c r="C1671" s="1" t="s">
        <v>41</v>
      </c>
      <c r="D1671" s="1" t="s">
        <v>593</v>
      </c>
      <c r="E1671" s="1" t="s">
        <v>29</v>
      </c>
      <c r="F1671" s="29" t="s">
        <v>726</v>
      </c>
      <c r="G1671" s="29" t="s">
        <v>129</v>
      </c>
      <c r="H1671" s="6">
        <f t="shared" si="93"/>
        <v>-124175</v>
      </c>
      <c r="I1671" s="24">
        <f t="shared" si="94"/>
        <v>4.2105263157894735</v>
      </c>
      <c r="K1671" t="s">
        <v>592</v>
      </c>
      <c r="M1671" s="2">
        <v>475</v>
      </c>
    </row>
    <row r="1672" spans="2:13" ht="12.75">
      <c r="B1672" s="292">
        <v>1500</v>
      </c>
      <c r="C1672" s="1" t="s">
        <v>41</v>
      </c>
      <c r="D1672" s="1" t="s">
        <v>593</v>
      </c>
      <c r="E1672" s="1" t="s">
        <v>29</v>
      </c>
      <c r="F1672" s="29" t="s">
        <v>726</v>
      </c>
      <c r="G1672" s="29" t="s">
        <v>216</v>
      </c>
      <c r="H1672" s="6">
        <f t="shared" si="93"/>
        <v>-125675</v>
      </c>
      <c r="I1672" s="24">
        <f t="shared" si="94"/>
        <v>3.1578947368421053</v>
      </c>
      <c r="K1672" t="s">
        <v>592</v>
      </c>
      <c r="M1672" s="2">
        <v>475</v>
      </c>
    </row>
    <row r="1673" spans="2:13" ht="12.75">
      <c r="B1673" s="292">
        <v>2000</v>
      </c>
      <c r="C1673" s="1" t="s">
        <v>41</v>
      </c>
      <c r="D1673" s="1" t="s">
        <v>593</v>
      </c>
      <c r="E1673" s="1" t="s">
        <v>29</v>
      </c>
      <c r="F1673" s="29" t="s">
        <v>726</v>
      </c>
      <c r="G1673" s="29" t="s">
        <v>209</v>
      </c>
      <c r="H1673" s="6">
        <f t="shared" si="93"/>
        <v>-127675</v>
      </c>
      <c r="I1673" s="24">
        <f t="shared" si="94"/>
        <v>4.2105263157894735</v>
      </c>
      <c r="K1673" t="s">
        <v>592</v>
      </c>
      <c r="M1673" s="2">
        <v>475</v>
      </c>
    </row>
    <row r="1674" spans="2:13" ht="12.75">
      <c r="B1674" s="292">
        <v>800</v>
      </c>
      <c r="C1674" s="1" t="s">
        <v>41</v>
      </c>
      <c r="D1674" s="1" t="s">
        <v>593</v>
      </c>
      <c r="E1674" s="1" t="s">
        <v>29</v>
      </c>
      <c r="F1674" s="29" t="s">
        <v>726</v>
      </c>
      <c r="G1674" s="29" t="s">
        <v>217</v>
      </c>
      <c r="H1674" s="6">
        <f t="shared" si="93"/>
        <v>-128475</v>
      </c>
      <c r="I1674" s="24">
        <f t="shared" si="94"/>
        <v>1.6842105263157894</v>
      </c>
      <c r="K1674" t="s">
        <v>592</v>
      </c>
      <c r="M1674" s="2">
        <v>475</v>
      </c>
    </row>
    <row r="1675" spans="2:13" ht="12.75">
      <c r="B1675" s="292">
        <v>2000</v>
      </c>
      <c r="C1675" s="1" t="s">
        <v>41</v>
      </c>
      <c r="D1675" s="1" t="s">
        <v>593</v>
      </c>
      <c r="E1675" s="1" t="s">
        <v>29</v>
      </c>
      <c r="F1675" s="29" t="s">
        <v>726</v>
      </c>
      <c r="G1675" s="29" t="s">
        <v>222</v>
      </c>
      <c r="H1675" s="6">
        <f t="shared" si="93"/>
        <v>-130475</v>
      </c>
      <c r="I1675" s="24">
        <f t="shared" si="94"/>
        <v>4.2105263157894735</v>
      </c>
      <c r="K1675" t="s">
        <v>592</v>
      </c>
      <c r="M1675" s="2">
        <v>475</v>
      </c>
    </row>
    <row r="1676" spans="1:13" s="97" customFormat="1" ht="12.75">
      <c r="A1676" s="1"/>
      <c r="B1676" s="292">
        <v>800</v>
      </c>
      <c r="C1676" s="1" t="s">
        <v>41</v>
      </c>
      <c r="D1676" s="1" t="s">
        <v>593</v>
      </c>
      <c r="E1676" s="1" t="s">
        <v>29</v>
      </c>
      <c r="F1676" s="29" t="s">
        <v>726</v>
      </c>
      <c r="G1676" s="29" t="s">
        <v>223</v>
      </c>
      <c r="H1676" s="6">
        <f t="shared" si="93"/>
        <v>-131275</v>
      </c>
      <c r="I1676" s="24">
        <f t="shared" si="94"/>
        <v>1.6842105263157894</v>
      </c>
      <c r="J1676"/>
      <c r="K1676" t="s">
        <v>592</v>
      </c>
      <c r="L1676"/>
      <c r="M1676" s="2">
        <v>475</v>
      </c>
    </row>
    <row r="1677" spans="2:13" ht="12.75">
      <c r="B1677" s="292">
        <v>1500</v>
      </c>
      <c r="C1677" s="1" t="s">
        <v>41</v>
      </c>
      <c r="D1677" s="1" t="s">
        <v>593</v>
      </c>
      <c r="E1677" s="1" t="s">
        <v>29</v>
      </c>
      <c r="F1677" s="29" t="s">
        <v>726</v>
      </c>
      <c r="G1677" s="29" t="s">
        <v>211</v>
      </c>
      <c r="H1677" s="6">
        <f>H1676-B1677</f>
        <v>-132775</v>
      </c>
      <c r="I1677" s="24">
        <f t="shared" si="94"/>
        <v>3.1578947368421053</v>
      </c>
      <c r="K1677" t="s">
        <v>592</v>
      </c>
      <c r="M1677" s="2">
        <v>475</v>
      </c>
    </row>
    <row r="1678" spans="1:13" ht="12.75">
      <c r="A1678" s="93"/>
      <c r="B1678" s="318">
        <f>SUM(B1550:B1677)</f>
        <v>132775</v>
      </c>
      <c r="C1678" s="93"/>
      <c r="D1678" s="93"/>
      <c r="E1678" s="93" t="s">
        <v>29</v>
      </c>
      <c r="F1678" s="94"/>
      <c r="G1678" s="94"/>
      <c r="H1678" s="95">
        <v>0</v>
      </c>
      <c r="I1678" s="96">
        <f t="shared" si="94"/>
        <v>279.5263157894737</v>
      </c>
      <c r="J1678" s="97"/>
      <c r="K1678" s="97"/>
      <c r="L1678" s="97"/>
      <c r="M1678" s="2">
        <v>475</v>
      </c>
    </row>
    <row r="1679" spans="2:13" ht="12.75">
      <c r="B1679" s="292"/>
      <c r="H1679" s="6">
        <f aca="true" t="shared" si="95" ref="H1679:H1714">H1678-B1679</f>
        <v>0</v>
      </c>
      <c r="I1679" s="24">
        <f t="shared" si="94"/>
        <v>0</v>
      </c>
      <c r="M1679" s="2">
        <v>475</v>
      </c>
    </row>
    <row r="1680" spans="2:13" ht="12.75">
      <c r="B1680" s="292"/>
      <c r="D1680" s="14"/>
      <c r="H1680" s="6">
        <f t="shared" si="95"/>
        <v>0</v>
      </c>
      <c r="I1680" s="24">
        <f t="shared" si="94"/>
        <v>0</v>
      </c>
      <c r="M1680" s="2">
        <v>475</v>
      </c>
    </row>
    <row r="1681" spans="2:13" ht="12.75">
      <c r="B1681" s="292">
        <v>5000</v>
      </c>
      <c r="C1681" s="1" t="s">
        <v>163</v>
      </c>
      <c r="D1681" s="1" t="s">
        <v>593</v>
      </c>
      <c r="E1681" s="1" t="s">
        <v>24</v>
      </c>
      <c r="F1681" s="29" t="s">
        <v>727</v>
      </c>
      <c r="G1681" s="29" t="s">
        <v>219</v>
      </c>
      <c r="H1681" s="6">
        <f t="shared" si="95"/>
        <v>-5000</v>
      </c>
      <c r="I1681" s="24">
        <f t="shared" si="94"/>
        <v>10.526315789473685</v>
      </c>
      <c r="K1681" t="s">
        <v>592</v>
      </c>
      <c r="M1681" s="2">
        <v>475</v>
      </c>
    </row>
    <row r="1682" spans="2:13" ht="12.75">
      <c r="B1682" s="292">
        <v>5000</v>
      </c>
      <c r="C1682" s="1" t="s">
        <v>163</v>
      </c>
      <c r="D1682" s="1" t="s">
        <v>593</v>
      </c>
      <c r="E1682" s="1" t="s">
        <v>24</v>
      </c>
      <c r="F1682" s="29" t="s">
        <v>728</v>
      </c>
      <c r="G1682" s="29" t="s">
        <v>220</v>
      </c>
      <c r="H1682" s="6">
        <f t="shared" si="95"/>
        <v>-10000</v>
      </c>
      <c r="I1682" s="24">
        <f t="shared" si="94"/>
        <v>10.526315789473685</v>
      </c>
      <c r="K1682" t="s">
        <v>592</v>
      </c>
      <c r="M1682" s="2">
        <v>475</v>
      </c>
    </row>
    <row r="1683" spans="1:13" s="17" customFormat="1" ht="12.75">
      <c r="A1683" s="14"/>
      <c r="B1683" s="221">
        <v>6000</v>
      </c>
      <c r="C1683" s="14" t="s">
        <v>163</v>
      </c>
      <c r="D1683" s="14" t="s">
        <v>593</v>
      </c>
      <c r="E1683" s="14" t="s">
        <v>24</v>
      </c>
      <c r="F1683" s="32" t="s">
        <v>729</v>
      </c>
      <c r="G1683" s="32" t="s">
        <v>210</v>
      </c>
      <c r="H1683" s="31">
        <f t="shared" si="95"/>
        <v>-16000</v>
      </c>
      <c r="I1683" s="42">
        <f t="shared" si="94"/>
        <v>12.631578947368421</v>
      </c>
      <c r="K1683" s="17" t="s">
        <v>592</v>
      </c>
      <c r="M1683" s="43">
        <v>475</v>
      </c>
    </row>
    <row r="1684" spans="2:13" ht="12.75">
      <c r="B1684" s="292">
        <v>5000</v>
      </c>
      <c r="C1684" s="1" t="s">
        <v>163</v>
      </c>
      <c r="D1684" s="1" t="s">
        <v>593</v>
      </c>
      <c r="E1684" s="1" t="s">
        <v>24</v>
      </c>
      <c r="F1684" s="29" t="s">
        <v>730</v>
      </c>
      <c r="G1684" s="29" t="s">
        <v>22</v>
      </c>
      <c r="H1684" s="6">
        <f t="shared" si="95"/>
        <v>-21000</v>
      </c>
      <c r="I1684" s="24">
        <f t="shared" si="94"/>
        <v>10.526315789473685</v>
      </c>
      <c r="K1684" t="s">
        <v>592</v>
      </c>
      <c r="M1684" s="2">
        <v>475</v>
      </c>
    </row>
    <row r="1685" spans="2:13" ht="12.75">
      <c r="B1685" s="292">
        <v>5000</v>
      </c>
      <c r="C1685" s="1" t="s">
        <v>163</v>
      </c>
      <c r="D1685" s="1" t="s">
        <v>593</v>
      </c>
      <c r="E1685" s="1" t="s">
        <v>24</v>
      </c>
      <c r="F1685" s="29" t="s">
        <v>731</v>
      </c>
      <c r="G1685" s="29" t="s">
        <v>123</v>
      </c>
      <c r="H1685" s="6">
        <f t="shared" si="95"/>
        <v>-26000</v>
      </c>
      <c r="I1685" s="24">
        <f aca="true" t="shared" si="96" ref="I1685:I1748">+B1685/M1685</f>
        <v>10.526315789473685</v>
      </c>
      <c r="K1685" t="s">
        <v>592</v>
      </c>
      <c r="M1685" s="2">
        <v>475</v>
      </c>
    </row>
    <row r="1686" spans="2:13" ht="12.75">
      <c r="B1686" s="292">
        <v>5000</v>
      </c>
      <c r="C1686" s="1" t="s">
        <v>163</v>
      </c>
      <c r="D1686" s="1" t="s">
        <v>593</v>
      </c>
      <c r="E1686" s="1" t="s">
        <v>24</v>
      </c>
      <c r="F1686" s="29" t="s">
        <v>732</v>
      </c>
      <c r="G1686" s="29" t="s">
        <v>22</v>
      </c>
      <c r="H1686" s="6">
        <f t="shared" si="95"/>
        <v>-31000</v>
      </c>
      <c r="I1686" s="24">
        <f t="shared" si="96"/>
        <v>10.526315789473685</v>
      </c>
      <c r="K1686" t="s">
        <v>592</v>
      </c>
      <c r="M1686" s="2">
        <v>475</v>
      </c>
    </row>
    <row r="1687" spans="2:13" ht="12.75">
      <c r="B1687" s="309">
        <v>5000</v>
      </c>
      <c r="C1687" s="1" t="s">
        <v>163</v>
      </c>
      <c r="D1687" s="1" t="s">
        <v>593</v>
      </c>
      <c r="E1687" s="1" t="s">
        <v>24</v>
      </c>
      <c r="F1687" s="29" t="s">
        <v>733</v>
      </c>
      <c r="G1687" s="29" t="s">
        <v>79</v>
      </c>
      <c r="H1687" s="6">
        <f t="shared" si="95"/>
        <v>-36000</v>
      </c>
      <c r="I1687" s="24">
        <f t="shared" si="96"/>
        <v>10.526315789473685</v>
      </c>
      <c r="K1687" t="s">
        <v>592</v>
      </c>
      <c r="M1687" s="2">
        <v>475</v>
      </c>
    </row>
    <row r="1688" spans="2:13" ht="12.75">
      <c r="B1688" s="292">
        <v>5000</v>
      </c>
      <c r="C1688" s="1" t="s">
        <v>163</v>
      </c>
      <c r="D1688" s="1" t="s">
        <v>593</v>
      </c>
      <c r="E1688" s="1" t="s">
        <v>24</v>
      </c>
      <c r="F1688" s="29" t="s">
        <v>734</v>
      </c>
      <c r="G1688" s="29" t="s">
        <v>148</v>
      </c>
      <c r="H1688" s="6">
        <f t="shared" si="95"/>
        <v>-41000</v>
      </c>
      <c r="I1688" s="24">
        <f t="shared" si="96"/>
        <v>10.526315789473685</v>
      </c>
      <c r="K1688" t="s">
        <v>592</v>
      </c>
      <c r="M1688" s="2">
        <v>475</v>
      </c>
    </row>
    <row r="1689" spans="2:13" ht="12.75">
      <c r="B1689" s="292">
        <v>5000</v>
      </c>
      <c r="C1689" s="1" t="s">
        <v>163</v>
      </c>
      <c r="D1689" s="1" t="s">
        <v>593</v>
      </c>
      <c r="E1689" s="1" t="s">
        <v>24</v>
      </c>
      <c r="F1689" s="29" t="s">
        <v>735</v>
      </c>
      <c r="G1689" s="29" t="s">
        <v>121</v>
      </c>
      <c r="H1689" s="6">
        <f t="shared" si="95"/>
        <v>-46000</v>
      </c>
      <c r="I1689" s="24">
        <f t="shared" si="96"/>
        <v>10.526315789473685</v>
      </c>
      <c r="K1689" t="s">
        <v>592</v>
      </c>
      <c r="M1689" s="2">
        <v>475</v>
      </c>
    </row>
    <row r="1690" spans="2:13" ht="12.75">
      <c r="B1690" s="292">
        <v>5000</v>
      </c>
      <c r="C1690" s="1" t="s">
        <v>163</v>
      </c>
      <c r="D1690" s="1" t="s">
        <v>593</v>
      </c>
      <c r="E1690" s="1" t="s">
        <v>24</v>
      </c>
      <c r="F1690" s="72" t="s">
        <v>736</v>
      </c>
      <c r="G1690" s="29" t="s">
        <v>182</v>
      </c>
      <c r="H1690" s="6">
        <f t="shared" si="95"/>
        <v>-51000</v>
      </c>
      <c r="I1690" s="24">
        <f t="shared" si="96"/>
        <v>10.526315789473685</v>
      </c>
      <c r="K1690" t="s">
        <v>592</v>
      </c>
      <c r="M1690" s="2">
        <v>475</v>
      </c>
    </row>
    <row r="1691" spans="2:13" ht="12.75">
      <c r="B1691" s="292">
        <v>5000</v>
      </c>
      <c r="C1691" s="1" t="s">
        <v>163</v>
      </c>
      <c r="D1691" s="1" t="s">
        <v>593</v>
      </c>
      <c r="E1691" s="1" t="s">
        <v>24</v>
      </c>
      <c r="F1691" s="29" t="s">
        <v>737</v>
      </c>
      <c r="G1691" s="29" t="s">
        <v>123</v>
      </c>
      <c r="H1691" s="6">
        <f t="shared" si="95"/>
        <v>-56000</v>
      </c>
      <c r="I1691" s="24">
        <f t="shared" si="96"/>
        <v>10.526315789473685</v>
      </c>
      <c r="K1691" t="s">
        <v>592</v>
      </c>
      <c r="M1691" s="2">
        <v>475</v>
      </c>
    </row>
    <row r="1692" spans="2:13" ht="12.75">
      <c r="B1692" s="292">
        <v>5000</v>
      </c>
      <c r="C1692" s="1" t="s">
        <v>163</v>
      </c>
      <c r="D1692" s="1" t="s">
        <v>593</v>
      </c>
      <c r="E1692" s="1" t="s">
        <v>24</v>
      </c>
      <c r="F1692" s="29" t="s">
        <v>738</v>
      </c>
      <c r="G1692" s="29" t="s">
        <v>125</v>
      </c>
      <c r="H1692" s="6">
        <f t="shared" si="95"/>
        <v>-61000</v>
      </c>
      <c r="I1692" s="24">
        <f t="shared" si="96"/>
        <v>10.526315789473685</v>
      </c>
      <c r="K1692" t="s">
        <v>592</v>
      </c>
      <c r="M1692" s="2">
        <v>475</v>
      </c>
    </row>
    <row r="1693" spans="2:13" ht="12.75">
      <c r="B1693" s="292">
        <v>5000</v>
      </c>
      <c r="C1693" s="1" t="s">
        <v>163</v>
      </c>
      <c r="D1693" s="1" t="s">
        <v>593</v>
      </c>
      <c r="E1693" s="1" t="s">
        <v>24</v>
      </c>
      <c r="F1693" s="29" t="s">
        <v>739</v>
      </c>
      <c r="G1693" s="29" t="s">
        <v>127</v>
      </c>
      <c r="H1693" s="6">
        <f t="shared" si="95"/>
        <v>-66000</v>
      </c>
      <c r="I1693" s="24">
        <f t="shared" si="96"/>
        <v>10.526315789473685</v>
      </c>
      <c r="K1693" t="s">
        <v>592</v>
      </c>
      <c r="M1693" s="2">
        <v>475</v>
      </c>
    </row>
    <row r="1694" spans="2:13" ht="12.75">
      <c r="B1694" s="292">
        <v>5000</v>
      </c>
      <c r="C1694" s="1" t="s">
        <v>163</v>
      </c>
      <c r="D1694" s="1" t="s">
        <v>593</v>
      </c>
      <c r="E1694" s="1" t="s">
        <v>24</v>
      </c>
      <c r="F1694" s="29" t="s">
        <v>740</v>
      </c>
      <c r="G1694" s="29" t="s">
        <v>218</v>
      </c>
      <c r="H1694" s="6">
        <f t="shared" si="95"/>
        <v>-71000</v>
      </c>
      <c r="I1694" s="24">
        <f t="shared" si="96"/>
        <v>10.526315789473685</v>
      </c>
      <c r="K1694" t="s">
        <v>592</v>
      </c>
      <c r="M1694" s="2">
        <v>475</v>
      </c>
    </row>
    <row r="1695" spans="2:13" ht="12.75">
      <c r="B1695" s="292">
        <v>5000</v>
      </c>
      <c r="C1695" s="1" t="s">
        <v>163</v>
      </c>
      <c r="D1695" s="1" t="s">
        <v>593</v>
      </c>
      <c r="E1695" s="1" t="s">
        <v>24</v>
      </c>
      <c r="F1695" s="29" t="s">
        <v>741</v>
      </c>
      <c r="G1695" s="29" t="s">
        <v>219</v>
      </c>
      <c r="H1695" s="6">
        <f t="shared" si="95"/>
        <v>-76000</v>
      </c>
      <c r="I1695" s="24">
        <f t="shared" si="96"/>
        <v>10.526315789473685</v>
      </c>
      <c r="K1695" t="s">
        <v>592</v>
      </c>
      <c r="M1695" s="2">
        <v>475</v>
      </c>
    </row>
    <row r="1696" spans="2:13" ht="12.75">
      <c r="B1696" s="292">
        <v>5000</v>
      </c>
      <c r="C1696" s="1" t="s">
        <v>163</v>
      </c>
      <c r="D1696" s="1" t="s">
        <v>593</v>
      </c>
      <c r="E1696" s="1" t="s">
        <v>24</v>
      </c>
      <c r="F1696" s="29" t="s">
        <v>742</v>
      </c>
      <c r="G1696" s="29" t="s">
        <v>220</v>
      </c>
      <c r="H1696" s="6">
        <f t="shared" si="95"/>
        <v>-81000</v>
      </c>
      <c r="I1696" s="24">
        <f t="shared" si="96"/>
        <v>10.526315789473685</v>
      </c>
      <c r="K1696" t="s">
        <v>592</v>
      </c>
      <c r="M1696" s="2">
        <v>475</v>
      </c>
    </row>
    <row r="1697" spans="2:13" ht="12.75">
      <c r="B1697" s="292">
        <v>5000</v>
      </c>
      <c r="C1697" s="1" t="s">
        <v>163</v>
      </c>
      <c r="D1697" s="1" t="s">
        <v>593</v>
      </c>
      <c r="E1697" s="1" t="s">
        <v>24</v>
      </c>
      <c r="F1697" s="29" t="s">
        <v>743</v>
      </c>
      <c r="G1697" s="29" t="s">
        <v>211</v>
      </c>
      <c r="H1697" s="6">
        <f t="shared" si="95"/>
        <v>-86000</v>
      </c>
      <c r="I1697" s="24">
        <f t="shared" si="96"/>
        <v>10.526315789473685</v>
      </c>
      <c r="K1697" t="s">
        <v>592</v>
      </c>
      <c r="M1697" s="2">
        <v>475</v>
      </c>
    </row>
    <row r="1698" spans="1:13" s="97" customFormat="1" ht="12.75">
      <c r="A1698" s="1"/>
      <c r="B1698" s="292">
        <v>5000</v>
      </c>
      <c r="C1698" s="1" t="s">
        <v>163</v>
      </c>
      <c r="D1698" s="1" t="s">
        <v>593</v>
      </c>
      <c r="E1698" s="1" t="s">
        <v>24</v>
      </c>
      <c r="F1698" s="29" t="s">
        <v>744</v>
      </c>
      <c r="G1698" s="29" t="s">
        <v>254</v>
      </c>
      <c r="H1698" s="6">
        <f t="shared" si="95"/>
        <v>-91000</v>
      </c>
      <c r="I1698" s="24">
        <f t="shared" si="96"/>
        <v>10.526315789473685</v>
      </c>
      <c r="J1698"/>
      <c r="K1698" t="s">
        <v>592</v>
      </c>
      <c r="L1698"/>
      <c r="M1698" s="2">
        <v>475</v>
      </c>
    </row>
    <row r="1699" spans="2:13" ht="12.75">
      <c r="B1699" s="292">
        <v>5000</v>
      </c>
      <c r="C1699" s="1" t="s">
        <v>163</v>
      </c>
      <c r="D1699" s="1" t="s">
        <v>593</v>
      </c>
      <c r="E1699" s="1" t="s">
        <v>24</v>
      </c>
      <c r="F1699" s="29" t="s">
        <v>745</v>
      </c>
      <c r="G1699" s="29" t="s">
        <v>224</v>
      </c>
      <c r="H1699" s="6">
        <f t="shared" si="95"/>
        <v>-96000</v>
      </c>
      <c r="I1699" s="24">
        <f t="shared" si="96"/>
        <v>10.526315789473685</v>
      </c>
      <c r="K1699" t="s">
        <v>592</v>
      </c>
      <c r="M1699" s="2">
        <v>475</v>
      </c>
    </row>
    <row r="1700" spans="1:13" ht="12.75">
      <c r="A1700" s="93"/>
      <c r="B1700" s="318">
        <f>SUM(B1681:B1699)</f>
        <v>96000</v>
      </c>
      <c r="C1700" s="99" t="s">
        <v>163</v>
      </c>
      <c r="D1700" s="93"/>
      <c r="E1700" s="93"/>
      <c r="F1700" s="94"/>
      <c r="G1700" s="94"/>
      <c r="H1700" s="95"/>
      <c r="I1700" s="96">
        <f t="shared" si="96"/>
        <v>202.10526315789474</v>
      </c>
      <c r="J1700" s="97"/>
      <c r="K1700" s="97"/>
      <c r="L1700" s="97"/>
      <c r="M1700" s="2">
        <v>475</v>
      </c>
    </row>
    <row r="1701" spans="1:13" s="17" customFormat="1" ht="12.75">
      <c r="A1701" s="1"/>
      <c r="B1701" s="292"/>
      <c r="C1701" s="1"/>
      <c r="D1701" s="1"/>
      <c r="E1701" s="1"/>
      <c r="F1701" s="29"/>
      <c r="G1701" s="29"/>
      <c r="H1701" s="6"/>
      <c r="I1701" s="24">
        <f t="shared" si="96"/>
        <v>0</v>
      </c>
      <c r="J1701"/>
      <c r="K1701"/>
      <c r="L1701"/>
      <c r="M1701" s="2">
        <v>475</v>
      </c>
    </row>
    <row r="1702" spans="2:13" ht="12.75">
      <c r="B1702" s="292"/>
      <c r="H1702" s="6">
        <f>H1679-B1702</f>
        <v>0</v>
      </c>
      <c r="I1702" s="24">
        <f t="shared" si="96"/>
        <v>0</v>
      </c>
      <c r="M1702" s="2">
        <v>475</v>
      </c>
    </row>
    <row r="1703" spans="1:13" ht="12.75">
      <c r="A1703" s="14"/>
      <c r="B1703" s="292">
        <v>2000</v>
      </c>
      <c r="C1703" s="1" t="s">
        <v>30</v>
      </c>
      <c r="D1703" s="1" t="s">
        <v>593</v>
      </c>
      <c r="E1703" s="1" t="s">
        <v>24</v>
      </c>
      <c r="F1703" s="29" t="s">
        <v>683</v>
      </c>
      <c r="G1703" s="29" t="s">
        <v>121</v>
      </c>
      <c r="H1703" s="6">
        <f t="shared" si="95"/>
        <v>-2000</v>
      </c>
      <c r="I1703" s="42">
        <f t="shared" si="96"/>
        <v>4.2105263157894735</v>
      </c>
      <c r="J1703" s="17"/>
      <c r="K1703" t="s">
        <v>592</v>
      </c>
      <c r="L1703" s="17"/>
      <c r="M1703" s="2">
        <v>475</v>
      </c>
    </row>
    <row r="1704" spans="2:13" ht="12.75">
      <c r="B1704" s="292">
        <v>2000</v>
      </c>
      <c r="C1704" s="1" t="s">
        <v>30</v>
      </c>
      <c r="D1704" s="1" t="s">
        <v>593</v>
      </c>
      <c r="E1704" s="1" t="s">
        <v>24</v>
      </c>
      <c r="F1704" s="29" t="s">
        <v>683</v>
      </c>
      <c r="G1704" s="29" t="s">
        <v>218</v>
      </c>
      <c r="H1704" s="6">
        <f t="shared" si="95"/>
        <v>-4000</v>
      </c>
      <c r="I1704" s="24">
        <f t="shared" si="96"/>
        <v>4.2105263157894735</v>
      </c>
      <c r="K1704" t="s">
        <v>592</v>
      </c>
      <c r="M1704" s="2">
        <v>475</v>
      </c>
    </row>
    <row r="1705" spans="2:13" ht="12.75">
      <c r="B1705" s="292">
        <v>2000</v>
      </c>
      <c r="C1705" s="1" t="s">
        <v>30</v>
      </c>
      <c r="D1705" s="1" t="s">
        <v>593</v>
      </c>
      <c r="E1705" s="1" t="s">
        <v>24</v>
      </c>
      <c r="F1705" s="29" t="s">
        <v>683</v>
      </c>
      <c r="G1705" s="29" t="s">
        <v>219</v>
      </c>
      <c r="H1705" s="6">
        <f t="shared" si="95"/>
        <v>-6000</v>
      </c>
      <c r="I1705" s="24">
        <f t="shared" si="96"/>
        <v>4.2105263157894735</v>
      </c>
      <c r="K1705" t="s">
        <v>592</v>
      </c>
      <c r="M1705" s="2">
        <v>475</v>
      </c>
    </row>
    <row r="1706" spans="2:13" ht="12.75">
      <c r="B1706" s="292">
        <v>2000</v>
      </c>
      <c r="C1706" s="1" t="s">
        <v>30</v>
      </c>
      <c r="D1706" s="1" t="s">
        <v>593</v>
      </c>
      <c r="E1706" s="1" t="s">
        <v>24</v>
      </c>
      <c r="F1706" s="29" t="s">
        <v>683</v>
      </c>
      <c r="G1706" s="29" t="s">
        <v>220</v>
      </c>
      <c r="H1706" s="6">
        <f t="shared" si="95"/>
        <v>-8000</v>
      </c>
      <c r="I1706" s="24">
        <f t="shared" si="96"/>
        <v>4.2105263157894735</v>
      </c>
      <c r="K1706" t="s">
        <v>592</v>
      </c>
      <c r="M1706" s="2">
        <v>475</v>
      </c>
    </row>
    <row r="1707" spans="2:13" ht="12.75">
      <c r="B1707" s="292">
        <v>2000</v>
      </c>
      <c r="C1707" s="1" t="s">
        <v>30</v>
      </c>
      <c r="D1707" s="1" t="s">
        <v>593</v>
      </c>
      <c r="E1707" s="1" t="s">
        <v>24</v>
      </c>
      <c r="F1707" s="29" t="s">
        <v>683</v>
      </c>
      <c r="G1707" s="29" t="s">
        <v>210</v>
      </c>
      <c r="H1707" s="6">
        <f t="shared" si="95"/>
        <v>-10000</v>
      </c>
      <c r="I1707" s="24">
        <f t="shared" si="96"/>
        <v>4.2105263157894735</v>
      </c>
      <c r="K1707" t="s">
        <v>592</v>
      </c>
      <c r="M1707" s="2">
        <v>475</v>
      </c>
    </row>
    <row r="1708" spans="1:13" s="67" customFormat="1" ht="12.75">
      <c r="A1708" s="1"/>
      <c r="B1708" s="292">
        <v>2000</v>
      </c>
      <c r="C1708" s="1" t="s">
        <v>30</v>
      </c>
      <c r="D1708" s="1" t="s">
        <v>593</v>
      </c>
      <c r="E1708" s="1" t="s">
        <v>24</v>
      </c>
      <c r="F1708" s="29" t="s">
        <v>683</v>
      </c>
      <c r="G1708" s="29" t="s">
        <v>221</v>
      </c>
      <c r="H1708" s="6">
        <f t="shared" si="95"/>
        <v>-12000</v>
      </c>
      <c r="I1708" s="24">
        <f t="shared" si="96"/>
        <v>4.2105263157894735</v>
      </c>
      <c r="J1708"/>
      <c r="K1708" t="s">
        <v>592</v>
      </c>
      <c r="L1708"/>
      <c r="M1708" s="2">
        <v>475</v>
      </c>
    </row>
    <row r="1709" spans="2:13" ht="12.75">
      <c r="B1709" s="292">
        <v>2000</v>
      </c>
      <c r="C1709" s="1" t="s">
        <v>30</v>
      </c>
      <c r="D1709" s="1" t="s">
        <v>593</v>
      </c>
      <c r="E1709" s="1" t="s">
        <v>24</v>
      </c>
      <c r="F1709" s="29" t="s">
        <v>683</v>
      </c>
      <c r="G1709" s="29" t="s">
        <v>222</v>
      </c>
      <c r="H1709" s="6">
        <f t="shared" si="95"/>
        <v>-14000</v>
      </c>
      <c r="I1709" s="24">
        <f t="shared" si="96"/>
        <v>4.2105263157894735</v>
      </c>
      <c r="K1709" t="s">
        <v>592</v>
      </c>
      <c r="M1709" s="2">
        <v>475</v>
      </c>
    </row>
    <row r="1710" spans="1:13" s="17" customFormat="1" ht="12.75">
      <c r="A1710" s="14"/>
      <c r="B1710" s="221">
        <v>1200</v>
      </c>
      <c r="C1710" s="14" t="s">
        <v>30</v>
      </c>
      <c r="D1710" s="14" t="s">
        <v>593</v>
      </c>
      <c r="E1710" s="14" t="s">
        <v>67</v>
      </c>
      <c r="F1710" s="32" t="s">
        <v>683</v>
      </c>
      <c r="G1710" s="32" t="s">
        <v>125</v>
      </c>
      <c r="H1710" s="31">
        <f t="shared" si="95"/>
        <v>-15200</v>
      </c>
      <c r="I1710" s="42">
        <f t="shared" si="96"/>
        <v>2.526315789473684</v>
      </c>
      <c r="M1710" s="43">
        <v>475</v>
      </c>
    </row>
    <row r="1711" spans="2:13" ht="12.75">
      <c r="B1711" s="292">
        <v>2000</v>
      </c>
      <c r="C1711" s="1" t="s">
        <v>30</v>
      </c>
      <c r="D1711" s="1" t="s">
        <v>593</v>
      </c>
      <c r="E1711" s="1" t="s">
        <v>24</v>
      </c>
      <c r="F1711" s="29" t="s">
        <v>681</v>
      </c>
      <c r="G1711" s="29" t="s">
        <v>22</v>
      </c>
      <c r="H1711" s="6">
        <f t="shared" si="95"/>
        <v>-17200</v>
      </c>
      <c r="I1711" s="24">
        <f t="shared" si="96"/>
        <v>4.2105263157894735</v>
      </c>
      <c r="K1711" t="s">
        <v>592</v>
      </c>
      <c r="M1711" s="2">
        <v>475</v>
      </c>
    </row>
    <row r="1712" spans="2:13" ht="12.75">
      <c r="B1712" s="292">
        <v>2000</v>
      </c>
      <c r="C1712" s="1" t="s">
        <v>30</v>
      </c>
      <c r="D1712" s="1" t="s">
        <v>593</v>
      </c>
      <c r="E1712" s="1" t="s">
        <v>24</v>
      </c>
      <c r="F1712" s="29" t="s">
        <v>681</v>
      </c>
      <c r="G1712" s="29" t="s">
        <v>40</v>
      </c>
      <c r="H1712" s="6">
        <f t="shared" si="95"/>
        <v>-19200</v>
      </c>
      <c r="I1712" s="24">
        <f t="shared" si="96"/>
        <v>4.2105263157894735</v>
      </c>
      <c r="K1712" t="s">
        <v>592</v>
      </c>
      <c r="M1712" s="2">
        <v>475</v>
      </c>
    </row>
    <row r="1713" spans="2:13" ht="12.75">
      <c r="B1713" s="292">
        <v>2000</v>
      </c>
      <c r="C1713" s="1" t="s">
        <v>30</v>
      </c>
      <c r="D1713" s="1" t="s">
        <v>593</v>
      </c>
      <c r="E1713" s="1" t="s">
        <v>24</v>
      </c>
      <c r="F1713" s="29" t="s">
        <v>681</v>
      </c>
      <c r="G1713" s="29" t="s">
        <v>123</v>
      </c>
      <c r="H1713" s="6">
        <f t="shared" si="95"/>
        <v>-21200</v>
      </c>
      <c r="I1713" s="24">
        <f t="shared" si="96"/>
        <v>4.2105263157894735</v>
      </c>
      <c r="K1713" t="s">
        <v>592</v>
      </c>
      <c r="M1713" s="2">
        <v>475</v>
      </c>
    </row>
    <row r="1714" spans="2:13" ht="12.75">
      <c r="B1714" s="292">
        <v>2000</v>
      </c>
      <c r="C1714" s="1" t="s">
        <v>30</v>
      </c>
      <c r="D1714" s="1" t="s">
        <v>593</v>
      </c>
      <c r="E1714" s="1" t="s">
        <v>24</v>
      </c>
      <c r="F1714" s="29" t="s">
        <v>681</v>
      </c>
      <c r="G1714" s="29" t="s">
        <v>125</v>
      </c>
      <c r="H1714" s="6">
        <f t="shared" si="95"/>
        <v>-23200</v>
      </c>
      <c r="I1714" s="24">
        <f t="shared" si="96"/>
        <v>4.2105263157894735</v>
      </c>
      <c r="K1714" t="s">
        <v>592</v>
      </c>
      <c r="M1714" s="2">
        <v>475</v>
      </c>
    </row>
    <row r="1715" spans="2:13" ht="12.75">
      <c r="B1715" s="292">
        <v>2000</v>
      </c>
      <c r="C1715" s="1" t="s">
        <v>30</v>
      </c>
      <c r="D1715" s="1" t="s">
        <v>593</v>
      </c>
      <c r="E1715" s="1" t="s">
        <v>24</v>
      </c>
      <c r="F1715" s="29" t="s">
        <v>682</v>
      </c>
      <c r="G1715" s="29" t="s">
        <v>22</v>
      </c>
      <c r="H1715" s="6">
        <f>H1714-B1715</f>
        <v>-25200</v>
      </c>
      <c r="I1715" s="24">
        <f t="shared" si="96"/>
        <v>4.2105263157894735</v>
      </c>
      <c r="K1715" t="s">
        <v>592</v>
      </c>
      <c r="M1715" s="2">
        <v>475</v>
      </c>
    </row>
    <row r="1716" spans="2:13" ht="12.75">
      <c r="B1716" s="292">
        <v>2000</v>
      </c>
      <c r="C1716" s="1" t="s">
        <v>30</v>
      </c>
      <c r="D1716" s="1" t="s">
        <v>593</v>
      </c>
      <c r="E1716" s="1" t="s">
        <v>24</v>
      </c>
      <c r="F1716" s="100" t="s">
        <v>682</v>
      </c>
      <c r="G1716" s="29" t="s">
        <v>40</v>
      </c>
      <c r="H1716" s="6">
        <f aca="true" t="shared" si="97" ref="H1716:H1747">H1715-B1716</f>
        <v>-27200</v>
      </c>
      <c r="I1716" s="24">
        <f t="shared" si="96"/>
        <v>4.2105263157894735</v>
      </c>
      <c r="K1716" t="s">
        <v>592</v>
      </c>
      <c r="M1716" s="2">
        <v>475</v>
      </c>
    </row>
    <row r="1717" spans="2:13" ht="12.75">
      <c r="B1717" s="292">
        <v>2000</v>
      </c>
      <c r="C1717" s="1" t="s">
        <v>30</v>
      </c>
      <c r="D1717" s="1" t="s">
        <v>593</v>
      </c>
      <c r="E1717" s="1" t="s">
        <v>24</v>
      </c>
      <c r="F1717" s="29" t="s">
        <v>682</v>
      </c>
      <c r="G1717" s="29" t="s">
        <v>79</v>
      </c>
      <c r="H1717" s="6">
        <f t="shared" si="97"/>
        <v>-29200</v>
      </c>
      <c r="I1717" s="24">
        <f t="shared" si="96"/>
        <v>4.2105263157894735</v>
      </c>
      <c r="K1717" t="s">
        <v>592</v>
      </c>
      <c r="M1717" s="2">
        <v>475</v>
      </c>
    </row>
    <row r="1718" spans="2:13" ht="12.75">
      <c r="B1718" s="292">
        <v>2000</v>
      </c>
      <c r="C1718" s="1" t="s">
        <v>30</v>
      </c>
      <c r="D1718" s="1" t="s">
        <v>593</v>
      </c>
      <c r="E1718" s="1" t="s">
        <v>24</v>
      </c>
      <c r="F1718" s="29" t="s">
        <v>682</v>
      </c>
      <c r="G1718" s="29" t="s">
        <v>110</v>
      </c>
      <c r="H1718" s="6">
        <f t="shared" si="97"/>
        <v>-31200</v>
      </c>
      <c r="I1718" s="24">
        <f t="shared" si="96"/>
        <v>4.2105263157894735</v>
      </c>
      <c r="K1718" t="s">
        <v>592</v>
      </c>
      <c r="M1718" s="2">
        <v>475</v>
      </c>
    </row>
    <row r="1719" spans="2:13" ht="12.75">
      <c r="B1719" s="292">
        <v>2000</v>
      </c>
      <c r="C1719" s="1" t="s">
        <v>30</v>
      </c>
      <c r="D1719" s="1" t="s">
        <v>593</v>
      </c>
      <c r="E1719" s="1" t="s">
        <v>24</v>
      </c>
      <c r="F1719" s="29" t="s">
        <v>682</v>
      </c>
      <c r="G1719" s="29" t="s">
        <v>148</v>
      </c>
      <c r="H1719" s="6">
        <f t="shared" si="97"/>
        <v>-33200</v>
      </c>
      <c r="I1719" s="24">
        <f t="shared" si="96"/>
        <v>4.2105263157894735</v>
      </c>
      <c r="K1719" t="s">
        <v>592</v>
      </c>
      <c r="M1719" s="2">
        <v>475</v>
      </c>
    </row>
    <row r="1720" spans="2:13" ht="12.75">
      <c r="B1720" s="292">
        <v>2000</v>
      </c>
      <c r="C1720" s="1" t="s">
        <v>30</v>
      </c>
      <c r="D1720" s="1" t="s">
        <v>593</v>
      </c>
      <c r="E1720" s="1" t="s">
        <v>24</v>
      </c>
      <c r="F1720" s="29" t="s">
        <v>682</v>
      </c>
      <c r="G1720" s="29" t="s">
        <v>121</v>
      </c>
      <c r="H1720" s="6">
        <f t="shared" si="97"/>
        <v>-35200</v>
      </c>
      <c r="I1720" s="24">
        <f t="shared" si="96"/>
        <v>4.2105263157894735</v>
      </c>
      <c r="K1720" t="s">
        <v>592</v>
      </c>
      <c r="M1720" s="2">
        <v>475</v>
      </c>
    </row>
    <row r="1721" spans="2:13" ht="12.75">
      <c r="B1721" s="292">
        <v>1000</v>
      </c>
      <c r="C1721" s="1" t="s">
        <v>30</v>
      </c>
      <c r="D1721" s="1" t="s">
        <v>593</v>
      </c>
      <c r="E1721" s="1" t="s">
        <v>24</v>
      </c>
      <c r="F1721" s="29" t="s">
        <v>682</v>
      </c>
      <c r="G1721" s="29" t="s">
        <v>121</v>
      </c>
      <c r="H1721" s="6">
        <f t="shared" si="97"/>
        <v>-36200</v>
      </c>
      <c r="I1721" s="24">
        <f t="shared" si="96"/>
        <v>2.1052631578947367</v>
      </c>
      <c r="K1721" t="s">
        <v>592</v>
      </c>
      <c r="M1721" s="2">
        <v>475</v>
      </c>
    </row>
    <row r="1722" spans="1:13" s="67" customFormat="1" ht="12.75">
      <c r="A1722" s="1"/>
      <c r="B1722" s="292">
        <v>2000</v>
      </c>
      <c r="C1722" s="1" t="s">
        <v>30</v>
      </c>
      <c r="D1722" s="1" t="s">
        <v>593</v>
      </c>
      <c r="E1722" s="1" t="s">
        <v>24</v>
      </c>
      <c r="F1722" s="29" t="s">
        <v>682</v>
      </c>
      <c r="G1722" s="29" t="s">
        <v>182</v>
      </c>
      <c r="H1722" s="6">
        <f t="shared" si="97"/>
        <v>-38200</v>
      </c>
      <c r="I1722" s="24">
        <f t="shared" si="96"/>
        <v>4.2105263157894735</v>
      </c>
      <c r="J1722"/>
      <c r="K1722" t="s">
        <v>592</v>
      </c>
      <c r="L1722"/>
      <c r="M1722" s="2">
        <v>475</v>
      </c>
    </row>
    <row r="1723" spans="2:13" ht="12.75">
      <c r="B1723" s="292">
        <v>2000</v>
      </c>
      <c r="C1723" s="1" t="s">
        <v>30</v>
      </c>
      <c r="D1723" s="1" t="s">
        <v>593</v>
      </c>
      <c r="E1723" s="1" t="s">
        <v>24</v>
      </c>
      <c r="F1723" s="29" t="s">
        <v>682</v>
      </c>
      <c r="G1723" s="29" t="s">
        <v>123</v>
      </c>
      <c r="H1723" s="6">
        <f t="shared" si="97"/>
        <v>-40200</v>
      </c>
      <c r="I1723" s="24">
        <f t="shared" si="96"/>
        <v>4.2105263157894735</v>
      </c>
      <c r="K1723" t="s">
        <v>592</v>
      </c>
      <c r="M1723" s="2">
        <v>475</v>
      </c>
    </row>
    <row r="1724" spans="1:13" s="17" customFormat="1" ht="12.75">
      <c r="A1724" s="14"/>
      <c r="B1724" s="221">
        <v>1000</v>
      </c>
      <c r="C1724" s="14" t="s">
        <v>30</v>
      </c>
      <c r="D1724" s="14" t="s">
        <v>593</v>
      </c>
      <c r="E1724" s="14" t="s">
        <v>24</v>
      </c>
      <c r="F1724" s="32" t="s">
        <v>746</v>
      </c>
      <c r="G1724" s="32" t="s">
        <v>123</v>
      </c>
      <c r="H1724" s="31">
        <f t="shared" si="97"/>
        <v>-41200</v>
      </c>
      <c r="I1724" s="42">
        <f t="shared" si="96"/>
        <v>2.1052631578947367</v>
      </c>
      <c r="K1724" s="17" t="s">
        <v>592</v>
      </c>
      <c r="M1724" s="43">
        <v>475</v>
      </c>
    </row>
    <row r="1725" spans="2:13" ht="12.75">
      <c r="B1725" s="292">
        <v>2000</v>
      </c>
      <c r="C1725" s="1" t="s">
        <v>30</v>
      </c>
      <c r="D1725" s="1" t="s">
        <v>593</v>
      </c>
      <c r="E1725" s="1" t="s">
        <v>24</v>
      </c>
      <c r="F1725" s="29" t="s">
        <v>682</v>
      </c>
      <c r="G1725" s="29" t="s">
        <v>125</v>
      </c>
      <c r="H1725" s="6">
        <f t="shared" si="97"/>
        <v>-43200</v>
      </c>
      <c r="I1725" s="24">
        <f t="shared" si="96"/>
        <v>4.2105263157894735</v>
      </c>
      <c r="K1725" t="s">
        <v>592</v>
      </c>
      <c r="M1725" s="2">
        <v>475</v>
      </c>
    </row>
    <row r="1726" spans="2:13" ht="12.75">
      <c r="B1726" s="292">
        <v>2000</v>
      </c>
      <c r="C1726" s="1" t="s">
        <v>30</v>
      </c>
      <c r="D1726" s="1" t="s">
        <v>593</v>
      </c>
      <c r="E1726" s="1" t="s">
        <v>24</v>
      </c>
      <c r="F1726" s="29" t="s">
        <v>682</v>
      </c>
      <c r="G1726" s="29" t="s">
        <v>127</v>
      </c>
      <c r="H1726" s="6">
        <f t="shared" si="97"/>
        <v>-45200</v>
      </c>
      <c r="I1726" s="24">
        <f t="shared" si="96"/>
        <v>4.2105263157894735</v>
      </c>
      <c r="K1726" t="s">
        <v>592</v>
      </c>
      <c r="M1726" s="2">
        <v>475</v>
      </c>
    </row>
    <row r="1727" spans="2:13" ht="12.75">
      <c r="B1727" s="292">
        <v>2000</v>
      </c>
      <c r="C1727" s="1" t="s">
        <v>30</v>
      </c>
      <c r="D1727" s="1" t="s">
        <v>593</v>
      </c>
      <c r="E1727" s="1" t="s">
        <v>24</v>
      </c>
      <c r="F1727" s="29" t="s">
        <v>682</v>
      </c>
      <c r="G1727" s="29" t="s">
        <v>218</v>
      </c>
      <c r="H1727" s="6">
        <f t="shared" si="97"/>
        <v>-47200</v>
      </c>
      <c r="I1727" s="24">
        <f t="shared" si="96"/>
        <v>4.2105263157894735</v>
      </c>
      <c r="K1727" t="s">
        <v>592</v>
      </c>
      <c r="M1727" s="2">
        <v>475</v>
      </c>
    </row>
    <row r="1728" spans="1:13" s="17" customFormat="1" ht="12.75">
      <c r="A1728" s="1"/>
      <c r="B1728" s="292">
        <v>2000</v>
      </c>
      <c r="C1728" s="1" t="s">
        <v>30</v>
      </c>
      <c r="D1728" s="1" t="s">
        <v>593</v>
      </c>
      <c r="E1728" s="1" t="s">
        <v>24</v>
      </c>
      <c r="F1728" s="29" t="s">
        <v>682</v>
      </c>
      <c r="G1728" s="29" t="s">
        <v>219</v>
      </c>
      <c r="H1728" s="6">
        <f t="shared" si="97"/>
        <v>-49200</v>
      </c>
      <c r="I1728" s="24">
        <f t="shared" si="96"/>
        <v>4.2105263157894735</v>
      </c>
      <c r="J1728"/>
      <c r="K1728" t="s">
        <v>592</v>
      </c>
      <c r="L1728"/>
      <c r="M1728" s="2">
        <v>475</v>
      </c>
    </row>
    <row r="1729" spans="2:13" ht="12.75">
      <c r="B1729" s="292">
        <v>2000</v>
      </c>
      <c r="C1729" s="1" t="s">
        <v>30</v>
      </c>
      <c r="D1729" s="1" t="s">
        <v>593</v>
      </c>
      <c r="E1729" s="1" t="s">
        <v>24</v>
      </c>
      <c r="F1729" s="29" t="s">
        <v>682</v>
      </c>
      <c r="G1729" s="29" t="s">
        <v>220</v>
      </c>
      <c r="H1729" s="6">
        <f t="shared" si="97"/>
        <v>-51200</v>
      </c>
      <c r="I1729" s="24">
        <f t="shared" si="96"/>
        <v>4.2105263157894735</v>
      </c>
      <c r="K1729" t="s">
        <v>592</v>
      </c>
      <c r="M1729" s="2">
        <v>475</v>
      </c>
    </row>
    <row r="1730" spans="1:13" ht="12.75">
      <c r="A1730" s="14"/>
      <c r="B1730" s="292">
        <v>2000</v>
      </c>
      <c r="C1730" s="1" t="s">
        <v>30</v>
      </c>
      <c r="D1730" s="1" t="s">
        <v>593</v>
      </c>
      <c r="E1730" s="1" t="s">
        <v>24</v>
      </c>
      <c r="F1730" s="29" t="s">
        <v>747</v>
      </c>
      <c r="G1730" s="29" t="s">
        <v>210</v>
      </c>
      <c r="H1730" s="6">
        <f t="shared" si="97"/>
        <v>-53200</v>
      </c>
      <c r="I1730" s="42">
        <f t="shared" si="96"/>
        <v>4.2105263157894735</v>
      </c>
      <c r="J1730" s="17"/>
      <c r="K1730" t="s">
        <v>592</v>
      </c>
      <c r="L1730" s="17"/>
      <c r="M1730" s="2">
        <v>475</v>
      </c>
    </row>
    <row r="1731" spans="1:13" s="17" customFormat="1" ht="12.75">
      <c r="A1731" s="1"/>
      <c r="B1731" s="292">
        <v>2000</v>
      </c>
      <c r="C1731" s="1" t="s">
        <v>30</v>
      </c>
      <c r="D1731" s="1" t="s">
        <v>593</v>
      </c>
      <c r="E1731" s="1" t="s">
        <v>24</v>
      </c>
      <c r="F1731" s="29" t="s">
        <v>682</v>
      </c>
      <c r="G1731" s="29" t="s">
        <v>211</v>
      </c>
      <c r="H1731" s="6">
        <f t="shared" si="97"/>
        <v>-55200</v>
      </c>
      <c r="I1731" s="24">
        <f t="shared" si="96"/>
        <v>4.2105263157894735</v>
      </c>
      <c r="J1731"/>
      <c r="K1731" t="s">
        <v>592</v>
      </c>
      <c r="L1731"/>
      <c r="M1731" s="2">
        <v>475</v>
      </c>
    </row>
    <row r="1732" spans="2:13" ht="12.75">
      <c r="B1732" s="292">
        <v>2000</v>
      </c>
      <c r="C1732" s="1" t="s">
        <v>30</v>
      </c>
      <c r="D1732" s="1" t="s">
        <v>593</v>
      </c>
      <c r="E1732" s="1" t="s">
        <v>24</v>
      </c>
      <c r="F1732" s="29" t="s">
        <v>682</v>
      </c>
      <c r="G1732" s="29" t="s">
        <v>254</v>
      </c>
      <c r="H1732" s="6">
        <f t="shared" si="97"/>
        <v>-57200</v>
      </c>
      <c r="I1732" s="24">
        <f t="shared" si="96"/>
        <v>4.2105263157894735</v>
      </c>
      <c r="K1732" t="s">
        <v>592</v>
      </c>
      <c r="M1732" s="2">
        <v>475</v>
      </c>
    </row>
    <row r="1733" spans="1:13" s="97" customFormat="1" ht="12.75">
      <c r="A1733" s="14"/>
      <c r="B1733" s="221">
        <v>2000</v>
      </c>
      <c r="C1733" s="14" t="s">
        <v>30</v>
      </c>
      <c r="D1733" s="14" t="s">
        <v>593</v>
      </c>
      <c r="E1733" s="14" t="s">
        <v>24</v>
      </c>
      <c r="F1733" s="32" t="s">
        <v>682</v>
      </c>
      <c r="G1733" s="32" t="s">
        <v>224</v>
      </c>
      <c r="H1733" s="6">
        <f t="shared" si="97"/>
        <v>-59200</v>
      </c>
      <c r="I1733" s="42">
        <f t="shared" si="96"/>
        <v>4.2105263157894735</v>
      </c>
      <c r="J1733" s="17"/>
      <c r="K1733" t="s">
        <v>592</v>
      </c>
      <c r="L1733" s="17"/>
      <c r="M1733" s="2">
        <v>475</v>
      </c>
    </row>
    <row r="1734" spans="2:13" ht="12.75">
      <c r="B1734" s="292">
        <v>2000</v>
      </c>
      <c r="C1734" s="1" t="s">
        <v>30</v>
      </c>
      <c r="D1734" s="1" t="s">
        <v>593</v>
      </c>
      <c r="E1734" s="1" t="s">
        <v>24</v>
      </c>
      <c r="F1734" s="29" t="s">
        <v>682</v>
      </c>
      <c r="G1734" s="29" t="s">
        <v>281</v>
      </c>
      <c r="H1734" s="6">
        <f t="shared" si="97"/>
        <v>-61200</v>
      </c>
      <c r="I1734" s="24">
        <f t="shared" si="96"/>
        <v>4.2105263157894735</v>
      </c>
      <c r="K1734" t="s">
        <v>592</v>
      </c>
      <c r="M1734" s="2">
        <v>475</v>
      </c>
    </row>
    <row r="1735" spans="1:13" ht="12.75">
      <c r="A1735" s="93"/>
      <c r="B1735" s="318">
        <f>SUM(B1703:B1734)</f>
        <v>61200</v>
      </c>
      <c r="C1735" s="93" t="s">
        <v>30</v>
      </c>
      <c r="D1735" s="93"/>
      <c r="E1735" s="93"/>
      <c r="F1735" s="94"/>
      <c r="G1735" s="94"/>
      <c r="H1735" s="95">
        <v>0</v>
      </c>
      <c r="I1735" s="96">
        <f t="shared" si="96"/>
        <v>128.8421052631579</v>
      </c>
      <c r="J1735" s="97"/>
      <c r="K1735" s="97"/>
      <c r="L1735" s="97"/>
      <c r="M1735" s="2">
        <v>475</v>
      </c>
    </row>
    <row r="1736" spans="2:13" ht="12.75">
      <c r="B1736" s="292"/>
      <c r="H1736" s="6">
        <f t="shared" si="97"/>
        <v>0</v>
      </c>
      <c r="I1736" s="24">
        <f t="shared" si="96"/>
        <v>0</v>
      </c>
      <c r="M1736" s="2">
        <v>475</v>
      </c>
    </row>
    <row r="1737" spans="2:13" ht="12.75">
      <c r="B1737" s="292"/>
      <c r="H1737" s="6">
        <f t="shared" si="97"/>
        <v>0</v>
      </c>
      <c r="I1737" s="24">
        <f t="shared" si="96"/>
        <v>0</v>
      </c>
      <c r="M1737" s="2">
        <v>475</v>
      </c>
    </row>
    <row r="1738" spans="2:13" ht="12.75">
      <c r="B1738" s="292">
        <v>200</v>
      </c>
      <c r="C1738" s="1" t="s">
        <v>748</v>
      </c>
      <c r="D1738" s="1" t="s">
        <v>593</v>
      </c>
      <c r="E1738" s="1" t="s">
        <v>749</v>
      </c>
      <c r="F1738" s="29" t="s">
        <v>678</v>
      </c>
      <c r="G1738" s="29" t="s">
        <v>148</v>
      </c>
      <c r="H1738" s="6">
        <f t="shared" si="97"/>
        <v>-200</v>
      </c>
      <c r="I1738" s="24">
        <f t="shared" si="96"/>
        <v>0.42105263157894735</v>
      </c>
      <c r="K1738" t="s">
        <v>592</v>
      </c>
      <c r="M1738" s="2">
        <v>475</v>
      </c>
    </row>
    <row r="1739" spans="2:13" ht="12.75">
      <c r="B1739" s="292">
        <v>100</v>
      </c>
      <c r="C1739" s="1" t="s">
        <v>750</v>
      </c>
      <c r="D1739" s="1" t="s">
        <v>593</v>
      </c>
      <c r="E1739" s="1" t="s">
        <v>749</v>
      </c>
      <c r="F1739" s="29" t="s">
        <v>678</v>
      </c>
      <c r="G1739" s="29" t="s">
        <v>216</v>
      </c>
      <c r="H1739" s="6">
        <f t="shared" si="97"/>
        <v>-300</v>
      </c>
      <c r="I1739" s="24">
        <f t="shared" si="96"/>
        <v>0.21052631578947367</v>
      </c>
      <c r="K1739" t="s">
        <v>592</v>
      </c>
      <c r="M1739" s="2">
        <v>475</v>
      </c>
    </row>
    <row r="1740" spans="2:13" ht="12.75">
      <c r="B1740" s="292">
        <v>1500</v>
      </c>
      <c r="C1740" s="1" t="s">
        <v>751</v>
      </c>
      <c r="D1740" s="1" t="s">
        <v>593</v>
      </c>
      <c r="E1740" s="1" t="s">
        <v>749</v>
      </c>
      <c r="F1740" s="29" t="s">
        <v>752</v>
      </c>
      <c r="G1740" s="29" t="s">
        <v>220</v>
      </c>
      <c r="H1740" s="6">
        <f t="shared" si="97"/>
        <v>-1800</v>
      </c>
      <c r="I1740" s="24">
        <f t="shared" si="96"/>
        <v>3.1578947368421053</v>
      </c>
      <c r="K1740" t="s">
        <v>592</v>
      </c>
      <c r="M1740" s="2">
        <v>475</v>
      </c>
    </row>
    <row r="1741" spans="2:13" ht="12.75">
      <c r="B1741" s="292">
        <v>8625</v>
      </c>
      <c r="C1741" s="1" t="s">
        <v>753</v>
      </c>
      <c r="D1741" s="1" t="s">
        <v>593</v>
      </c>
      <c r="E1741" s="1" t="s">
        <v>749</v>
      </c>
      <c r="F1741" s="29" t="s">
        <v>754</v>
      </c>
      <c r="G1741" s="29" t="s">
        <v>220</v>
      </c>
      <c r="H1741" s="6">
        <f t="shared" si="97"/>
        <v>-10425</v>
      </c>
      <c r="I1741" s="24">
        <f t="shared" si="96"/>
        <v>18.157894736842106</v>
      </c>
      <c r="K1741" t="s">
        <v>592</v>
      </c>
      <c r="M1741" s="2">
        <v>475</v>
      </c>
    </row>
    <row r="1742" spans="2:13" ht="12.75">
      <c r="B1742" s="292">
        <v>175</v>
      </c>
      <c r="C1742" s="1" t="s">
        <v>755</v>
      </c>
      <c r="D1742" s="1" t="s">
        <v>593</v>
      </c>
      <c r="E1742" s="1" t="s">
        <v>749</v>
      </c>
      <c r="F1742" s="29" t="s">
        <v>681</v>
      </c>
      <c r="G1742" s="29" t="s">
        <v>121</v>
      </c>
      <c r="H1742" s="6">
        <f t="shared" si="97"/>
        <v>-10600</v>
      </c>
      <c r="I1742" s="24">
        <f t="shared" si="96"/>
        <v>0.3684210526315789</v>
      </c>
      <c r="K1742" t="s">
        <v>592</v>
      </c>
      <c r="M1742" s="2">
        <v>475</v>
      </c>
    </row>
    <row r="1743" spans="2:13" ht="12.75">
      <c r="B1743" s="292">
        <v>200</v>
      </c>
      <c r="C1743" s="1" t="s">
        <v>748</v>
      </c>
      <c r="D1743" s="1" t="s">
        <v>593</v>
      </c>
      <c r="E1743" s="1" t="s">
        <v>749</v>
      </c>
      <c r="F1743" s="29" t="s">
        <v>681</v>
      </c>
      <c r="G1743" s="29" t="s">
        <v>125</v>
      </c>
      <c r="H1743" s="6">
        <f t="shared" si="97"/>
        <v>-10800</v>
      </c>
      <c r="I1743" s="24">
        <f t="shared" si="96"/>
        <v>0.42105263157894735</v>
      </c>
      <c r="K1743" t="s">
        <v>592</v>
      </c>
      <c r="M1743" s="2">
        <v>475</v>
      </c>
    </row>
    <row r="1744" spans="2:13" ht="12.75">
      <c r="B1744" s="292">
        <v>325</v>
      </c>
      <c r="C1744" s="1" t="s">
        <v>898</v>
      </c>
      <c r="D1744" s="1" t="s">
        <v>593</v>
      </c>
      <c r="E1744" s="1" t="s">
        <v>749</v>
      </c>
      <c r="F1744" s="29" t="s">
        <v>681</v>
      </c>
      <c r="G1744" s="29" t="s">
        <v>127</v>
      </c>
      <c r="H1744" s="6">
        <f t="shared" si="97"/>
        <v>-11125</v>
      </c>
      <c r="I1744" s="24">
        <f t="shared" si="96"/>
        <v>0.6842105263157895</v>
      </c>
      <c r="K1744" t="s">
        <v>592</v>
      </c>
      <c r="M1744" s="2">
        <v>475</v>
      </c>
    </row>
    <row r="1745" spans="2:13" ht="12.75">
      <c r="B1745" s="292">
        <v>125</v>
      </c>
      <c r="C1745" s="1" t="s">
        <v>756</v>
      </c>
      <c r="D1745" s="1" t="s">
        <v>593</v>
      </c>
      <c r="E1745" s="1" t="s">
        <v>749</v>
      </c>
      <c r="F1745" s="29" t="s">
        <v>681</v>
      </c>
      <c r="G1745" s="29" t="s">
        <v>129</v>
      </c>
      <c r="H1745" s="6">
        <f t="shared" si="97"/>
        <v>-11250</v>
      </c>
      <c r="I1745" s="24">
        <f t="shared" si="96"/>
        <v>0.2631578947368421</v>
      </c>
      <c r="K1745" t="s">
        <v>592</v>
      </c>
      <c r="M1745" s="2">
        <v>475</v>
      </c>
    </row>
    <row r="1746" spans="1:13" s="97" customFormat="1" ht="12.75">
      <c r="A1746" s="1"/>
      <c r="B1746" s="292">
        <v>125</v>
      </c>
      <c r="C1746" s="1" t="s">
        <v>756</v>
      </c>
      <c r="D1746" s="1" t="s">
        <v>593</v>
      </c>
      <c r="E1746" s="1" t="s">
        <v>749</v>
      </c>
      <c r="F1746" s="29" t="s">
        <v>681</v>
      </c>
      <c r="G1746" s="29" t="s">
        <v>217</v>
      </c>
      <c r="H1746" s="6">
        <f t="shared" si="97"/>
        <v>-11375</v>
      </c>
      <c r="I1746" s="24">
        <f t="shared" si="96"/>
        <v>0.2631578947368421</v>
      </c>
      <c r="J1746"/>
      <c r="K1746" t="s">
        <v>592</v>
      </c>
      <c r="L1746"/>
      <c r="M1746" s="2">
        <v>475</v>
      </c>
    </row>
    <row r="1747" spans="2:13" ht="12.75">
      <c r="B1747" s="292">
        <v>475</v>
      </c>
      <c r="C1747" s="1" t="s">
        <v>757</v>
      </c>
      <c r="D1747" s="1" t="s">
        <v>593</v>
      </c>
      <c r="E1747" s="1" t="s">
        <v>749</v>
      </c>
      <c r="F1747" s="29" t="s">
        <v>758</v>
      </c>
      <c r="G1747" s="29" t="s">
        <v>129</v>
      </c>
      <c r="H1747" s="6">
        <f t="shared" si="97"/>
        <v>-11850</v>
      </c>
      <c r="I1747" s="24">
        <f t="shared" si="96"/>
        <v>1</v>
      </c>
      <c r="K1747" t="s">
        <v>592</v>
      </c>
      <c r="M1747" s="2">
        <v>475</v>
      </c>
    </row>
    <row r="1748" spans="1:13" ht="12.75">
      <c r="A1748" s="93"/>
      <c r="B1748" s="318">
        <f>SUM(B1738:B1747)</f>
        <v>11850</v>
      </c>
      <c r="C1748" s="93"/>
      <c r="D1748" s="93"/>
      <c r="E1748" s="93" t="s">
        <v>749</v>
      </c>
      <c r="F1748" s="94"/>
      <c r="G1748" s="94"/>
      <c r="H1748" s="95">
        <v>0</v>
      </c>
      <c r="I1748" s="96">
        <f t="shared" si="96"/>
        <v>24.94736842105263</v>
      </c>
      <c r="J1748" s="97"/>
      <c r="K1748" s="97"/>
      <c r="L1748" s="97"/>
      <c r="M1748" s="2">
        <v>475</v>
      </c>
    </row>
    <row r="1749" spans="8:13" ht="12.75">
      <c r="H1749" s="6">
        <f aca="true" t="shared" si="98" ref="H1749:H1763">H1748-B1749</f>
        <v>0</v>
      </c>
      <c r="I1749" s="24">
        <f aca="true" t="shared" si="99" ref="I1749:I1778">+B1749/M1749</f>
        <v>0</v>
      </c>
      <c r="M1749" s="2">
        <v>475</v>
      </c>
    </row>
    <row r="1750" spans="8:13" ht="12.75">
      <c r="H1750" s="6">
        <f t="shared" si="98"/>
        <v>0</v>
      </c>
      <c r="I1750" s="24">
        <f t="shared" si="99"/>
        <v>0</v>
      </c>
      <c r="M1750" s="2">
        <v>475</v>
      </c>
    </row>
    <row r="1751" spans="2:13" ht="12.75">
      <c r="B1751" s="330">
        <v>100000</v>
      </c>
      <c r="C1751" s="1" t="s">
        <v>759</v>
      </c>
      <c r="D1751" s="1" t="s">
        <v>593</v>
      </c>
      <c r="E1751" s="1" t="s">
        <v>760</v>
      </c>
      <c r="F1751" s="33" t="s">
        <v>762</v>
      </c>
      <c r="G1751" s="29" t="s">
        <v>22</v>
      </c>
      <c r="H1751" s="6">
        <f t="shared" si="98"/>
        <v>-100000</v>
      </c>
      <c r="I1751" s="24">
        <f t="shared" si="99"/>
        <v>210.52631578947367</v>
      </c>
      <c r="K1751" t="s">
        <v>592</v>
      </c>
      <c r="M1751" s="2">
        <v>475</v>
      </c>
    </row>
    <row r="1752" spans="1:13" s="97" customFormat="1" ht="12.75">
      <c r="A1752" s="1"/>
      <c r="B1752" s="330">
        <v>25000</v>
      </c>
      <c r="C1752" s="14" t="s">
        <v>759</v>
      </c>
      <c r="D1752" s="1" t="s">
        <v>593</v>
      </c>
      <c r="E1752" s="1" t="s">
        <v>760</v>
      </c>
      <c r="F1752" s="33" t="s">
        <v>763</v>
      </c>
      <c r="G1752" s="29" t="s">
        <v>52</v>
      </c>
      <c r="H1752" s="6">
        <f t="shared" si="98"/>
        <v>-125000</v>
      </c>
      <c r="I1752" s="24">
        <f t="shared" si="99"/>
        <v>52.63157894736842</v>
      </c>
      <c r="J1752"/>
      <c r="K1752" t="s">
        <v>592</v>
      </c>
      <c r="L1752"/>
      <c r="M1752" s="2">
        <v>475</v>
      </c>
    </row>
    <row r="1753" spans="1:13" s="97" customFormat="1" ht="12.75">
      <c r="A1753" s="1"/>
      <c r="B1753" s="330">
        <v>125000</v>
      </c>
      <c r="C1753" s="14" t="s">
        <v>1300</v>
      </c>
      <c r="D1753" s="1" t="s">
        <v>593</v>
      </c>
      <c r="E1753" s="1" t="s">
        <v>760</v>
      </c>
      <c r="F1753" s="33" t="s">
        <v>1285</v>
      </c>
      <c r="G1753" s="29" t="s">
        <v>220</v>
      </c>
      <c r="H1753" s="6">
        <f t="shared" si="98"/>
        <v>-250000</v>
      </c>
      <c r="I1753" s="24">
        <f>+B1753/M1753</f>
        <v>263.1578947368421</v>
      </c>
      <c r="J1753"/>
      <c r="K1753" t="s">
        <v>592</v>
      </c>
      <c r="L1753"/>
      <c r="M1753" s="2">
        <v>475</v>
      </c>
    </row>
    <row r="1754" spans="2:13" ht="12.75">
      <c r="B1754" s="330">
        <v>23000</v>
      </c>
      <c r="C1754" s="1" t="s">
        <v>759</v>
      </c>
      <c r="D1754" s="1" t="s">
        <v>593</v>
      </c>
      <c r="E1754" s="1" t="s">
        <v>760</v>
      </c>
      <c r="F1754" s="33" t="s">
        <v>764</v>
      </c>
      <c r="G1754" s="29" t="s">
        <v>221</v>
      </c>
      <c r="H1754" s="6">
        <f t="shared" si="98"/>
        <v>-273000</v>
      </c>
      <c r="I1754" s="24">
        <f>+B1754/M1754</f>
        <v>48.421052631578945</v>
      </c>
      <c r="K1754" t="s">
        <v>592</v>
      </c>
      <c r="M1754" s="2">
        <v>475</v>
      </c>
    </row>
    <row r="1755" spans="2:13" ht="12.75">
      <c r="B1755" s="216">
        <v>5000</v>
      </c>
      <c r="C1755" s="1" t="s">
        <v>759</v>
      </c>
      <c r="D1755" s="1" t="s">
        <v>593</v>
      </c>
      <c r="E1755" s="1" t="s">
        <v>760</v>
      </c>
      <c r="F1755" s="72" t="s">
        <v>761</v>
      </c>
      <c r="G1755" s="29" t="s">
        <v>254</v>
      </c>
      <c r="H1755" s="6">
        <f t="shared" si="98"/>
        <v>-278000</v>
      </c>
      <c r="I1755" s="24">
        <f>+B1755/M1755</f>
        <v>10.526315789473685</v>
      </c>
      <c r="K1755" t="s">
        <v>592</v>
      </c>
      <c r="M1755" s="2">
        <v>475</v>
      </c>
    </row>
    <row r="1756" spans="1:13" ht="12.75">
      <c r="A1756" s="93"/>
      <c r="B1756" s="346">
        <f>SUM(B1751:B1755)</f>
        <v>278000</v>
      </c>
      <c r="C1756" s="13" t="s">
        <v>759</v>
      </c>
      <c r="D1756" s="93"/>
      <c r="E1756" s="93"/>
      <c r="F1756" s="304"/>
      <c r="G1756" s="94"/>
      <c r="H1756" s="95">
        <v>0</v>
      </c>
      <c r="I1756" s="96">
        <f t="shared" si="99"/>
        <v>585.2631578947369</v>
      </c>
      <c r="J1756" s="97"/>
      <c r="K1756" s="97"/>
      <c r="L1756" s="97"/>
      <c r="M1756" s="2">
        <v>475</v>
      </c>
    </row>
    <row r="1757" spans="2:13" ht="12.75">
      <c r="B1757" s="330"/>
      <c r="F1757" s="72"/>
      <c r="H1757" s="6">
        <f t="shared" si="98"/>
        <v>0</v>
      </c>
      <c r="I1757" s="24">
        <f t="shared" si="99"/>
        <v>0</v>
      </c>
      <c r="M1757" s="2">
        <v>475</v>
      </c>
    </row>
    <row r="1758" spans="1:13" s="97" customFormat="1" ht="12.75">
      <c r="A1758" s="1"/>
      <c r="B1758" s="330"/>
      <c r="C1758" s="1"/>
      <c r="D1758" s="1"/>
      <c r="E1758" s="1"/>
      <c r="F1758" s="72"/>
      <c r="G1758" s="29"/>
      <c r="H1758" s="6">
        <f t="shared" si="98"/>
        <v>0</v>
      </c>
      <c r="I1758" s="24">
        <f t="shared" si="99"/>
        <v>0</v>
      </c>
      <c r="J1758"/>
      <c r="K1758"/>
      <c r="L1758"/>
      <c r="M1758" s="2">
        <v>475</v>
      </c>
    </row>
    <row r="1759" spans="2:13" ht="12.75">
      <c r="B1759" s="330">
        <v>98000</v>
      </c>
      <c r="C1759" s="1" t="s">
        <v>765</v>
      </c>
      <c r="D1759" s="1" t="s">
        <v>593</v>
      </c>
      <c r="E1759" s="1" t="s">
        <v>766</v>
      </c>
      <c r="F1759" s="33" t="s">
        <v>767</v>
      </c>
      <c r="G1759" s="29" t="s">
        <v>222</v>
      </c>
      <c r="H1759" s="6">
        <f t="shared" si="98"/>
        <v>-98000</v>
      </c>
      <c r="I1759" s="24">
        <f t="shared" si="99"/>
        <v>206.31578947368422</v>
      </c>
      <c r="K1759" t="s">
        <v>592</v>
      </c>
      <c r="M1759" s="2">
        <v>475</v>
      </c>
    </row>
    <row r="1760" spans="1:13" ht="12.75">
      <c r="A1760" s="93"/>
      <c r="B1760" s="347">
        <f>SUM(B1759)</f>
        <v>98000</v>
      </c>
      <c r="C1760" s="93"/>
      <c r="D1760" s="93"/>
      <c r="E1760" s="13" t="s">
        <v>1272</v>
      </c>
      <c r="F1760" s="20"/>
      <c r="G1760" s="94"/>
      <c r="H1760" s="95">
        <v>0</v>
      </c>
      <c r="I1760" s="96">
        <f t="shared" si="99"/>
        <v>206.31578947368422</v>
      </c>
      <c r="J1760" s="97"/>
      <c r="K1760" s="97"/>
      <c r="L1760" s="97"/>
      <c r="M1760" s="2">
        <v>475</v>
      </c>
    </row>
    <row r="1761" spans="8:13" ht="12.75">
      <c r="H1761" s="6">
        <f t="shared" si="98"/>
        <v>0</v>
      </c>
      <c r="I1761" s="24">
        <f t="shared" si="99"/>
        <v>0</v>
      </c>
      <c r="M1761" s="2">
        <v>475</v>
      </c>
    </row>
    <row r="1762" spans="8:13" ht="12.75">
      <c r="H1762" s="6">
        <f t="shared" si="98"/>
        <v>0</v>
      </c>
      <c r="I1762" s="24">
        <f t="shared" si="99"/>
        <v>0</v>
      </c>
      <c r="M1762" s="2">
        <v>475</v>
      </c>
    </row>
    <row r="1763" spans="8:13" ht="12.75">
      <c r="H1763" s="6">
        <f t="shared" si="98"/>
        <v>0</v>
      </c>
      <c r="I1763" s="24">
        <f t="shared" si="99"/>
        <v>0</v>
      </c>
      <c r="M1763" s="2">
        <v>475</v>
      </c>
    </row>
    <row r="1764" spans="8:13" ht="12.75">
      <c r="H1764" s="6">
        <f aca="true" t="shared" si="100" ref="H1764:H1776">H1763-B1764</f>
        <v>0</v>
      </c>
      <c r="I1764" s="24">
        <f t="shared" si="99"/>
        <v>0</v>
      </c>
      <c r="M1764" s="2">
        <v>475</v>
      </c>
    </row>
    <row r="1765" spans="2:13" ht="12.75">
      <c r="B1765" s="216">
        <v>80000</v>
      </c>
      <c r="C1765" s="1" t="s">
        <v>773</v>
      </c>
      <c r="D1765" s="1" t="s">
        <v>593</v>
      </c>
      <c r="E1765" s="14" t="s">
        <v>774</v>
      </c>
      <c r="F1765" s="33" t="s">
        <v>541</v>
      </c>
      <c r="G1765" s="32" t="s">
        <v>125</v>
      </c>
      <c r="H1765" s="6">
        <f t="shared" si="100"/>
        <v>-80000</v>
      </c>
      <c r="I1765" s="42">
        <f t="shared" si="99"/>
        <v>168.42105263157896</v>
      </c>
      <c r="M1765" s="2">
        <v>475</v>
      </c>
    </row>
    <row r="1766" spans="2:13" ht="12.75">
      <c r="B1766" s="216">
        <v>130000</v>
      </c>
      <c r="C1766" s="1" t="s">
        <v>651</v>
      </c>
      <c r="D1766" s="1" t="s">
        <v>593</v>
      </c>
      <c r="E1766" s="14"/>
      <c r="F1766" s="33" t="s">
        <v>541</v>
      </c>
      <c r="G1766" s="32" t="s">
        <v>125</v>
      </c>
      <c r="H1766" s="6">
        <f t="shared" si="100"/>
        <v>-210000</v>
      </c>
      <c r="I1766" s="42">
        <f t="shared" si="99"/>
        <v>273.6842105263158</v>
      </c>
      <c r="M1766" s="2">
        <v>475</v>
      </c>
    </row>
    <row r="1767" spans="2:13" ht="12.75">
      <c r="B1767" s="78">
        <v>210000</v>
      </c>
      <c r="C1767" s="14" t="s">
        <v>775</v>
      </c>
      <c r="D1767" s="1" t="s">
        <v>593</v>
      </c>
      <c r="E1767" s="14"/>
      <c r="F1767" s="33" t="s">
        <v>541</v>
      </c>
      <c r="G1767" s="32" t="s">
        <v>125</v>
      </c>
      <c r="H1767" s="6">
        <f t="shared" si="100"/>
        <v>-420000</v>
      </c>
      <c r="I1767" s="42">
        <f t="shared" si="99"/>
        <v>442.10526315789474</v>
      </c>
      <c r="M1767" s="2">
        <v>475</v>
      </c>
    </row>
    <row r="1768" spans="2:13" ht="12.75">
      <c r="B1768" s="78">
        <v>30000</v>
      </c>
      <c r="C1768" s="14" t="s">
        <v>775</v>
      </c>
      <c r="D1768" s="1" t="s">
        <v>593</v>
      </c>
      <c r="E1768" s="14" t="s">
        <v>774</v>
      </c>
      <c r="F1768" s="33"/>
      <c r="G1768" s="32" t="s">
        <v>125</v>
      </c>
      <c r="H1768" s="6">
        <f>H1767-B1768</f>
        <v>-450000</v>
      </c>
      <c r="I1768" s="42">
        <f>+B1768/M1768</f>
        <v>63.1578947368421</v>
      </c>
      <c r="M1768" s="2">
        <v>475</v>
      </c>
    </row>
    <row r="1769" spans="2:13" ht="12.75">
      <c r="B1769" s="78">
        <v>130000</v>
      </c>
      <c r="C1769" s="14" t="s">
        <v>776</v>
      </c>
      <c r="D1769" s="1" t="s">
        <v>593</v>
      </c>
      <c r="E1769" s="14"/>
      <c r="F1769" s="33" t="s">
        <v>541</v>
      </c>
      <c r="G1769" s="32" t="s">
        <v>125</v>
      </c>
      <c r="H1769" s="6">
        <f>H1768-B1769</f>
        <v>-580000</v>
      </c>
      <c r="I1769" s="42">
        <f>+B1769/M1769</f>
        <v>273.6842105263158</v>
      </c>
      <c r="M1769" s="2">
        <v>475</v>
      </c>
    </row>
    <row r="1770" spans="2:13" ht="12.75">
      <c r="B1770" s="216">
        <v>40000</v>
      </c>
      <c r="C1770" s="14" t="s">
        <v>674</v>
      </c>
      <c r="D1770" s="1" t="s">
        <v>593</v>
      </c>
      <c r="E1770" s="14" t="s">
        <v>774</v>
      </c>
      <c r="F1770" s="33"/>
      <c r="G1770" s="32" t="s">
        <v>125</v>
      </c>
      <c r="H1770" s="6">
        <f>H1769-B1770</f>
        <v>-620000</v>
      </c>
      <c r="I1770" s="42">
        <f>+B1770/M1770</f>
        <v>84.21052631578948</v>
      </c>
      <c r="M1770" s="2">
        <v>475</v>
      </c>
    </row>
    <row r="1771" spans="1:13" ht="12.75">
      <c r="A1771" s="13"/>
      <c r="B1771" s="53">
        <f>SUM(B1765:B1770)</f>
        <v>620000</v>
      </c>
      <c r="C1771" s="13" t="s">
        <v>544</v>
      </c>
      <c r="D1771" s="13"/>
      <c r="E1771" s="13"/>
      <c r="F1771" s="20"/>
      <c r="G1771" s="20"/>
      <c r="H1771" s="58">
        <v>0</v>
      </c>
      <c r="I1771" s="59">
        <f t="shared" si="99"/>
        <v>1305.2631578947369</v>
      </c>
      <c r="J1771" s="60"/>
      <c r="K1771" s="60"/>
      <c r="L1771" s="60"/>
      <c r="M1771" s="2">
        <v>475</v>
      </c>
    </row>
    <row r="1772" spans="8:13" ht="12.75">
      <c r="H1772" s="6">
        <f t="shared" si="100"/>
        <v>0</v>
      </c>
      <c r="I1772" s="24">
        <f t="shared" si="99"/>
        <v>0</v>
      </c>
      <c r="M1772" s="2">
        <v>475</v>
      </c>
    </row>
    <row r="1773" spans="8:13" ht="12.75">
      <c r="H1773" s="6">
        <f t="shared" si="100"/>
        <v>0</v>
      </c>
      <c r="I1773" s="24">
        <f t="shared" si="99"/>
        <v>0</v>
      </c>
      <c r="M1773" s="2">
        <v>475</v>
      </c>
    </row>
    <row r="1774" spans="8:13" ht="12.75">
      <c r="H1774" s="6">
        <f t="shared" si="100"/>
        <v>0</v>
      </c>
      <c r="I1774" s="24">
        <f t="shared" si="99"/>
        <v>0</v>
      </c>
      <c r="M1774" s="2">
        <v>475</v>
      </c>
    </row>
    <row r="1775" spans="8:13" ht="12.75">
      <c r="H1775" s="6">
        <f t="shared" si="100"/>
        <v>0</v>
      </c>
      <c r="I1775" s="24">
        <f t="shared" si="99"/>
        <v>0</v>
      </c>
      <c r="M1775" s="2">
        <v>475</v>
      </c>
    </row>
    <row r="1776" spans="1:13" ht="13.5" thickBot="1">
      <c r="A1776" s="44"/>
      <c r="B1776" s="311">
        <f>+B1841+B1848+B1960+B1963+B2026+B2053+B2057+B2069</f>
        <v>1395145</v>
      </c>
      <c r="C1776" s="44"/>
      <c r="D1776" s="103" t="s">
        <v>777</v>
      </c>
      <c r="E1776" s="44"/>
      <c r="F1776" s="104"/>
      <c r="G1776" s="49"/>
      <c r="H1776" s="50">
        <f t="shared" si="100"/>
        <v>-1395145</v>
      </c>
      <c r="I1776" s="105">
        <f t="shared" si="99"/>
        <v>2937.1473684210528</v>
      </c>
      <c r="J1776" s="52"/>
      <c r="K1776" s="52"/>
      <c r="L1776" s="52"/>
      <c r="M1776" s="2">
        <v>475</v>
      </c>
    </row>
    <row r="1777" spans="2:13" ht="12.75">
      <c r="B1777" s="101"/>
      <c r="C1777" s="14"/>
      <c r="D1777" s="14"/>
      <c r="E1777" s="14"/>
      <c r="F1777" s="32"/>
      <c r="H1777" s="6">
        <v>0</v>
      </c>
      <c r="I1777" s="24">
        <f t="shared" si="99"/>
        <v>0</v>
      </c>
      <c r="M1777" s="2">
        <v>475</v>
      </c>
    </row>
    <row r="1778" spans="2:13" ht="12.75">
      <c r="B1778" s="312"/>
      <c r="D1778" s="14"/>
      <c r="H1778" s="6">
        <f>H1777-B1778</f>
        <v>0</v>
      </c>
      <c r="I1778" s="24">
        <f t="shared" si="99"/>
        <v>0</v>
      </c>
      <c r="M1778" s="2">
        <v>475</v>
      </c>
    </row>
    <row r="1779" spans="2:13" ht="12.75">
      <c r="B1779" s="312">
        <v>2500</v>
      </c>
      <c r="C1779" s="1" t="s">
        <v>0</v>
      </c>
      <c r="D1779" s="1" t="s">
        <v>777</v>
      </c>
      <c r="E1779" s="1" t="s">
        <v>778</v>
      </c>
      <c r="F1779" s="61" t="s">
        <v>779</v>
      </c>
      <c r="G1779" s="29" t="s">
        <v>40</v>
      </c>
      <c r="H1779" s="6">
        <f aca="true" t="shared" si="101" ref="H1779:H1844">H1778-B1779</f>
        <v>-2500</v>
      </c>
      <c r="I1779" s="24">
        <v>5</v>
      </c>
      <c r="K1779" t="s">
        <v>0</v>
      </c>
      <c r="M1779" s="2">
        <v>475</v>
      </c>
    </row>
    <row r="1780" spans="2:13" ht="12.75">
      <c r="B1780" s="312">
        <v>2500</v>
      </c>
      <c r="C1780" s="1" t="s">
        <v>0</v>
      </c>
      <c r="D1780" s="1" t="s">
        <v>777</v>
      </c>
      <c r="E1780" s="1" t="s">
        <v>778</v>
      </c>
      <c r="F1780" s="61" t="s">
        <v>780</v>
      </c>
      <c r="G1780" s="29" t="s">
        <v>52</v>
      </c>
      <c r="H1780" s="6">
        <f t="shared" si="101"/>
        <v>-5000</v>
      </c>
      <c r="I1780" s="24">
        <v>5</v>
      </c>
      <c r="K1780" t="s">
        <v>0</v>
      </c>
      <c r="M1780" s="2">
        <v>475</v>
      </c>
    </row>
    <row r="1781" spans="1:13" s="17" customFormat="1" ht="12.75">
      <c r="A1781" s="1"/>
      <c r="B1781" s="312">
        <v>2500</v>
      </c>
      <c r="C1781" s="1" t="s">
        <v>0</v>
      </c>
      <c r="D1781" s="1" t="s">
        <v>777</v>
      </c>
      <c r="E1781" s="1" t="s">
        <v>778</v>
      </c>
      <c r="F1781" s="61" t="s">
        <v>781</v>
      </c>
      <c r="G1781" s="29" t="s">
        <v>77</v>
      </c>
      <c r="H1781" s="6">
        <f t="shared" si="101"/>
        <v>-7500</v>
      </c>
      <c r="I1781" s="24">
        <v>5</v>
      </c>
      <c r="J1781"/>
      <c r="K1781" t="s">
        <v>0</v>
      </c>
      <c r="L1781"/>
      <c r="M1781" s="2">
        <v>475</v>
      </c>
    </row>
    <row r="1782" spans="2:13" ht="12.75">
      <c r="B1782" s="313">
        <v>2500</v>
      </c>
      <c r="C1782" s="1" t="s">
        <v>0</v>
      </c>
      <c r="D1782" s="1" t="s">
        <v>777</v>
      </c>
      <c r="E1782" s="1" t="s">
        <v>778</v>
      </c>
      <c r="F1782" s="61" t="s">
        <v>782</v>
      </c>
      <c r="G1782" s="29" t="s">
        <v>114</v>
      </c>
      <c r="H1782" s="6">
        <f t="shared" si="101"/>
        <v>-10000</v>
      </c>
      <c r="I1782" s="24">
        <v>5</v>
      </c>
      <c r="K1782" t="s">
        <v>0</v>
      </c>
      <c r="M1782" s="2">
        <v>475</v>
      </c>
    </row>
    <row r="1783" spans="2:13" ht="12.75">
      <c r="B1783" s="313">
        <v>2500</v>
      </c>
      <c r="C1783" s="1" t="s">
        <v>0</v>
      </c>
      <c r="D1783" s="1" t="s">
        <v>777</v>
      </c>
      <c r="E1783" s="1" t="s">
        <v>778</v>
      </c>
      <c r="F1783" s="61" t="s">
        <v>783</v>
      </c>
      <c r="G1783" s="29" t="s">
        <v>119</v>
      </c>
      <c r="H1783" s="6">
        <f t="shared" si="101"/>
        <v>-12500</v>
      </c>
      <c r="I1783" s="24">
        <v>5</v>
      </c>
      <c r="K1783" t="s">
        <v>0</v>
      </c>
      <c r="M1783" s="2">
        <v>475</v>
      </c>
    </row>
    <row r="1784" spans="2:13" ht="12.75">
      <c r="B1784" s="312">
        <v>2500</v>
      </c>
      <c r="C1784" s="1" t="s">
        <v>0</v>
      </c>
      <c r="D1784" s="1" t="s">
        <v>777</v>
      </c>
      <c r="E1784" s="1" t="s">
        <v>778</v>
      </c>
      <c r="F1784" s="61" t="s">
        <v>784</v>
      </c>
      <c r="G1784" s="29" t="s">
        <v>182</v>
      </c>
      <c r="H1784" s="6">
        <f t="shared" si="101"/>
        <v>-15000</v>
      </c>
      <c r="I1784" s="24">
        <v>5</v>
      </c>
      <c r="K1784" t="s">
        <v>0</v>
      </c>
      <c r="M1784" s="2">
        <v>475</v>
      </c>
    </row>
    <row r="1785" spans="2:14" ht="12.75">
      <c r="B1785" s="312">
        <v>2500</v>
      </c>
      <c r="C1785" s="1" t="s">
        <v>0</v>
      </c>
      <c r="D1785" s="1" t="s">
        <v>777</v>
      </c>
      <c r="E1785" s="1" t="s">
        <v>778</v>
      </c>
      <c r="F1785" s="61" t="s">
        <v>785</v>
      </c>
      <c r="G1785" s="29" t="s">
        <v>125</v>
      </c>
      <c r="H1785" s="6">
        <f t="shared" si="101"/>
        <v>-17500</v>
      </c>
      <c r="I1785" s="24">
        <v>5</v>
      </c>
      <c r="K1785" t="s">
        <v>0</v>
      </c>
      <c r="M1785" s="2">
        <v>475</v>
      </c>
      <c r="N1785" s="41">
        <v>500</v>
      </c>
    </row>
    <row r="1786" spans="2:13" ht="12.75">
      <c r="B1786" s="312">
        <v>2500</v>
      </c>
      <c r="C1786" s="1" t="s">
        <v>0</v>
      </c>
      <c r="D1786" s="1" t="s">
        <v>777</v>
      </c>
      <c r="E1786" s="1" t="s">
        <v>778</v>
      </c>
      <c r="F1786" s="61" t="s">
        <v>786</v>
      </c>
      <c r="G1786" s="29" t="s">
        <v>127</v>
      </c>
      <c r="H1786" s="6">
        <f t="shared" si="101"/>
        <v>-20000</v>
      </c>
      <c r="I1786" s="24">
        <v>5</v>
      </c>
      <c r="K1786" t="s">
        <v>0</v>
      </c>
      <c r="M1786" s="2">
        <v>475</v>
      </c>
    </row>
    <row r="1787" spans="2:13" ht="12.75">
      <c r="B1787" s="312">
        <v>2500</v>
      </c>
      <c r="C1787" s="1" t="s">
        <v>0</v>
      </c>
      <c r="D1787" s="1" t="s">
        <v>777</v>
      </c>
      <c r="E1787" s="1" t="s">
        <v>778</v>
      </c>
      <c r="F1787" s="61" t="s">
        <v>787</v>
      </c>
      <c r="G1787" s="29" t="s">
        <v>216</v>
      </c>
      <c r="H1787" s="6">
        <f t="shared" si="101"/>
        <v>-22500</v>
      </c>
      <c r="I1787" s="24">
        <v>5</v>
      </c>
      <c r="K1787" t="s">
        <v>0</v>
      </c>
      <c r="M1787" s="2">
        <v>475</v>
      </c>
    </row>
    <row r="1788" spans="2:13" ht="12.75">
      <c r="B1788" s="312">
        <v>2500</v>
      </c>
      <c r="C1788" s="1" t="s">
        <v>0</v>
      </c>
      <c r="D1788" s="1" t="s">
        <v>777</v>
      </c>
      <c r="E1788" s="1" t="s">
        <v>778</v>
      </c>
      <c r="F1788" s="61" t="s">
        <v>788</v>
      </c>
      <c r="G1788" s="29" t="s">
        <v>217</v>
      </c>
      <c r="H1788" s="6">
        <f t="shared" si="101"/>
        <v>-25000</v>
      </c>
      <c r="I1788" s="24">
        <v>5</v>
      </c>
      <c r="K1788" t="s">
        <v>0</v>
      </c>
      <c r="M1788" s="2">
        <v>475</v>
      </c>
    </row>
    <row r="1789" spans="2:13" ht="12.75">
      <c r="B1789" s="312">
        <v>2500</v>
      </c>
      <c r="C1789" s="1" t="s">
        <v>0</v>
      </c>
      <c r="D1789" s="1" t="s">
        <v>777</v>
      </c>
      <c r="E1789" s="1" t="s">
        <v>778</v>
      </c>
      <c r="F1789" s="61" t="s">
        <v>789</v>
      </c>
      <c r="G1789" s="29" t="s">
        <v>219</v>
      </c>
      <c r="H1789" s="6">
        <f t="shared" si="101"/>
        <v>-27500</v>
      </c>
      <c r="I1789" s="24">
        <v>5</v>
      </c>
      <c r="K1789" t="s">
        <v>0</v>
      </c>
      <c r="M1789" s="2">
        <v>475</v>
      </c>
    </row>
    <row r="1790" spans="2:13" ht="12.75">
      <c r="B1790" s="312">
        <v>2500</v>
      </c>
      <c r="C1790" s="1" t="s">
        <v>0</v>
      </c>
      <c r="D1790" s="1" t="s">
        <v>777</v>
      </c>
      <c r="E1790" s="1" t="s">
        <v>778</v>
      </c>
      <c r="F1790" s="71" t="s">
        <v>790</v>
      </c>
      <c r="G1790" s="29" t="s">
        <v>210</v>
      </c>
      <c r="H1790" s="6">
        <f t="shared" si="101"/>
        <v>-30000</v>
      </c>
      <c r="I1790" s="24">
        <v>5</v>
      </c>
      <c r="K1790" t="s">
        <v>0</v>
      </c>
      <c r="M1790" s="2">
        <v>475</v>
      </c>
    </row>
    <row r="1791" spans="2:13" ht="12.75">
      <c r="B1791" s="312">
        <v>2500</v>
      </c>
      <c r="C1791" s="1" t="s">
        <v>0</v>
      </c>
      <c r="D1791" s="1" t="s">
        <v>777</v>
      </c>
      <c r="E1791" s="1" t="s">
        <v>778</v>
      </c>
      <c r="F1791" s="71" t="s">
        <v>791</v>
      </c>
      <c r="G1791" s="29" t="s">
        <v>221</v>
      </c>
      <c r="H1791" s="6">
        <f t="shared" si="101"/>
        <v>-32500</v>
      </c>
      <c r="I1791" s="24">
        <v>5</v>
      </c>
      <c r="K1791" t="s">
        <v>0</v>
      </c>
      <c r="M1791" s="2">
        <v>475</v>
      </c>
    </row>
    <row r="1792" spans="2:13" ht="12.75">
      <c r="B1792" s="312">
        <v>2500</v>
      </c>
      <c r="C1792" s="1" t="s">
        <v>0</v>
      </c>
      <c r="D1792" s="1" t="s">
        <v>777</v>
      </c>
      <c r="E1792" s="1" t="s">
        <v>778</v>
      </c>
      <c r="F1792" s="71" t="s">
        <v>792</v>
      </c>
      <c r="G1792" s="29" t="s">
        <v>223</v>
      </c>
      <c r="H1792" s="6">
        <f t="shared" si="101"/>
        <v>-35000</v>
      </c>
      <c r="I1792" s="24">
        <v>5</v>
      </c>
      <c r="K1792" t="s">
        <v>0</v>
      </c>
      <c r="M1792" s="2">
        <v>475</v>
      </c>
    </row>
    <row r="1793" spans="2:13" ht="12.75">
      <c r="B1793" s="312">
        <v>2500</v>
      </c>
      <c r="C1793" s="1" t="s">
        <v>0</v>
      </c>
      <c r="D1793" s="1" t="s">
        <v>777</v>
      </c>
      <c r="E1793" s="1" t="s">
        <v>571</v>
      </c>
      <c r="F1793" s="61" t="s">
        <v>793</v>
      </c>
      <c r="G1793" s="29" t="s">
        <v>40</v>
      </c>
      <c r="H1793" s="6">
        <f t="shared" si="101"/>
        <v>-37500</v>
      </c>
      <c r="I1793" s="24">
        <v>5</v>
      </c>
      <c r="K1793" t="s">
        <v>0</v>
      </c>
      <c r="M1793" s="2">
        <v>475</v>
      </c>
    </row>
    <row r="1794" spans="2:13" ht="12.75">
      <c r="B1794" s="312">
        <v>2500</v>
      </c>
      <c r="C1794" s="1" t="s">
        <v>0</v>
      </c>
      <c r="D1794" s="1" t="s">
        <v>777</v>
      </c>
      <c r="E1794" s="1" t="s">
        <v>571</v>
      </c>
      <c r="F1794" s="61" t="s">
        <v>794</v>
      </c>
      <c r="G1794" s="29" t="s">
        <v>43</v>
      </c>
      <c r="H1794" s="6">
        <f t="shared" si="101"/>
        <v>-40000</v>
      </c>
      <c r="I1794" s="24">
        <v>5</v>
      </c>
      <c r="K1794" t="s">
        <v>0</v>
      </c>
      <c r="M1794" s="2">
        <v>475</v>
      </c>
    </row>
    <row r="1795" spans="2:13" ht="12.75">
      <c r="B1795" s="312">
        <v>2500</v>
      </c>
      <c r="C1795" s="1" t="s">
        <v>0</v>
      </c>
      <c r="D1795" s="1" t="s">
        <v>777</v>
      </c>
      <c r="E1795" s="1" t="s">
        <v>571</v>
      </c>
      <c r="F1795" s="61" t="s">
        <v>795</v>
      </c>
      <c r="G1795" s="29" t="s">
        <v>52</v>
      </c>
      <c r="H1795" s="6">
        <f t="shared" si="101"/>
        <v>-42500</v>
      </c>
      <c r="I1795" s="24">
        <v>5</v>
      </c>
      <c r="K1795" t="s">
        <v>0</v>
      </c>
      <c r="M1795" s="2">
        <v>475</v>
      </c>
    </row>
    <row r="1796" spans="2:13" ht="12.75">
      <c r="B1796" s="312">
        <v>2500</v>
      </c>
      <c r="C1796" s="1" t="s">
        <v>0</v>
      </c>
      <c r="D1796" s="1" t="s">
        <v>777</v>
      </c>
      <c r="E1796" s="1" t="s">
        <v>571</v>
      </c>
      <c r="F1796" s="61" t="s">
        <v>796</v>
      </c>
      <c r="G1796" s="29" t="s">
        <v>54</v>
      </c>
      <c r="H1796" s="6">
        <f t="shared" si="101"/>
        <v>-45000</v>
      </c>
      <c r="I1796" s="24">
        <v>5</v>
      </c>
      <c r="K1796" t="s">
        <v>0</v>
      </c>
      <c r="M1796" s="2">
        <v>475</v>
      </c>
    </row>
    <row r="1797" spans="2:13" ht="12.75">
      <c r="B1797" s="312">
        <v>2500</v>
      </c>
      <c r="C1797" s="1" t="s">
        <v>0</v>
      </c>
      <c r="D1797" s="1" t="s">
        <v>777</v>
      </c>
      <c r="E1797" s="1" t="s">
        <v>571</v>
      </c>
      <c r="F1797" s="61" t="s">
        <v>797</v>
      </c>
      <c r="G1797" s="29" t="s">
        <v>77</v>
      </c>
      <c r="H1797" s="6">
        <f t="shared" si="101"/>
        <v>-47500</v>
      </c>
      <c r="I1797" s="24">
        <v>5</v>
      </c>
      <c r="K1797" t="s">
        <v>0</v>
      </c>
      <c r="M1797" s="2">
        <v>475</v>
      </c>
    </row>
    <row r="1798" spans="2:13" ht="12.75">
      <c r="B1798" s="313">
        <v>2500</v>
      </c>
      <c r="C1798" s="1" t="s">
        <v>0</v>
      </c>
      <c r="D1798" s="1" t="s">
        <v>777</v>
      </c>
      <c r="E1798" s="1" t="s">
        <v>571</v>
      </c>
      <c r="F1798" s="61" t="s">
        <v>798</v>
      </c>
      <c r="G1798" s="29" t="s">
        <v>119</v>
      </c>
      <c r="H1798" s="6">
        <f t="shared" si="101"/>
        <v>-50000</v>
      </c>
      <c r="I1798" s="24">
        <v>5</v>
      </c>
      <c r="K1798" t="s">
        <v>0</v>
      </c>
      <c r="M1798" s="2">
        <v>475</v>
      </c>
    </row>
    <row r="1799" spans="2:13" ht="12.75">
      <c r="B1799" s="312">
        <v>5000</v>
      </c>
      <c r="C1799" s="1" t="s">
        <v>0</v>
      </c>
      <c r="D1799" s="1" t="s">
        <v>777</v>
      </c>
      <c r="E1799" s="1" t="s">
        <v>571</v>
      </c>
      <c r="F1799" s="61" t="s">
        <v>799</v>
      </c>
      <c r="G1799" s="29" t="s">
        <v>182</v>
      </c>
      <c r="H1799" s="6">
        <f t="shared" si="101"/>
        <v>-55000</v>
      </c>
      <c r="I1799" s="24">
        <v>10</v>
      </c>
      <c r="K1799" t="s">
        <v>0</v>
      </c>
      <c r="M1799" s="2">
        <v>475</v>
      </c>
    </row>
    <row r="1800" spans="2:13" ht="12.75">
      <c r="B1800" s="312">
        <v>2500</v>
      </c>
      <c r="C1800" s="1" t="s">
        <v>0</v>
      </c>
      <c r="D1800" s="1" t="s">
        <v>777</v>
      </c>
      <c r="E1800" s="1" t="s">
        <v>571</v>
      </c>
      <c r="F1800" s="61" t="s">
        <v>800</v>
      </c>
      <c r="G1800" s="29" t="s">
        <v>125</v>
      </c>
      <c r="H1800" s="6">
        <f t="shared" si="101"/>
        <v>-57500</v>
      </c>
      <c r="I1800" s="24">
        <v>5</v>
      </c>
      <c r="K1800" t="s">
        <v>0</v>
      </c>
      <c r="M1800" s="2">
        <v>475</v>
      </c>
    </row>
    <row r="1801" spans="2:13" ht="12.75">
      <c r="B1801" s="312">
        <v>2500</v>
      </c>
      <c r="C1801" s="1" t="s">
        <v>0</v>
      </c>
      <c r="D1801" s="1" t="s">
        <v>777</v>
      </c>
      <c r="E1801" s="1" t="s">
        <v>571</v>
      </c>
      <c r="F1801" s="61" t="s">
        <v>801</v>
      </c>
      <c r="G1801" s="29" t="s">
        <v>127</v>
      </c>
      <c r="H1801" s="6">
        <f t="shared" si="101"/>
        <v>-60000</v>
      </c>
      <c r="I1801" s="24">
        <v>5</v>
      </c>
      <c r="K1801" t="s">
        <v>0</v>
      </c>
      <c r="M1801" s="2">
        <v>475</v>
      </c>
    </row>
    <row r="1802" spans="2:13" ht="12.75">
      <c r="B1802" s="312">
        <v>2500</v>
      </c>
      <c r="C1802" s="1" t="s">
        <v>0</v>
      </c>
      <c r="D1802" s="1" t="s">
        <v>777</v>
      </c>
      <c r="E1802" s="1" t="s">
        <v>571</v>
      </c>
      <c r="F1802" s="61" t="s">
        <v>802</v>
      </c>
      <c r="G1802" s="29" t="s">
        <v>129</v>
      </c>
      <c r="H1802" s="6">
        <f t="shared" si="101"/>
        <v>-62500</v>
      </c>
      <c r="I1802" s="24">
        <v>5</v>
      </c>
      <c r="K1802" t="s">
        <v>0</v>
      </c>
      <c r="M1802" s="2">
        <v>475</v>
      </c>
    </row>
    <row r="1803" spans="2:13" ht="12.75">
      <c r="B1803" s="101">
        <v>5000</v>
      </c>
      <c r="C1803" s="1" t="s">
        <v>0</v>
      </c>
      <c r="D1803" s="1" t="s">
        <v>777</v>
      </c>
      <c r="E1803" s="1" t="s">
        <v>571</v>
      </c>
      <c r="F1803" s="61" t="s">
        <v>803</v>
      </c>
      <c r="G1803" s="29" t="s">
        <v>216</v>
      </c>
      <c r="H1803" s="6">
        <f t="shared" si="101"/>
        <v>-67500</v>
      </c>
      <c r="I1803" s="24">
        <v>10</v>
      </c>
      <c r="K1803" t="s">
        <v>0</v>
      </c>
      <c r="M1803" s="2">
        <v>475</v>
      </c>
    </row>
    <row r="1804" spans="2:13" ht="12.75">
      <c r="B1804" s="101">
        <v>2500</v>
      </c>
      <c r="C1804" s="1" t="s">
        <v>0</v>
      </c>
      <c r="D1804" s="1" t="s">
        <v>777</v>
      </c>
      <c r="E1804" s="1" t="s">
        <v>571</v>
      </c>
      <c r="F1804" s="61" t="s">
        <v>804</v>
      </c>
      <c r="G1804" s="29" t="s">
        <v>209</v>
      </c>
      <c r="H1804" s="6">
        <f t="shared" si="101"/>
        <v>-70000</v>
      </c>
      <c r="I1804" s="24">
        <v>10</v>
      </c>
      <c r="K1804" t="s">
        <v>0</v>
      </c>
      <c r="M1804" s="2">
        <v>475</v>
      </c>
    </row>
    <row r="1805" spans="2:13" ht="12.75">
      <c r="B1805" s="101">
        <v>2500</v>
      </c>
      <c r="C1805" s="1" t="s">
        <v>0</v>
      </c>
      <c r="D1805" s="1" t="s">
        <v>777</v>
      </c>
      <c r="E1805" s="1" t="s">
        <v>571</v>
      </c>
      <c r="F1805" s="61" t="s">
        <v>805</v>
      </c>
      <c r="G1805" s="29" t="s">
        <v>217</v>
      </c>
      <c r="H1805" s="6">
        <f t="shared" si="101"/>
        <v>-72500</v>
      </c>
      <c r="I1805" s="24">
        <v>10</v>
      </c>
      <c r="K1805" t="s">
        <v>0</v>
      </c>
      <c r="M1805" s="2">
        <v>475</v>
      </c>
    </row>
    <row r="1806" spans="2:13" ht="12.75">
      <c r="B1806" s="101">
        <v>2500</v>
      </c>
      <c r="C1806" s="1" t="s">
        <v>0</v>
      </c>
      <c r="D1806" s="1" t="s">
        <v>777</v>
      </c>
      <c r="E1806" s="1" t="s">
        <v>571</v>
      </c>
      <c r="F1806" s="71" t="s">
        <v>806</v>
      </c>
      <c r="G1806" s="29" t="s">
        <v>220</v>
      </c>
      <c r="H1806" s="6">
        <f t="shared" si="101"/>
        <v>-75000</v>
      </c>
      <c r="I1806" s="24">
        <v>10</v>
      </c>
      <c r="K1806" t="s">
        <v>0</v>
      </c>
      <c r="M1806" s="2">
        <v>475</v>
      </c>
    </row>
    <row r="1807" spans="2:13" ht="12.75">
      <c r="B1807" s="312">
        <v>5000</v>
      </c>
      <c r="C1807" s="1" t="s">
        <v>0</v>
      </c>
      <c r="D1807" s="1" t="s">
        <v>777</v>
      </c>
      <c r="E1807" s="1" t="s">
        <v>571</v>
      </c>
      <c r="F1807" s="71" t="s">
        <v>807</v>
      </c>
      <c r="G1807" s="29" t="s">
        <v>210</v>
      </c>
      <c r="H1807" s="6">
        <f t="shared" si="101"/>
        <v>-80000</v>
      </c>
      <c r="I1807" s="24">
        <v>10</v>
      </c>
      <c r="K1807" t="s">
        <v>0</v>
      </c>
      <c r="M1807" s="2">
        <v>475</v>
      </c>
    </row>
    <row r="1808" spans="2:13" ht="12.75">
      <c r="B1808" s="312">
        <v>2500</v>
      </c>
      <c r="C1808" s="1" t="s">
        <v>0</v>
      </c>
      <c r="D1808" s="1" t="s">
        <v>777</v>
      </c>
      <c r="E1808" s="1" t="s">
        <v>571</v>
      </c>
      <c r="F1808" s="71" t="s">
        <v>808</v>
      </c>
      <c r="G1808" s="29" t="s">
        <v>221</v>
      </c>
      <c r="H1808" s="6">
        <f t="shared" si="101"/>
        <v>-82500</v>
      </c>
      <c r="I1808" s="24">
        <v>5</v>
      </c>
      <c r="K1808" t="s">
        <v>0</v>
      </c>
      <c r="M1808" s="2">
        <v>475</v>
      </c>
    </row>
    <row r="1809" spans="2:13" ht="12.75">
      <c r="B1809" s="312">
        <v>2500</v>
      </c>
      <c r="C1809" s="1" t="s">
        <v>0</v>
      </c>
      <c r="D1809" s="1" t="s">
        <v>777</v>
      </c>
      <c r="E1809" s="1" t="s">
        <v>571</v>
      </c>
      <c r="F1809" s="71" t="s">
        <v>809</v>
      </c>
      <c r="G1809" s="29" t="s">
        <v>222</v>
      </c>
      <c r="H1809" s="6">
        <f t="shared" si="101"/>
        <v>-85000</v>
      </c>
      <c r="I1809" s="24">
        <v>5</v>
      </c>
      <c r="K1809" t="s">
        <v>0</v>
      </c>
      <c r="M1809" s="2">
        <v>475</v>
      </c>
    </row>
    <row r="1810" spans="2:13" ht="12.75">
      <c r="B1810" s="312">
        <v>2500</v>
      </c>
      <c r="C1810" s="1" t="s">
        <v>0</v>
      </c>
      <c r="D1810" s="1" t="s">
        <v>777</v>
      </c>
      <c r="E1810" s="1" t="s">
        <v>571</v>
      </c>
      <c r="F1810" s="71" t="s">
        <v>810</v>
      </c>
      <c r="G1810" s="29" t="s">
        <v>223</v>
      </c>
      <c r="H1810" s="6">
        <f t="shared" si="101"/>
        <v>-87500</v>
      </c>
      <c r="I1810" s="24">
        <v>5</v>
      </c>
      <c r="K1810" t="s">
        <v>0</v>
      </c>
      <c r="M1810" s="2">
        <v>475</v>
      </c>
    </row>
    <row r="1811" spans="2:13" ht="12.75">
      <c r="B1811" s="312">
        <v>2500</v>
      </c>
      <c r="C1811" s="1" t="s">
        <v>0</v>
      </c>
      <c r="D1811" s="1" t="s">
        <v>777</v>
      </c>
      <c r="E1811" s="1" t="s">
        <v>569</v>
      </c>
      <c r="F1811" s="61" t="s">
        <v>811</v>
      </c>
      <c r="G1811" s="29" t="s">
        <v>40</v>
      </c>
      <c r="H1811" s="6">
        <f t="shared" si="101"/>
        <v>-90000</v>
      </c>
      <c r="I1811" s="24">
        <v>5</v>
      </c>
      <c r="K1811" t="s">
        <v>0</v>
      </c>
      <c r="M1811" s="2">
        <v>475</v>
      </c>
    </row>
    <row r="1812" spans="2:13" ht="12.75">
      <c r="B1812" s="312">
        <v>2500</v>
      </c>
      <c r="C1812" s="1" t="s">
        <v>0</v>
      </c>
      <c r="D1812" s="1" t="s">
        <v>777</v>
      </c>
      <c r="E1812" s="1" t="s">
        <v>569</v>
      </c>
      <c r="F1812" s="61" t="s">
        <v>812</v>
      </c>
      <c r="G1812" s="29" t="s">
        <v>52</v>
      </c>
      <c r="H1812" s="6">
        <f t="shared" si="101"/>
        <v>-92500</v>
      </c>
      <c r="I1812" s="24">
        <v>5</v>
      </c>
      <c r="K1812" t="s">
        <v>0</v>
      </c>
      <c r="M1812" s="2">
        <v>475</v>
      </c>
    </row>
    <row r="1813" spans="2:13" ht="12.75">
      <c r="B1813" s="312">
        <v>2500</v>
      </c>
      <c r="C1813" s="1" t="s">
        <v>0</v>
      </c>
      <c r="D1813" s="1" t="s">
        <v>777</v>
      </c>
      <c r="E1813" s="1" t="s">
        <v>569</v>
      </c>
      <c r="F1813" s="61" t="s">
        <v>813</v>
      </c>
      <c r="G1813" s="29" t="s">
        <v>119</v>
      </c>
      <c r="H1813" s="6">
        <f t="shared" si="101"/>
        <v>-95000</v>
      </c>
      <c r="I1813" s="24">
        <v>5</v>
      </c>
      <c r="K1813" t="s">
        <v>0</v>
      </c>
      <c r="M1813" s="2">
        <v>475</v>
      </c>
    </row>
    <row r="1814" spans="2:13" ht="12.75">
      <c r="B1814" s="312">
        <v>2500</v>
      </c>
      <c r="C1814" s="1" t="s">
        <v>0</v>
      </c>
      <c r="D1814" s="1" t="s">
        <v>777</v>
      </c>
      <c r="E1814" s="1" t="s">
        <v>569</v>
      </c>
      <c r="F1814" s="61" t="s">
        <v>814</v>
      </c>
      <c r="G1814" s="29" t="s">
        <v>182</v>
      </c>
      <c r="H1814" s="6">
        <f t="shared" si="101"/>
        <v>-97500</v>
      </c>
      <c r="I1814" s="24">
        <v>5</v>
      </c>
      <c r="K1814" t="s">
        <v>0</v>
      </c>
      <c r="M1814" s="2">
        <v>475</v>
      </c>
    </row>
    <row r="1815" spans="2:13" ht="12.75">
      <c r="B1815" s="312">
        <v>2500</v>
      </c>
      <c r="C1815" s="1" t="s">
        <v>0</v>
      </c>
      <c r="D1815" s="1" t="s">
        <v>777</v>
      </c>
      <c r="E1815" s="1" t="s">
        <v>569</v>
      </c>
      <c r="F1815" s="61" t="s">
        <v>815</v>
      </c>
      <c r="G1815" s="29" t="s">
        <v>127</v>
      </c>
      <c r="H1815" s="6">
        <f t="shared" si="101"/>
        <v>-100000</v>
      </c>
      <c r="I1815" s="24">
        <v>5</v>
      </c>
      <c r="K1815" t="s">
        <v>0</v>
      </c>
      <c r="M1815" s="2">
        <v>475</v>
      </c>
    </row>
    <row r="1816" spans="2:13" ht="12.75">
      <c r="B1816" s="312">
        <v>2500</v>
      </c>
      <c r="C1816" s="1" t="s">
        <v>0</v>
      </c>
      <c r="D1816" s="1" t="s">
        <v>777</v>
      </c>
      <c r="E1816" s="1" t="s">
        <v>569</v>
      </c>
      <c r="F1816" s="61" t="s">
        <v>816</v>
      </c>
      <c r="G1816" s="29" t="s">
        <v>209</v>
      </c>
      <c r="H1816" s="6">
        <f t="shared" si="101"/>
        <v>-102500</v>
      </c>
      <c r="I1816" s="24">
        <v>5</v>
      </c>
      <c r="K1816" t="s">
        <v>0</v>
      </c>
      <c r="M1816" s="2">
        <v>475</v>
      </c>
    </row>
    <row r="1817" spans="2:13" ht="12.75">
      <c r="B1817" s="312">
        <v>2500</v>
      </c>
      <c r="C1817" s="1" t="s">
        <v>0</v>
      </c>
      <c r="D1817" s="1" t="s">
        <v>777</v>
      </c>
      <c r="E1817" s="1" t="s">
        <v>569</v>
      </c>
      <c r="F1817" s="71" t="s">
        <v>817</v>
      </c>
      <c r="G1817" s="29" t="s">
        <v>221</v>
      </c>
      <c r="H1817" s="6">
        <f t="shared" si="101"/>
        <v>-105000</v>
      </c>
      <c r="I1817" s="24">
        <v>5</v>
      </c>
      <c r="K1817" t="s">
        <v>0</v>
      </c>
      <c r="M1817" s="2">
        <v>475</v>
      </c>
    </row>
    <row r="1818" spans="1:13" ht="12.75">
      <c r="A1818" s="14"/>
      <c r="B1818" s="101">
        <v>5000</v>
      </c>
      <c r="C1818" s="1" t="s">
        <v>0</v>
      </c>
      <c r="D1818" s="14" t="s">
        <v>777</v>
      </c>
      <c r="E1818" s="1" t="s">
        <v>818</v>
      </c>
      <c r="F1818" s="61" t="s">
        <v>819</v>
      </c>
      <c r="G1818" s="32" t="s">
        <v>20</v>
      </c>
      <c r="H1818" s="6">
        <f t="shared" si="101"/>
        <v>-110000</v>
      </c>
      <c r="I1818" s="42">
        <v>10</v>
      </c>
      <c r="J1818" s="17"/>
      <c r="K1818" t="s">
        <v>0</v>
      </c>
      <c r="L1818" s="17"/>
      <c r="M1818" s="2">
        <v>475</v>
      </c>
    </row>
    <row r="1819" spans="2:13" ht="12.75">
      <c r="B1819" s="312">
        <v>2500</v>
      </c>
      <c r="C1819" s="1" t="s">
        <v>0</v>
      </c>
      <c r="D1819" s="1" t="s">
        <v>777</v>
      </c>
      <c r="E1819" s="1" t="s">
        <v>818</v>
      </c>
      <c r="F1819" s="61" t="s">
        <v>820</v>
      </c>
      <c r="G1819" s="29" t="s">
        <v>40</v>
      </c>
      <c r="H1819" s="6">
        <f t="shared" si="101"/>
        <v>-112500</v>
      </c>
      <c r="I1819" s="24">
        <v>5</v>
      </c>
      <c r="K1819" t="s">
        <v>0</v>
      </c>
      <c r="M1819" s="2">
        <v>475</v>
      </c>
    </row>
    <row r="1820" spans="2:13" ht="12.75">
      <c r="B1820" s="312">
        <v>2500</v>
      </c>
      <c r="C1820" s="1" t="s">
        <v>0</v>
      </c>
      <c r="D1820" s="1" t="s">
        <v>777</v>
      </c>
      <c r="E1820" s="1" t="s">
        <v>818</v>
      </c>
      <c r="F1820" s="61" t="s">
        <v>821</v>
      </c>
      <c r="G1820" s="29" t="s">
        <v>43</v>
      </c>
      <c r="H1820" s="6">
        <f t="shared" si="101"/>
        <v>-115000</v>
      </c>
      <c r="I1820" s="24">
        <v>5</v>
      </c>
      <c r="K1820" t="s">
        <v>0</v>
      </c>
      <c r="M1820" s="2">
        <v>475</v>
      </c>
    </row>
    <row r="1821" spans="2:13" ht="12.75">
      <c r="B1821" s="312">
        <v>5000</v>
      </c>
      <c r="C1821" s="1" t="s">
        <v>0</v>
      </c>
      <c r="D1821" s="1" t="s">
        <v>777</v>
      </c>
      <c r="E1821" s="1" t="s">
        <v>818</v>
      </c>
      <c r="F1821" s="61" t="s">
        <v>822</v>
      </c>
      <c r="G1821" s="29" t="s">
        <v>52</v>
      </c>
      <c r="H1821" s="6">
        <f t="shared" si="101"/>
        <v>-120000</v>
      </c>
      <c r="I1821" s="24">
        <v>10</v>
      </c>
      <c r="K1821" t="s">
        <v>0</v>
      </c>
      <c r="M1821" s="2">
        <v>475</v>
      </c>
    </row>
    <row r="1822" spans="2:13" ht="12.75">
      <c r="B1822" s="312">
        <v>2500</v>
      </c>
      <c r="C1822" s="1" t="s">
        <v>0</v>
      </c>
      <c r="D1822" s="1" t="s">
        <v>777</v>
      </c>
      <c r="E1822" s="1" t="s">
        <v>818</v>
      </c>
      <c r="F1822" s="61" t="s">
        <v>823</v>
      </c>
      <c r="G1822" s="29" t="s">
        <v>54</v>
      </c>
      <c r="H1822" s="6">
        <f t="shared" si="101"/>
        <v>-122500</v>
      </c>
      <c r="I1822" s="24">
        <v>5</v>
      </c>
      <c r="K1822" t="s">
        <v>0</v>
      </c>
      <c r="M1822" s="2">
        <v>475</v>
      </c>
    </row>
    <row r="1823" spans="2:13" ht="12.75">
      <c r="B1823" s="312">
        <v>5000</v>
      </c>
      <c r="C1823" s="1" t="s">
        <v>0</v>
      </c>
      <c r="D1823" s="1" t="s">
        <v>777</v>
      </c>
      <c r="E1823" s="1" t="s">
        <v>818</v>
      </c>
      <c r="F1823" s="61" t="s">
        <v>824</v>
      </c>
      <c r="G1823" s="29" t="s">
        <v>75</v>
      </c>
      <c r="H1823" s="6">
        <f t="shared" si="101"/>
        <v>-127500</v>
      </c>
      <c r="I1823" s="24">
        <v>10</v>
      </c>
      <c r="K1823" t="s">
        <v>0</v>
      </c>
      <c r="M1823" s="2">
        <v>475</v>
      </c>
    </row>
    <row r="1824" spans="2:13" ht="12.75">
      <c r="B1824" s="312">
        <v>2500</v>
      </c>
      <c r="C1824" s="1" t="s">
        <v>0</v>
      </c>
      <c r="D1824" s="1" t="s">
        <v>777</v>
      </c>
      <c r="E1824" s="1" t="s">
        <v>818</v>
      </c>
      <c r="F1824" s="61" t="s">
        <v>825</v>
      </c>
      <c r="G1824" s="29" t="s">
        <v>77</v>
      </c>
      <c r="H1824" s="6">
        <f t="shared" si="101"/>
        <v>-130000</v>
      </c>
      <c r="I1824" s="24">
        <v>5</v>
      </c>
      <c r="K1824" t="s">
        <v>0</v>
      </c>
      <c r="M1824" s="2">
        <v>475</v>
      </c>
    </row>
    <row r="1825" spans="2:13" ht="12.75">
      <c r="B1825" s="312">
        <v>2500</v>
      </c>
      <c r="C1825" s="1" t="s">
        <v>0</v>
      </c>
      <c r="D1825" s="1" t="s">
        <v>777</v>
      </c>
      <c r="E1825" s="1" t="s">
        <v>818</v>
      </c>
      <c r="F1825" s="61" t="s">
        <v>826</v>
      </c>
      <c r="G1825" s="29" t="s">
        <v>110</v>
      </c>
      <c r="H1825" s="6">
        <f t="shared" si="101"/>
        <v>-132500</v>
      </c>
      <c r="I1825" s="24">
        <v>5</v>
      </c>
      <c r="K1825" t="s">
        <v>0</v>
      </c>
      <c r="M1825" s="2">
        <v>475</v>
      </c>
    </row>
    <row r="1826" spans="2:13" ht="12.75">
      <c r="B1826" s="312">
        <v>2500</v>
      </c>
      <c r="C1826" s="1" t="s">
        <v>0</v>
      </c>
      <c r="D1826" s="1" t="s">
        <v>777</v>
      </c>
      <c r="E1826" s="1" t="s">
        <v>818</v>
      </c>
      <c r="F1826" s="61" t="s">
        <v>827</v>
      </c>
      <c r="G1826" s="29" t="s">
        <v>119</v>
      </c>
      <c r="H1826" s="6">
        <f t="shared" si="101"/>
        <v>-135000</v>
      </c>
      <c r="I1826" s="24">
        <v>5</v>
      </c>
      <c r="K1826" t="s">
        <v>0</v>
      </c>
      <c r="M1826" s="2">
        <v>475</v>
      </c>
    </row>
    <row r="1827" spans="2:13" ht="12.75">
      <c r="B1827" s="312">
        <v>2500</v>
      </c>
      <c r="C1827" s="1" t="s">
        <v>0</v>
      </c>
      <c r="D1827" s="1" t="s">
        <v>777</v>
      </c>
      <c r="E1827" s="1" t="s">
        <v>818</v>
      </c>
      <c r="F1827" s="61" t="s">
        <v>828</v>
      </c>
      <c r="G1827" s="29" t="s">
        <v>121</v>
      </c>
      <c r="H1827" s="6">
        <f t="shared" si="101"/>
        <v>-137500</v>
      </c>
      <c r="I1827" s="24">
        <v>5</v>
      </c>
      <c r="K1827" t="s">
        <v>0</v>
      </c>
      <c r="M1827" s="2">
        <v>475</v>
      </c>
    </row>
    <row r="1828" spans="2:13" ht="12.75">
      <c r="B1828" s="312">
        <v>2500</v>
      </c>
      <c r="C1828" s="1" t="s">
        <v>0</v>
      </c>
      <c r="D1828" s="1" t="s">
        <v>777</v>
      </c>
      <c r="E1828" s="1" t="s">
        <v>818</v>
      </c>
      <c r="F1828" s="61" t="s">
        <v>829</v>
      </c>
      <c r="G1828" s="29" t="s">
        <v>123</v>
      </c>
      <c r="H1828" s="6">
        <f t="shared" si="101"/>
        <v>-140000</v>
      </c>
      <c r="I1828" s="24">
        <v>5</v>
      </c>
      <c r="K1828" t="s">
        <v>0</v>
      </c>
      <c r="M1828" s="2">
        <v>475</v>
      </c>
    </row>
    <row r="1829" spans="2:13" ht="12.75">
      <c r="B1829" s="312">
        <v>2500</v>
      </c>
      <c r="C1829" s="1" t="s">
        <v>0</v>
      </c>
      <c r="D1829" s="1" t="s">
        <v>777</v>
      </c>
      <c r="E1829" s="1" t="s">
        <v>818</v>
      </c>
      <c r="F1829" s="61" t="s">
        <v>830</v>
      </c>
      <c r="G1829" s="29" t="s">
        <v>125</v>
      </c>
      <c r="H1829" s="6">
        <f t="shared" si="101"/>
        <v>-142500</v>
      </c>
      <c r="I1829" s="24">
        <v>5</v>
      </c>
      <c r="K1829" t="s">
        <v>0</v>
      </c>
      <c r="M1829" s="2">
        <v>475</v>
      </c>
    </row>
    <row r="1830" spans="2:13" ht="12.75">
      <c r="B1830" s="312">
        <v>2500</v>
      </c>
      <c r="C1830" s="1" t="s">
        <v>0</v>
      </c>
      <c r="D1830" s="1" t="s">
        <v>777</v>
      </c>
      <c r="E1830" s="1" t="s">
        <v>818</v>
      </c>
      <c r="F1830" s="61" t="s">
        <v>831</v>
      </c>
      <c r="G1830" s="29" t="s">
        <v>127</v>
      </c>
      <c r="H1830" s="6">
        <f t="shared" si="101"/>
        <v>-145000</v>
      </c>
      <c r="I1830" s="24">
        <v>5</v>
      </c>
      <c r="K1830" t="s">
        <v>0</v>
      </c>
      <c r="M1830" s="2">
        <v>475</v>
      </c>
    </row>
    <row r="1831" spans="2:13" ht="12.75">
      <c r="B1831" s="312">
        <v>2500</v>
      </c>
      <c r="C1831" s="1" t="s">
        <v>0</v>
      </c>
      <c r="D1831" s="1" t="s">
        <v>777</v>
      </c>
      <c r="E1831" s="1" t="s">
        <v>818</v>
      </c>
      <c r="F1831" s="61" t="s">
        <v>832</v>
      </c>
      <c r="G1831" s="29" t="s">
        <v>129</v>
      </c>
      <c r="H1831" s="6">
        <f t="shared" si="101"/>
        <v>-147500</v>
      </c>
      <c r="I1831" s="24">
        <v>5</v>
      </c>
      <c r="K1831" t="s">
        <v>0</v>
      </c>
      <c r="M1831" s="2">
        <v>475</v>
      </c>
    </row>
    <row r="1832" spans="2:13" ht="12.75">
      <c r="B1832" s="312">
        <v>2500</v>
      </c>
      <c r="C1832" s="1" t="s">
        <v>0</v>
      </c>
      <c r="D1832" s="1" t="s">
        <v>777</v>
      </c>
      <c r="E1832" s="1" t="s">
        <v>818</v>
      </c>
      <c r="F1832" s="61" t="s">
        <v>833</v>
      </c>
      <c r="G1832" s="29" t="s">
        <v>216</v>
      </c>
      <c r="H1832" s="6">
        <f t="shared" si="101"/>
        <v>-150000</v>
      </c>
      <c r="I1832" s="24">
        <v>5</v>
      </c>
      <c r="K1832" t="s">
        <v>0</v>
      </c>
      <c r="M1832" s="2">
        <v>475</v>
      </c>
    </row>
    <row r="1833" spans="2:13" ht="12.75">
      <c r="B1833" s="312">
        <v>2500</v>
      </c>
      <c r="C1833" s="1" t="s">
        <v>0</v>
      </c>
      <c r="D1833" s="1" t="s">
        <v>777</v>
      </c>
      <c r="E1833" s="1" t="s">
        <v>818</v>
      </c>
      <c r="F1833" s="61" t="s">
        <v>834</v>
      </c>
      <c r="G1833" s="29" t="s">
        <v>209</v>
      </c>
      <c r="H1833" s="6">
        <f t="shared" si="101"/>
        <v>-152500</v>
      </c>
      <c r="I1833" s="24">
        <v>5</v>
      </c>
      <c r="K1833" t="s">
        <v>0</v>
      </c>
      <c r="M1833" s="2">
        <v>475</v>
      </c>
    </row>
    <row r="1834" spans="2:13" ht="12.75">
      <c r="B1834" s="312">
        <v>2500</v>
      </c>
      <c r="C1834" s="1" t="s">
        <v>0</v>
      </c>
      <c r="D1834" s="1" t="s">
        <v>777</v>
      </c>
      <c r="E1834" s="1" t="s">
        <v>818</v>
      </c>
      <c r="F1834" s="61" t="s">
        <v>835</v>
      </c>
      <c r="G1834" s="29" t="s">
        <v>217</v>
      </c>
      <c r="H1834" s="6">
        <f t="shared" si="101"/>
        <v>-155000</v>
      </c>
      <c r="I1834" s="24">
        <v>5</v>
      </c>
      <c r="K1834" t="s">
        <v>0</v>
      </c>
      <c r="M1834" s="2">
        <v>475</v>
      </c>
    </row>
    <row r="1835" spans="2:13" ht="12.75">
      <c r="B1835" s="312">
        <v>2500</v>
      </c>
      <c r="C1835" s="1" t="s">
        <v>0</v>
      </c>
      <c r="D1835" s="1" t="s">
        <v>777</v>
      </c>
      <c r="E1835" s="1" t="s">
        <v>818</v>
      </c>
      <c r="F1835" s="61" t="s">
        <v>836</v>
      </c>
      <c r="G1835" s="29" t="s">
        <v>219</v>
      </c>
      <c r="H1835" s="6">
        <f t="shared" si="101"/>
        <v>-157500</v>
      </c>
      <c r="I1835" s="24">
        <v>5</v>
      </c>
      <c r="K1835" t="s">
        <v>0</v>
      </c>
      <c r="M1835" s="2">
        <v>475</v>
      </c>
    </row>
    <row r="1836" spans="2:13" ht="12.75">
      <c r="B1836" s="312">
        <v>5000</v>
      </c>
      <c r="C1836" s="1" t="s">
        <v>0</v>
      </c>
      <c r="D1836" s="1" t="s">
        <v>777</v>
      </c>
      <c r="E1836" s="1" t="s">
        <v>818</v>
      </c>
      <c r="F1836" s="71" t="s">
        <v>837</v>
      </c>
      <c r="G1836" s="29" t="s">
        <v>220</v>
      </c>
      <c r="H1836" s="6">
        <f t="shared" si="101"/>
        <v>-162500</v>
      </c>
      <c r="I1836" s="24">
        <v>10</v>
      </c>
      <c r="K1836" t="s">
        <v>0</v>
      </c>
      <c r="M1836" s="2">
        <v>475</v>
      </c>
    </row>
    <row r="1837" spans="2:13" ht="12.75">
      <c r="B1837" s="312">
        <v>5000</v>
      </c>
      <c r="C1837" s="1" t="s">
        <v>0</v>
      </c>
      <c r="D1837" s="1" t="s">
        <v>777</v>
      </c>
      <c r="E1837" s="1" t="s">
        <v>818</v>
      </c>
      <c r="F1837" s="71" t="s">
        <v>838</v>
      </c>
      <c r="G1837" s="29" t="s">
        <v>210</v>
      </c>
      <c r="H1837" s="6">
        <f t="shared" si="101"/>
        <v>-167500</v>
      </c>
      <c r="I1837" s="24">
        <v>10</v>
      </c>
      <c r="K1837" t="s">
        <v>0</v>
      </c>
      <c r="M1837" s="2">
        <v>475</v>
      </c>
    </row>
    <row r="1838" spans="2:13" ht="12.75">
      <c r="B1838" s="312">
        <v>5000</v>
      </c>
      <c r="C1838" s="1" t="s">
        <v>0</v>
      </c>
      <c r="D1838" s="1" t="s">
        <v>777</v>
      </c>
      <c r="E1838" s="1" t="s">
        <v>818</v>
      </c>
      <c r="F1838" s="71" t="s">
        <v>839</v>
      </c>
      <c r="G1838" s="29" t="s">
        <v>221</v>
      </c>
      <c r="H1838" s="6">
        <f t="shared" si="101"/>
        <v>-172500</v>
      </c>
      <c r="I1838" s="24">
        <v>10</v>
      </c>
      <c r="K1838" t="s">
        <v>0</v>
      </c>
      <c r="M1838" s="2">
        <v>475</v>
      </c>
    </row>
    <row r="1839" spans="1:13" s="60" customFormat="1" ht="12.75">
      <c r="A1839" s="1"/>
      <c r="B1839" s="312">
        <v>2500</v>
      </c>
      <c r="C1839" s="1" t="s">
        <v>0</v>
      </c>
      <c r="D1839" s="1" t="s">
        <v>777</v>
      </c>
      <c r="E1839" s="1" t="s">
        <v>818</v>
      </c>
      <c r="F1839" s="71" t="s">
        <v>840</v>
      </c>
      <c r="G1839" s="29" t="s">
        <v>222</v>
      </c>
      <c r="H1839" s="6">
        <f t="shared" si="101"/>
        <v>-175000</v>
      </c>
      <c r="I1839" s="24">
        <v>5</v>
      </c>
      <c r="J1839"/>
      <c r="K1839" t="s">
        <v>0</v>
      </c>
      <c r="L1839"/>
      <c r="M1839" s="2">
        <v>475</v>
      </c>
    </row>
    <row r="1840" spans="2:13" ht="12.75">
      <c r="B1840" s="312">
        <v>5000</v>
      </c>
      <c r="C1840" s="1" t="s">
        <v>0</v>
      </c>
      <c r="D1840" s="1" t="s">
        <v>777</v>
      </c>
      <c r="E1840" s="1" t="s">
        <v>818</v>
      </c>
      <c r="F1840" s="71" t="s">
        <v>841</v>
      </c>
      <c r="G1840" s="29" t="s">
        <v>223</v>
      </c>
      <c r="H1840" s="6">
        <f t="shared" si="101"/>
        <v>-180000</v>
      </c>
      <c r="I1840" s="24">
        <v>10</v>
      </c>
      <c r="K1840" t="s">
        <v>0</v>
      </c>
      <c r="M1840" s="2">
        <v>475</v>
      </c>
    </row>
    <row r="1841" spans="1:13" ht="12.75">
      <c r="A1841" s="13"/>
      <c r="B1841" s="122">
        <f>SUM(B1779:B1840)</f>
        <v>180000</v>
      </c>
      <c r="C1841" s="13" t="s">
        <v>0</v>
      </c>
      <c r="D1841" s="13"/>
      <c r="E1841" s="13"/>
      <c r="F1841" s="20"/>
      <c r="G1841" s="20"/>
      <c r="H1841" s="58">
        <v>0</v>
      </c>
      <c r="I1841" s="59">
        <f>+B1841/M1841</f>
        <v>378.94736842105266</v>
      </c>
      <c r="J1841" s="60"/>
      <c r="K1841" s="60"/>
      <c r="L1841" s="60"/>
      <c r="M1841" s="2">
        <v>475</v>
      </c>
    </row>
    <row r="1842" spans="2:13" ht="12.75">
      <c r="B1842" s="312"/>
      <c r="H1842" s="6">
        <f t="shared" si="101"/>
        <v>0</v>
      </c>
      <c r="I1842" s="24">
        <f>+B1842/M1842</f>
        <v>0</v>
      </c>
      <c r="M1842" s="2">
        <v>475</v>
      </c>
    </row>
    <row r="1843" spans="2:13" ht="12.75">
      <c r="B1843" s="312"/>
      <c r="H1843" s="6">
        <f t="shared" si="101"/>
        <v>0</v>
      </c>
      <c r="I1843" s="24">
        <f>+B1843/M1843</f>
        <v>0</v>
      </c>
      <c r="M1843" s="2">
        <v>475</v>
      </c>
    </row>
    <row r="1844" spans="1:13" s="60" customFormat="1" ht="12.75">
      <c r="A1844" s="1"/>
      <c r="B1844" s="312">
        <v>500</v>
      </c>
      <c r="C1844" s="14" t="s">
        <v>842</v>
      </c>
      <c r="D1844" s="14" t="s">
        <v>777</v>
      </c>
      <c r="E1844" s="1" t="s">
        <v>111</v>
      </c>
      <c r="F1844" s="29" t="s">
        <v>843</v>
      </c>
      <c r="G1844" s="29" t="s">
        <v>844</v>
      </c>
      <c r="H1844" s="6">
        <f t="shared" si="101"/>
        <v>-500</v>
      </c>
      <c r="I1844" s="24">
        <v>1</v>
      </c>
      <c r="J1844"/>
      <c r="K1844" t="s">
        <v>571</v>
      </c>
      <c r="L1844"/>
      <c r="M1844" s="2">
        <v>475</v>
      </c>
    </row>
    <row r="1845" spans="2:13" ht="12.75">
      <c r="B1845" s="312">
        <v>3000</v>
      </c>
      <c r="C1845" s="14" t="s">
        <v>842</v>
      </c>
      <c r="D1845" s="14" t="s">
        <v>777</v>
      </c>
      <c r="E1845" s="1" t="s">
        <v>111</v>
      </c>
      <c r="F1845" s="29" t="s">
        <v>845</v>
      </c>
      <c r="G1845" s="29" t="s">
        <v>844</v>
      </c>
      <c r="H1845" s="6">
        <f>H1844-B1845</f>
        <v>-3500</v>
      </c>
      <c r="I1845" s="24">
        <v>6</v>
      </c>
      <c r="K1845" t="s">
        <v>571</v>
      </c>
      <c r="M1845" s="2">
        <v>475</v>
      </c>
    </row>
    <row r="1846" spans="1:13" s="60" customFormat="1" ht="12.75">
      <c r="A1846" s="1"/>
      <c r="B1846" s="312">
        <v>500</v>
      </c>
      <c r="C1846" s="1" t="s">
        <v>846</v>
      </c>
      <c r="D1846" s="1" t="s">
        <v>777</v>
      </c>
      <c r="E1846" s="1" t="s">
        <v>111</v>
      </c>
      <c r="F1846" s="29" t="s">
        <v>847</v>
      </c>
      <c r="G1846" s="29" t="s">
        <v>216</v>
      </c>
      <c r="H1846" s="6">
        <f>H1845-B1846</f>
        <v>-4000</v>
      </c>
      <c r="I1846" s="24">
        <v>1</v>
      </c>
      <c r="J1846"/>
      <c r="K1846" t="s">
        <v>571</v>
      </c>
      <c r="L1846"/>
      <c r="M1846" s="2">
        <v>475</v>
      </c>
    </row>
    <row r="1847" spans="2:13" ht="12.75">
      <c r="B1847" s="312">
        <v>300</v>
      </c>
      <c r="C1847" s="1" t="s">
        <v>848</v>
      </c>
      <c r="D1847" s="1" t="s">
        <v>777</v>
      </c>
      <c r="E1847" s="1" t="s">
        <v>111</v>
      </c>
      <c r="F1847" s="29" t="s">
        <v>849</v>
      </c>
      <c r="G1847" s="29" t="s">
        <v>221</v>
      </c>
      <c r="H1847" s="6">
        <f>H1846-B1847</f>
        <v>-4300</v>
      </c>
      <c r="I1847" s="24">
        <v>0.6</v>
      </c>
      <c r="K1847" t="s">
        <v>571</v>
      </c>
      <c r="M1847" s="2">
        <v>475</v>
      </c>
    </row>
    <row r="1848" spans="1:13" ht="12.75">
      <c r="A1848" s="13"/>
      <c r="B1848" s="122">
        <f>SUM(B1844:B1847)</f>
        <v>4300</v>
      </c>
      <c r="C1848" s="60" t="s">
        <v>1</v>
      </c>
      <c r="D1848" s="13"/>
      <c r="E1848" s="13"/>
      <c r="F1848" s="20"/>
      <c r="G1848" s="20"/>
      <c r="H1848" s="58">
        <v>0</v>
      </c>
      <c r="I1848" s="59">
        <f>+B1848/M1848</f>
        <v>9.052631578947368</v>
      </c>
      <c r="J1848" s="60"/>
      <c r="K1848" s="60"/>
      <c r="L1848" s="60"/>
      <c r="M1848" s="2">
        <v>475</v>
      </c>
    </row>
    <row r="1849" spans="2:13" ht="12.75">
      <c r="B1849" s="312"/>
      <c r="H1849" s="6">
        <f aca="true" t="shared" si="102" ref="H1849:H1912">H1848-B1849</f>
        <v>0</v>
      </c>
      <c r="I1849" s="24">
        <f>+B1849/M1849</f>
        <v>0</v>
      </c>
      <c r="M1849" s="2">
        <v>475</v>
      </c>
    </row>
    <row r="1850" spans="2:13" ht="12.75">
      <c r="B1850" s="312"/>
      <c r="H1850" s="6">
        <f t="shared" si="102"/>
        <v>0</v>
      </c>
      <c r="I1850" s="24">
        <f>+B1850/M1850</f>
        <v>0</v>
      </c>
      <c r="M1850" s="2">
        <v>475</v>
      </c>
    </row>
    <row r="1851" spans="2:13" ht="12.75">
      <c r="B1851" s="312">
        <v>850</v>
      </c>
      <c r="C1851" s="1" t="s">
        <v>850</v>
      </c>
      <c r="D1851" s="14" t="s">
        <v>777</v>
      </c>
      <c r="E1851" s="1" t="s">
        <v>29</v>
      </c>
      <c r="F1851" s="29" t="s">
        <v>851</v>
      </c>
      <c r="G1851" s="29" t="s">
        <v>20</v>
      </c>
      <c r="H1851" s="6">
        <f t="shared" si="102"/>
        <v>-850</v>
      </c>
      <c r="I1851" s="24">
        <v>1.7</v>
      </c>
      <c r="K1851" t="s">
        <v>577</v>
      </c>
      <c r="M1851" s="2">
        <v>475</v>
      </c>
    </row>
    <row r="1852" spans="2:13" ht="12.75">
      <c r="B1852" s="101">
        <v>950</v>
      </c>
      <c r="C1852" s="1" t="s">
        <v>850</v>
      </c>
      <c r="D1852" s="14" t="s">
        <v>777</v>
      </c>
      <c r="E1852" s="1" t="s">
        <v>29</v>
      </c>
      <c r="F1852" s="29" t="s">
        <v>851</v>
      </c>
      <c r="G1852" s="33" t="s">
        <v>40</v>
      </c>
      <c r="H1852" s="6">
        <f t="shared" si="102"/>
        <v>-1800</v>
      </c>
      <c r="I1852" s="24">
        <v>1.9</v>
      </c>
      <c r="K1852" t="s">
        <v>577</v>
      </c>
      <c r="M1852" s="2">
        <v>475</v>
      </c>
    </row>
    <row r="1853" spans="2:13" ht="12.75">
      <c r="B1853" s="101">
        <v>800</v>
      </c>
      <c r="C1853" s="35" t="s">
        <v>850</v>
      </c>
      <c r="D1853" s="14" t="s">
        <v>777</v>
      </c>
      <c r="E1853" s="35" t="s">
        <v>29</v>
      </c>
      <c r="F1853" s="29" t="s">
        <v>851</v>
      </c>
      <c r="G1853" s="33" t="s">
        <v>43</v>
      </c>
      <c r="H1853" s="6">
        <f t="shared" si="102"/>
        <v>-2600</v>
      </c>
      <c r="I1853" s="24">
        <v>1.6</v>
      </c>
      <c r="K1853" t="s">
        <v>577</v>
      </c>
      <c r="M1853" s="2">
        <v>475</v>
      </c>
    </row>
    <row r="1854" spans="2:13" ht="12.75">
      <c r="B1854" s="101">
        <v>700</v>
      </c>
      <c r="C1854" s="14" t="s">
        <v>850</v>
      </c>
      <c r="D1854" s="14" t="s">
        <v>777</v>
      </c>
      <c r="E1854" s="37" t="s">
        <v>29</v>
      </c>
      <c r="F1854" s="29" t="s">
        <v>851</v>
      </c>
      <c r="G1854" s="38" t="s">
        <v>52</v>
      </c>
      <c r="H1854" s="6">
        <f t="shared" si="102"/>
        <v>-3300</v>
      </c>
      <c r="I1854" s="24">
        <v>1.4</v>
      </c>
      <c r="K1854" t="s">
        <v>577</v>
      </c>
      <c r="M1854" s="2">
        <v>475</v>
      </c>
    </row>
    <row r="1855" spans="2:13" ht="12.75">
      <c r="B1855" s="101">
        <v>700</v>
      </c>
      <c r="C1855" s="14" t="s">
        <v>850</v>
      </c>
      <c r="D1855" s="14" t="s">
        <v>777</v>
      </c>
      <c r="E1855" s="14" t="s">
        <v>29</v>
      </c>
      <c r="F1855" s="29" t="s">
        <v>851</v>
      </c>
      <c r="G1855" s="32" t="s">
        <v>54</v>
      </c>
      <c r="H1855" s="6">
        <f t="shared" si="102"/>
        <v>-4000</v>
      </c>
      <c r="I1855" s="24">
        <v>1.4</v>
      </c>
      <c r="K1855" t="s">
        <v>577</v>
      </c>
      <c r="M1855" s="2">
        <v>475</v>
      </c>
    </row>
    <row r="1856" spans="1:13" ht="12.75">
      <c r="A1856" s="14"/>
      <c r="B1856" s="101">
        <v>700</v>
      </c>
      <c r="C1856" s="14" t="s">
        <v>850</v>
      </c>
      <c r="D1856" s="14" t="s">
        <v>777</v>
      </c>
      <c r="E1856" s="14" t="s">
        <v>29</v>
      </c>
      <c r="F1856" s="29" t="s">
        <v>851</v>
      </c>
      <c r="G1856" s="32" t="s">
        <v>75</v>
      </c>
      <c r="H1856" s="6">
        <f t="shared" si="102"/>
        <v>-4700</v>
      </c>
      <c r="I1856" s="24">
        <v>1.4</v>
      </c>
      <c r="J1856" s="17"/>
      <c r="K1856" t="s">
        <v>577</v>
      </c>
      <c r="L1856" s="17"/>
      <c r="M1856" s="2">
        <v>475</v>
      </c>
    </row>
    <row r="1857" spans="2:13" ht="12.75">
      <c r="B1857" s="312">
        <v>1200</v>
      </c>
      <c r="C1857" s="14" t="s">
        <v>850</v>
      </c>
      <c r="D1857" s="14" t="s">
        <v>777</v>
      </c>
      <c r="E1857" s="1" t="s">
        <v>29</v>
      </c>
      <c r="F1857" s="29" t="s">
        <v>851</v>
      </c>
      <c r="G1857" s="29" t="s">
        <v>77</v>
      </c>
      <c r="H1857" s="6">
        <f t="shared" si="102"/>
        <v>-5900</v>
      </c>
      <c r="I1857" s="24">
        <v>2.4</v>
      </c>
      <c r="K1857" t="s">
        <v>577</v>
      </c>
      <c r="M1857" s="2">
        <v>475</v>
      </c>
    </row>
    <row r="1858" spans="2:13" ht="12.75">
      <c r="B1858" s="314">
        <v>950</v>
      </c>
      <c r="C1858" s="40" t="s">
        <v>850</v>
      </c>
      <c r="D1858" s="14" t="s">
        <v>777</v>
      </c>
      <c r="E1858" s="40" t="s">
        <v>29</v>
      </c>
      <c r="F1858" s="29" t="s">
        <v>851</v>
      </c>
      <c r="G1858" s="29" t="s">
        <v>110</v>
      </c>
      <c r="H1858" s="6">
        <f t="shared" si="102"/>
        <v>-6850</v>
      </c>
      <c r="I1858" s="24">
        <v>1.9</v>
      </c>
      <c r="J1858" s="39"/>
      <c r="K1858" t="s">
        <v>577</v>
      </c>
      <c r="L1858" s="39"/>
      <c r="M1858" s="2">
        <v>475</v>
      </c>
    </row>
    <row r="1859" spans="2:13" ht="12.75">
      <c r="B1859" s="312">
        <v>800</v>
      </c>
      <c r="C1859" s="1" t="s">
        <v>850</v>
      </c>
      <c r="D1859" s="14" t="s">
        <v>777</v>
      </c>
      <c r="E1859" s="1" t="s">
        <v>29</v>
      </c>
      <c r="F1859" s="29" t="s">
        <v>851</v>
      </c>
      <c r="G1859" s="29" t="s">
        <v>114</v>
      </c>
      <c r="H1859" s="6">
        <f t="shared" si="102"/>
        <v>-7650</v>
      </c>
      <c r="I1859" s="24">
        <v>1.6</v>
      </c>
      <c r="K1859" t="s">
        <v>577</v>
      </c>
      <c r="M1859" s="2">
        <v>475</v>
      </c>
    </row>
    <row r="1860" spans="2:13" ht="12.75">
      <c r="B1860" s="312">
        <v>800</v>
      </c>
      <c r="C1860" s="1" t="s">
        <v>850</v>
      </c>
      <c r="D1860" s="14" t="s">
        <v>777</v>
      </c>
      <c r="E1860" s="1" t="s">
        <v>29</v>
      </c>
      <c r="F1860" s="29" t="s">
        <v>851</v>
      </c>
      <c r="G1860" s="29" t="s">
        <v>117</v>
      </c>
      <c r="H1860" s="6">
        <f t="shared" si="102"/>
        <v>-8450</v>
      </c>
      <c r="I1860" s="24">
        <v>1.6</v>
      </c>
      <c r="K1860" t="s">
        <v>577</v>
      </c>
      <c r="M1860" s="2">
        <v>475</v>
      </c>
    </row>
    <row r="1861" spans="2:13" ht="12.75">
      <c r="B1861" s="312">
        <v>800</v>
      </c>
      <c r="C1861" s="1" t="s">
        <v>850</v>
      </c>
      <c r="D1861" s="14" t="s">
        <v>777</v>
      </c>
      <c r="E1861" s="1" t="s">
        <v>29</v>
      </c>
      <c r="F1861" s="29" t="s">
        <v>851</v>
      </c>
      <c r="G1861" s="29" t="s">
        <v>148</v>
      </c>
      <c r="H1861" s="6">
        <f t="shared" si="102"/>
        <v>-9250</v>
      </c>
      <c r="I1861" s="24">
        <v>1.6</v>
      </c>
      <c r="K1861" t="s">
        <v>577</v>
      </c>
      <c r="M1861" s="2">
        <v>475</v>
      </c>
    </row>
    <row r="1862" spans="2:13" ht="12.75">
      <c r="B1862" s="312">
        <v>600</v>
      </c>
      <c r="C1862" s="1" t="s">
        <v>850</v>
      </c>
      <c r="D1862" s="14" t="s">
        <v>777</v>
      </c>
      <c r="E1862" s="1" t="s">
        <v>29</v>
      </c>
      <c r="F1862" s="29" t="s">
        <v>851</v>
      </c>
      <c r="G1862" s="29" t="s">
        <v>121</v>
      </c>
      <c r="H1862" s="6">
        <f t="shared" si="102"/>
        <v>-9850</v>
      </c>
      <c r="I1862" s="24">
        <v>1.2</v>
      </c>
      <c r="K1862" t="s">
        <v>577</v>
      </c>
      <c r="M1862" s="2">
        <v>475</v>
      </c>
    </row>
    <row r="1863" spans="2:13" ht="12.75">
      <c r="B1863" s="312">
        <v>600</v>
      </c>
      <c r="C1863" s="1" t="s">
        <v>850</v>
      </c>
      <c r="D1863" s="14" t="s">
        <v>777</v>
      </c>
      <c r="E1863" s="1" t="s">
        <v>29</v>
      </c>
      <c r="F1863" s="29" t="s">
        <v>851</v>
      </c>
      <c r="G1863" s="29" t="s">
        <v>182</v>
      </c>
      <c r="H1863" s="6">
        <f t="shared" si="102"/>
        <v>-10450</v>
      </c>
      <c r="I1863" s="24">
        <v>1.2</v>
      </c>
      <c r="K1863" t="s">
        <v>577</v>
      </c>
      <c r="M1863" s="2">
        <v>475</v>
      </c>
    </row>
    <row r="1864" spans="2:13" ht="12.75">
      <c r="B1864" s="312">
        <v>1200</v>
      </c>
      <c r="C1864" s="1" t="s">
        <v>850</v>
      </c>
      <c r="D1864" s="1" t="s">
        <v>777</v>
      </c>
      <c r="E1864" s="1" t="s">
        <v>29</v>
      </c>
      <c r="F1864" s="29" t="s">
        <v>851</v>
      </c>
      <c r="G1864" s="29" t="s">
        <v>125</v>
      </c>
      <c r="H1864" s="6">
        <f t="shared" si="102"/>
        <v>-11650</v>
      </c>
      <c r="I1864" s="24">
        <v>2.4</v>
      </c>
      <c r="K1864" t="s">
        <v>577</v>
      </c>
      <c r="M1864" s="2">
        <v>475</v>
      </c>
    </row>
    <row r="1865" spans="2:13" ht="12.75">
      <c r="B1865" s="312">
        <v>600</v>
      </c>
      <c r="C1865" s="1" t="s">
        <v>850</v>
      </c>
      <c r="D1865" s="1" t="s">
        <v>777</v>
      </c>
      <c r="E1865" s="1" t="s">
        <v>29</v>
      </c>
      <c r="F1865" s="29" t="s">
        <v>851</v>
      </c>
      <c r="G1865" s="29" t="s">
        <v>127</v>
      </c>
      <c r="H1865" s="6">
        <f t="shared" si="102"/>
        <v>-12250</v>
      </c>
      <c r="I1865" s="24">
        <v>1.2</v>
      </c>
      <c r="K1865" t="s">
        <v>577</v>
      </c>
      <c r="M1865" s="2">
        <v>475</v>
      </c>
    </row>
    <row r="1866" spans="2:13" ht="12.75">
      <c r="B1866" s="312">
        <v>700</v>
      </c>
      <c r="C1866" s="1" t="s">
        <v>850</v>
      </c>
      <c r="D1866" s="1" t="s">
        <v>777</v>
      </c>
      <c r="E1866" s="1" t="s">
        <v>29</v>
      </c>
      <c r="F1866" s="29" t="s">
        <v>851</v>
      </c>
      <c r="G1866" s="29" t="s">
        <v>129</v>
      </c>
      <c r="H1866" s="6">
        <f t="shared" si="102"/>
        <v>-12950</v>
      </c>
      <c r="I1866" s="24">
        <v>1.4</v>
      </c>
      <c r="K1866" t="s">
        <v>577</v>
      </c>
      <c r="M1866" s="2">
        <v>475</v>
      </c>
    </row>
    <row r="1867" spans="2:13" ht="12.75">
      <c r="B1867" s="312">
        <v>900</v>
      </c>
      <c r="C1867" s="1" t="s">
        <v>850</v>
      </c>
      <c r="D1867" s="1" t="s">
        <v>777</v>
      </c>
      <c r="E1867" s="1" t="s">
        <v>29</v>
      </c>
      <c r="F1867" s="29" t="s">
        <v>851</v>
      </c>
      <c r="G1867" s="29" t="s">
        <v>216</v>
      </c>
      <c r="H1867" s="6">
        <f t="shared" si="102"/>
        <v>-13850</v>
      </c>
      <c r="I1867" s="24">
        <v>1.8</v>
      </c>
      <c r="K1867" t="s">
        <v>577</v>
      </c>
      <c r="M1867" s="2">
        <v>475</v>
      </c>
    </row>
    <row r="1868" spans="2:13" ht="12.75">
      <c r="B1868" s="312">
        <v>1000</v>
      </c>
      <c r="C1868" s="1" t="s">
        <v>850</v>
      </c>
      <c r="D1868" s="1" t="s">
        <v>777</v>
      </c>
      <c r="E1868" s="1" t="s">
        <v>29</v>
      </c>
      <c r="F1868" s="29" t="s">
        <v>851</v>
      </c>
      <c r="G1868" s="29" t="s">
        <v>209</v>
      </c>
      <c r="H1868" s="6">
        <f t="shared" si="102"/>
        <v>-14850</v>
      </c>
      <c r="I1868" s="24">
        <v>2</v>
      </c>
      <c r="K1868" t="s">
        <v>577</v>
      </c>
      <c r="M1868" s="2">
        <v>475</v>
      </c>
    </row>
    <row r="1869" spans="2:13" ht="12.75">
      <c r="B1869" s="312">
        <v>800</v>
      </c>
      <c r="C1869" s="1" t="s">
        <v>850</v>
      </c>
      <c r="D1869" s="1" t="s">
        <v>777</v>
      </c>
      <c r="E1869" s="1" t="s">
        <v>29</v>
      </c>
      <c r="F1869" s="29" t="s">
        <v>851</v>
      </c>
      <c r="G1869" s="29" t="s">
        <v>217</v>
      </c>
      <c r="H1869" s="6">
        <f t="shared" si="102"/>
        <v>-15650</v>
      </c>
      <c r="I1869" s="24">
        <v>1.6</v>
      </c>
      <c r="K1869" t="s">
        <v>577</v>
      </c>
      <c r="M1869" s="2">
        <v>475</v>
      </c>
    </row>
    <row r="1870" spans="2:13" ht="12.75">
      <c r="B1870" s="312">
        <v>300</v>
      </c>
      <c r="C1870" s="1" t="s">
        <v>850</v>
      </c>
      <c r="D1870" s="1" t="s">
        <v>777</v>
      </c>
      <c r="E1870" s="1" t="s">
        <v>29</v>
      </c>
      <c r="F1870" s="29" t="s">
        <v>851</v>
      </c>
      <c r="G1870" s="29" t="s">
        <v>218</v>
      </c>
      <c r="H1870" s="6">
        <f t="shared" si="102"/>
        <v>-15950</v>
      </c>
      <c r="I1870" s="24">
        <v>0.6</v>
      </c>
      <c r="K1870" t="s">
        <v>577</v>
      </c>
      <c r="M1870" s="2">
        <v>475</v>
      </c>
    </row>
    <row r="1871" spans="2:13" ht="12.75">
      <c r="B1871" s="312">
        <v>700</v>
      </c>
      <c r="C1871" s="1" t="s">
        <v>850</v>
      </c>
      <c r="D1871" s="1" t="s">
        <v>777</v>
      </c>
      <c r="E1871" s="1" t="s">
        <v>29</v>
      </c>
      <c r="F1871" s="29" t="s">
        <v>851</v>
      </c>
      <c r="G1871" s="29" t="s">
        <v>219</v>
      </c>
      <c r="H1871" s="6">
        <f t="shared" si="102"/>
        <v>-16650</v>
      </c>
      <c r="I1871" s="24">
        <v>1.4</v>
      </c>
      <c r="K1871" t="s">
        <v>577</v>
      </c>
      <c r="M1871" s="2">
        <v>475</v>
      </c>
    </row>
    <row r="1872" spans="2:13" ht="12.75">
      <c r="B1872" s="312">
        <v>1300</v>
      </c>
      <c r="C1872" s="1" t="s">
        <v>850</v>
      </c>
      <c r="D1872" s="1" t="s">
        <v>777</v>
      </c>
      <c r="E1872" s="1" t="s">
        <v>29</v>
      </c>
      <c r="F1872" s="29" t="s">
        <v>851</v>
      </c>
      <c r="G1872" s="29" t="s">
        <v>220</v>
      </c>
      <c r="H1872" s="6">
        <f t="shared" si="102"/>
        <v>-17950</v>
      </c>
      <c r="I1872" s="24">
        <v>2.6</v>
      </c>
      <c r="K1872" t="s">
        <v>577</v>
      </c>
      <c r="M1872" s="2">
        <v>475</v>
      </c>
    </row>
    <row r="1873" spans="2:13" ht="12.75">
      <c r="B1873" s="312">
        <v>1250</v>
      </c>
      <c r="C1873" s="1" t="s">
        <v>850</v>
      </c>
      <c r="D1873" s="1" t="s">
        <v>777</v>
      </c>
      <c r="E1873" s="1" t="s">
        <v>29</v>
      </c>
      <c r="F1873" s="29" t="s">
        <v>851</v>
      </c>
      <c r="G1873" s="29" t="s">
        <v>210</v>
      </c>
      <c r="H1873" s="6">
        <f t="shared" si="102"/>
        <v>-19200</v>
      </c>
      <c r="I1873" s="24">
        <v>2.5</v>
      </c>
      <c r="K1873" t="s">
        <v>577</v>
      </c>
      <c r="M1873" s="2">
        <v>475</v>
      </c>
    </row>
    <row r="1874" spans="2:13" ht="12.75">
      <c r="B1874" s="312">
        <v>850</v>
      </c>
      <c r="C1874" s="1" t="s">
        <v>850</v>
      </c>
      <c r="D1874" s="1" t="s">
        <v>777</v>
      </c>
      <c r="E1874" s="1" t="s">
        <v>29</v>
      </c>
      <c r="F1874" s="29" t="s">
        <v>851</v>
      </c>
      <c r="G1874" s="29" t="s">
        <v>221</v>
      </c>
      <c r="H1874" s="6">
        <f t="shared" si="102"/>
        <v>-20050</v>
      </c>
      <c r="I1874" s="24">
        <v>1.7</v>
      </c>
      <c r="K1874" t="s">
        <v>577</v>
      </c>
      <c r="M1874" s="2">
        <v>475</v>
      </c>
    </row>
    <row r="1875" spans="2:13" ht="12.75">
      <c r="B1875" s="312">
        <v>900</v>
      </c>
      <c r="C1875" s="1" t="s">
        <v>850</v>
      </c>
      <c r="D1875" s="1" t="s">
        <v>777</v>
      </c>
      <c r="E1875" s="1" t="s">
        <v>29</v>
      </c>
      <c r="F1875" s="29" t="s">
        <v>851</v>
      </c>
      <c r="G1875" s="29" t="s">
        <v>222</v>
      </c>
      <c r="H1875" s="6">
        <f t="shared" si="102"/>
        <v>-20950</v>
      </c>
      <c r="I1875" s="24">
        <v>1.8</v>
      </c>
      <c r="K1875" t="s">
        <v>577</v>
      </c>
      <c r="M1875" s="2">
        <v>475</v>
      </c>
    </row>
    <row r="1876" spans="2:13" ht="12.75">
      <c r="B1876" s="312">
        <v>900</v>
      </c>
      <c r="C1876" s="1" t="s">
        <v>850</v>
      </c>
      <c r="D1876" s="1" t="s">
        <v>777</v>
      </c>
      <c r="E1876" s="1" t="s">
        <v>29</v>
      </c>
      <c r="F1876" s="29" t="s">
        <v>851</v>
      </c>
      <c r="G1876" s="29" t="s">
        <v>223</v>
      </c>
      <c r="H1876" s="6">
        <f t="shared" si="102"/>
        <v>-21850</v>
      </c>
      <c r="I1876" s="24">
        <v>1.8</v>
      </c>
      <c r="K1876" t="s">
        <v>577</v>
      </c>
      <c r="M1876" s="2">
        <v>475</v>
      </c>
    </row>
    <row r="1877" spans="2:13" ht="12.75">
      <c r="B1877" s="101">
        <v>600</v>
      </c>
      <c r="C1877" s="14" t="s">
        <v>41</v>
      </c>
      <c r="D1877" s="14" t="s">
        <v>777</v>
      </c>
      <c r="E1877" s="14" t="s">
        <v>29</v>
      </c>
      <c r="F1877" s="29" t="s">
        <v>852</v>
      </c>
      <c r="G1877" s="32" t="s">
        <v>853</v>
      </c>
      <c r="H1877" s="6">
        <f t="shared" si="102"/>
        <v>-22450</v>
      </c>
      <c r="I1877" s="24">
        <v>1.2</v>
      </c>
      <c r="K1877" t="s">
        <v>571</v>
      </c>
      <c r="M1877" s="2">
        <v>475</v>
      </c>
    </row>
    <row r="1878" spans="1:13" ht="12.75">
      <c r="A1878" s="14"/>
      <c r="B1878" s="101">
        <v>1000</v>
      </c>
      <c r="C1878" s="14" t="s">
        <v>41</v>
      </c>
      <c r="D1878" s="14" t="s">
        <v>777</v>
      </c>
      <c r="E1878" s="14" t="s">
        <v>29</v>
      </c>
      <c r="F1878" s="29" t="s">
        <v>852</v>
      </c>
      <c r="G1878" s="32" t="s">
        <v>844</v>
      </c>
      <c r="H1878" s="6">
        <f t="shared" si="102"/>
        <v>-23450</v>
      </c>
      <c r="I1878" s="42">
        <v>2</v>
      </c>
      <c r="J1878" s="17"/>
      <c r="K1878" t="s">
        <v>571</v>
      </c>
      <c r="L1878" s="17"/>
      <c r="M1878" s="2">
        <v>475</v>
      </c>
    </row>
    <row r="1879" spans="2:13" ht="12.75">
      <c r="B1879" s="312">
        <v>600</v>
      </c>
      <c r="C1879" s="1" t="s">
        <v>41</v>
      </c>
      <c r="D1879" s="14" t="s">
        <v>777</v>
      </c>
      <c r="E1879" s="1" t="s">
        <v>29</v>
      </c>
      <c r="F1879" s="29" t="s">
        <v>852</v>
      </c>
      <c r="G1879" s="29" t="s">
        <v>854</v>
      </c>
      <c r="H1879" s="6">
        <f t="shared" si="102"/>
        <v>-24050</v>
      </c>
      <c r="I1879" s="24">
        <v>1.2</v>
      </c>
      <c r="K1879" t="s">
        <v>571</v>
      </c>
      <c r="M1879" s="2">
        <v>475</v>
      </c>
    </row>
    <row r="1880" spans="2:13" ht="12.75">
      <c r="B1880" s="314">
        <v>450</v>
      </c>
      <c r="C1880" s="40" t="s">
        <v>41</v>
      </c>
      <c r="D1880" s="14" t="s">
        <v>777</v>
      </c>
      <c r="E1880" s="40" t="s">
        <v>29</v>
      </c>
      <c r="F1880" s="29" t="s">
        <v>852</v>
      </c>
      <c r="G1880" s="29" t="s">
        <v>855</v>
      </c>
      <c r="H1880" s="6">
        <f t="shared" si="102"/>
        <v>-24500</v>
      </c>
      <c r="I1880" s="24">
        <v>0.9</v>
      </c>
      <c r="J1880" s="39"/>
      <c r="K1880" t="s">
        <v>571</v>
      </c>
      <c r="L1880" s="39"/>
      <c r="M1880" s="2">
        <v>475</v>
      </c>
    </row>
    <row r="1881" spans="2:13" ht="12.75">
      <c r="B1881" s="312">
        <v>850</v>
      </c>
      <c r="C1881" s="1" t="s">
        <v>41</v>
      </c>
      <c r="D1881" s="14" t="s">
        <v>777</v>
      </c>
      <c r="E1881" s="1" t="s">
        <v>29</v>
      </c>
      <c r="F1881" s="29" t="s">
        <v>852</v>
      </c>
      <c r="G1881" s="29" t="s">
        <v>856</v>
      </c>
      <c r="H1881" s="6">
        <f t="shared" si="102"/>
        <v>-25350</v>
      </c>
      <c r="I1881" s="24">
        <v>1.7</v>
      </c>
      <c r="K1881" t="s">
        <v>571</v>
      </c>
      <c r="M1881" s="2">
        <v>475</v>
      </c>
    </row>
    <row r="1882" spans="2:13" ht="12.75">
      <c r="B1882" s="312">
        <v>650</v>
      </c>
      <c r="C1882" s="1" t="s">
        <v>41</v>
      </c>
      <c r="D1882" s="14" t="s">
        <v>777</v>
      </c>
      <c r="E1882" s="1" t="s">
        <v>29</v>
      </c>
      <c r="F1882" s="29" t="s">
        <v>852</v>
      </c>
      <c r="G1882" s="29" t="s">
        <v>857</v>
      </c>
      <c r="H1882" s="6">
        <f t="shared" si="102"/>
        <v>-26000</v>
      </c>
      <c r="I1882" s="24">
        <v>1.3</v>
      </c>
      <c r="K1882" t="s">
        <v>571</v>
      </c>
      <c r="M1882" s="2">
        <v>475</v>
      </c>
    </row>
    <row r="1883" spans="2:13" ht="12.75">
      <c r="B1883" s="312">
        <v>450</v>
      </c>
      <c r="C1883" s="1" t="s">
        <v>41</v>
      </c>
      <c r="D1883" s="14" t="s">
        <v>777</v>
      </c>
      <c r="E1883" s="1" t="s">
        <v>29</v>
      </c>
      <c r="F1883" s="29" t="s">
        <v>852</v>
      </c>
      <c r="G1883" s="29" t="s">
        <v>110</v>
      </c>
      <c r="H1883" s="6">
        <f t="shared" si="102"/>
        <v>-26450</v>
      </c>
      <c r="I1883" s="24">
        <v>0.9</v>
      </c>
      <c r="K1883" t="s">
        <v>571</v>
      </c>
      <c r="M1883" s="2">
        <v>475</v>
      </c>
    </row>
    <row r="1884" spans="2:13" ht="12.75">
      <c r="B1884" s="312">
        <v>500</v>
      </c>
      <c r="C1884" s="1" t="s">
        <v>41</v>
      </c>
      <c r="D1884" s="14" t="s">
        <v>777</v>
      </c>
      <c r="E1884" s="1" t="s">
        <v>29</v>
      </c>
      <c r="F1884" s="29" t="s">
        <v>852</v>
      </c>
      <c r="G1884" s="29" t="s">
        <v>114</v>
      </c>
      <c r="H1884" s="6">
        <f t="shared" si="102"/>
        <v>-26950</v>
      </c>
      <c r="I1884" s="24">
        <v>1</v>
      </c>
      <c r="K1884" t="s">
        <v>571</v>
      </c>
      <c r="M1884" s="2">
        <v>475</v>
      </c>
    </row>
    <row r="1885" spans="2:13" ht="12.75">
      <c r="B1885" s="312">
        <v>450</v>
      </c>
      <c r="C1885" s="1" t="s">
        <v>41</v>
      </c>
      <c r="D1885" s="14" t="s">
        <v>777</v>
      </c>
      <c r="E1885" s="1" t="s">
        <v>29</v>
      </c>
      <c r="F1885" s="29" t="s">
        <v>852</v>
      </c>
      <c r="G1885" s="29" t="s">
        <v>117</v>
      </c>
      <c r="H1885" s="6">
        <f t="shared" si="102"/>
        <v>-27400</v>
      </c>
      <c r="I1885" s="24">
        <v>0.9</v>
      </c>
      <c r="K1885" t="s">
        <v>571</v>
      </c>
      <c r="M1885" s="2">
        <v>475</v>
      </c>
    </row>
    <row r="1886" spans="2:13" ht="12.75">
      <c r="B1886" s="312">
        <v>500</v>
      </c>
      <c r="C1886" s="1" t="s">
        <v>41</v>
      </c>
      <c r="D1886" s="14" t="s">
        <v>777</v>
      </c>
      <c r="E1886" s="1" t="s">
        <v>29</v>
      </c>
      <c r="F1886" s="29" t="s">
        <v>852</v>
      </c>
      <c r="G1886" s="29" t="s">
        <v>148</v>
      </c>
      <c r="H1886" s="6">
        <f t="shared" si="102"/>
        <v>-27900</v>
      </c>
      <c r="I1886" s="24">
        <v>1</v>
      </c>
      <c r="K1886" t="s">
        <v>571</v>
      </c>
      <c r="M1886" s="2">
        <v>475</v>
      </c>
    </row>
    <row r="1887" spans="2:13" ht="12.75">
      <c r="B1887" s="312">
        <v>450</v>
      </c>
      <c r="C1887" s="1" t="s">
        <v>41</v>
      </c>
      <c r="D1887" s="1" t="s">
        <v>777</v>
      </c>
      <c r="E1887" s="1" t="s">
        <v>29</v>
      </c>
      <c r="F1887" s="29" t="s">
        <v>852</v>
      </c>
      <c r="G1887" s="29" t="s">
        <v>121</v>
      </c>
      <c r="H1887" s="6">
        <f t="shared" si="102"/>
        <v>-28350</v>
      </c>
      <c r="I1887" s="24">
        <v>0.9</v>
      </c>
      <c r="K1887" t="s">
        <v>571</v>
      </c>
      <c r="M1887" s="2">
        <v>475</v>
      </c>
    </row>
    <row r="1888" spans="2:13" ht="12.75">
      <c r="B1888" s="312">
        <v>1750</v>
      </c>
      <c r="C1888" s="1" t="s">
        <v>41</v>
      </c>
      <c r="D1888" s="1" t="s">
        <v>777</v>
      </c>
      <c r="E1888" s="1" t="s">
        <v>29</v>
      </c>
      <c r="F1888" s="29" t="s">
        <v>852</v>
      </c>
      <c r="G1888" s="29" t="s">
        <v>182</v>
      </c>
      <c r="H1888" s="6">
        <f t="shared" si="102"/>
        <v>-30100</v>
      </c>
      <c r="I1888" s="24">
        <v>3.5</v>
      </c>
      <c r="K1888" t="s">
        <v>571</v>
      </c>
      <c r="M1888" s="2">
        <v>475</v>
      </c>
    </row>
    <row r="1889" spans="2:13" ht="12.75">
      <c r="B1889" s="312">
        <v>1050</v>
      </c>
      <c r="C1889" s="1" t="s">
        <v>41</v>
      </c>
      <c r="D1889" s="1" t="s">
        <v>777</v>
      </c>
      <c r="E1889" s="1" t="s">
        <v>29</v>
      </c>
      <c r="F1889" s="29" t="s">
        <v>852</v>
      </c>
      <c r="G1889" s="29" t="s">
        <v>125</v>
      </c>
      <c r="H1889" s="6">
        <f t="shared" si="102"/>
        <v>-31150</v>
      </c>
      <c r="I1889" s="24">
        <v>2.1</v>
      </c>
      <c r="K1889" t="s">
        <v>571</v>
      </c>
      <c r="M1889" s="2">
        <v>475</v>
      </c>
    </row>
    <row r="1890" spans="2:13" ht="12.75">
      <c r="B1890" s="312">
        <v>650</v>
      </c>
      <c r="C1890" s="1" t="s">
        <v>41</v>
      </c>
      <c r="D1890" s="1" t="s">
        <v>777</v>
      </c>
      <c r="E1890" s="1" t="s">
        <v>29</v>
      </c>
      <c r="F1890" s="29" t="s">
        <v>852</v>
      </c>
      <c r="G1890" s="29" t="s">
        <v>127</v>
      </c>
      <c r="H1890" s="6">
        <f t="shared" si="102"/>
        <v>-31800</v>
      </c>
      <c r="I1890" s="24">
        <v>1.3</v>
      </c>
      <c r="K1890" t="s">
        <v>571</v>
      </c>
      <c r="M1890" s="2">
        <v>475</v>
      </c>
    </row>
    <row r="1891" spans="2:13" ht="12.75">
      <c r="B1891" s="312">
        <v>1500</v>
      </c>
      <c r="C1891" s="1" t="s">
        <v>41</v>
      </c>
      <c r="D1891" s="1" t="s">
        <v>777</v>
      </c>
      <c r="E1891" s="1" t="s">
        <v>29</v>
      </c>
      <c r="F1891" s="29" t="s">
        <v>852</v>
      </c>
      <c r="G1891" s="29" t="s">
        <v>129</v>
      </c>
      <c r="H1891" s="6">
        <f t="shared" si="102"/>
        <v>-33300</v>
      </c>
      <c r="I1891" s="24">
        <v>3</v>
      </c>
      <c r="K1891" t="s">
        <v>571</v>
      </c>
      <c r="M1891" s="2">
        <v>475</v>
      </c>
    </row>
    <row r="1892" spans="2:13" ht="12.75">
      <c r="B1892" s="312">
        <v>600</v>
      </c>
      <c r="C1892" s="1" t="s">
        <v>41</v>
      </c>
      <c r="D1892" s="1" t="s">
        <v>777</v>
      </c>
      <c r="E1892" s="1" t="s">
        <v>29</v>
      </c>
      <c r="F1892" s="29" t="s">
        <v>852</v>
      </c>
      <c r="G1892" s="29" t="s">
        <v>129</v>
      </c>
      <c r="H1892" s="6">
        <f t="shared" si="102"/>
        <v>-33900</v>
      </c>
      <c r="I1892" s="24">
        <v>1.2</v>
      </c>
      <c r="K1892" t="s">
        <v>571</v>
      </c>
      <c r="M1892" s="2">
        <v>475</v>
      </c>
    </row>
    <row r="1893" spans="2:13" ht="12.75">
      <c r="B1893" s="312">
        <v>600</v>
      </c>
      <c r="C1893" s="1" t="s">
        <v>41</v>
      </c>
      <c r="D1893" s="1" t="s">
        <v>777</v>
      </c>
      <c r="E1893" s="1" t="s">
        <v>29</v>
      </c>
      <c r="F1893" s="29" t="s">
        <v>852</v>
      </c>
      <c r="G1893" s="29" t="s">
        <v>216</v>
      </c>
      <c r="H1893" s="6">
        <f t="shared" si="102"/>
        <v>-34500</v>
      </c>
      <c r="I1893" s="24">
        <v>1.2</v>
      </c>
      <c r="K1893" t="s">
        <v>571</v>
      </c>
      <c r="M1893" s="2">
        <v>475</v>
      </c>
    </row>
    <row r="1894" spans="2:13" ht="12.75">
      <c r="B1894" s="312">
        <v>1500</v>
      </c>
      <c r="C1894" s="1" t="s">
        <v>41</v>
      </c>
      <c r="D1894" s="1" t="s">
        <v>777</v>
      </c>
      <c r="E1894" s="1" t="s">
        <v>29</v>
      </c>
      <c r="F1894" s="29" t="s">
        <v>852</v>
      </c>
      <c r="G1894" s="29" t="s">
        <v>209</v>
      </c>
      <c r="H1894" s="6">
        <f t="shared" si="102"/>
        <v>-36000</v>
      </c>
      <c r="I1894" s="24">
        <v>3</v>
      </c>
      <c r="K1894" t="s">
        <v>571</v>
      </c>
      <c r="M1894" s="2">
        <v>475</v>
      </c>
    </row>
    <row r="1895" spans="2:13" ht="12.75">
      <c r="B1895" s="312">
        <v>500</v>
      </c>
      <c r="C1895" s="1" t="s">
        <v>41</v>
      </c>
      <c r="D1895" s="1" t="s">
        <v>777</v>
      </c>
      <c r="E1895" s="1" t="s">
        <v>29</v>
      </c>
      <c r="F1895" s="29" t="s">
        <v>852</v>
      </c>
      <c r="G1895" s="29" t="s">
        <v>209</v>
      </c>
      <c r="H1895" s="6">
        <f t="shared" si="102"/>
        <v>-36500</v>
      </c>
      <c r="I1895" s="24">
        <v>1</v>
      </c>
      <c r="K1895" t="s">
        <v>571</v>
      </c>
      <c r="M1895" s="2">
        <v>475</v>
      </c>
    </row>
    <row r="1896" spans="2:13" ht="12.75">
      <c r="B1896" s="312">
        <v>850</v>
      </c>
      <c r="C1896" s="1" t="s">
        <v>41</v>
      </c>
      <c r="D1896" s="1" t="s">
        <v>777</v>
      </c>
      <c r="E1896" s="1" t="s">
        <v>29</v>
      </c>
      <c r="F1896" s="29" t="s">
        <v>852</v>
      </c>
      <c r="G1896" s="29" t="s">
        <v>217</v>
      </c>
      <c r="H1896" s="6">
        <f t="shared" si="102"/>
        <v>-37350</v>
      </c>
      <c r="I1896" s="24">
        <v>1.7</v>
      </c>
      <c r="K1896" t="s">
        <v>571</v>
      </c>
      <c r="M1896" s="2">
        <v>475</v>
      </c>
    </row>
    <row r="1897" spans="1:13" ht="12.75">
      <c r="A1897" s="14"/>
      <c r="B1897" s="101">
        <v>650</v>
      </c>
      <c r="C1897" s="14" t="s">
        <v>41</v>
      </c>
      <c r="D1897" s="14" t="s">
        <v>777</v>
      </c>
      <c r="E1897" s="14" t="s">
        <v>29</v>
      </c>
      <c r="F1897" s="32" t="s">
        <v>852</v>
      </c>
      <c r="G1897" s="32" t="s">
        <v>220</v>
      </c>
      <c r="H1897" s="6">
        <f t="shared" si="102"/>
        <v>-38000</v>
      </c>
      <c r="I1897" s="42">
        <v>1.3</v>
      </c>
      <c r="J1897" s="17"/>
      <c r="K1897" s="17" t="s">
        <v>571</v>
      </c>
      <c r="L1897" s="17"/>
      <c r="M1897" s="2">
        <v>475</v>
      </c>
    </row>
    <row r="1898" spans="1:13" s="60" customFormat="1" ht="12.75">
      <c r="A1898" s="1"/>
      <c r="B1898" s="312">
        <v>1200</v>
      </c>
      <c r="C1898" s="1" t="s">
        <v>41</v>
      </c>
      <c r="D1898" s="1" t="s">
        <v>777</v>
      </c>
      <c r="E1898" s="1" t="s">
        <v>29</v>
      </c>
      <c r="F1898" s="29" t="s">
        <v>852</v>
      </c>
      <c r="G1898" s="29" t="s">
        <v>210</v>
      </c>
      <c r="H1898" s="6">
        <f t="shared" si="102"/>
        <v>-39200</v>
      </c>
      <c r="I1898" s="24">
        <v>2.4</v>
      </c>
      <c r="J1898"/>
      <c r="K1898" t="s">
        <v>571</v>
      </c>
      <c r="L1898"/>
      <c r="M1898" s="2">
        <v>475</v>
      </c>
    </row>
    <row r="1899" spans="2:13" ht="12.75">
      <c r="B1899" s="312">
        <v>1350</v>
      </c>
      <c r="C1899" s="1" t="s">
        <v>41</v>
      </c>
      <c r="D1899" s="1" t="s">
        <v>777</v>
      </c>
      <c r="E1899" s="1" t="s">
        <v>29</v>
      </c>
      <c r="F1899" s="29" t="s">
        <v>852</v>
      </c>
      <c r="G1899" s="29" t="s">
        <v>221</v>
      </c>
      <c r="H1899" s="6">
        <f t="shared" si="102"/>
        <v>-40550</v>
      </c>
      <c r="I1899" s="24">
        <v>2.7</v>
      </c>
      <c r="K1899" t="s">
        <v>571</v>
      </c>
      <c r="M1899" s="2">
        <v>475</v>
      </c>
    </row>
    <row r="1900" spans="2:13" ht="12.75">
      <c r="B1900" s="312">
        <v>450</v>
      </c>
      <c r="C1900" s="1" t="s">
        <v>41</v>
      </c>
      <c r="D1900" s="1" t="s">
        <v>777</v>
      </c>
      <c r="E1900" s="1" t="s">
        <v>29</v>
      </c>
      <c r="F1900" s="29" t="s">
        <v>852</v>
      </c>
      <c r="G1900" s="29" t="s">
        <v>222</v>
      </c>
      <c r="H1900" s="6">
        <f t="shared" si="102"/>
        <v>-41000</v>
      </c>
      <c r="I1900" s="24">
        <v>0.9</v>
      </c>
      <c r="K1900" t="s">
        <v>571</v>
      </c>
      <c r="M1900" s="2">
        <v>475</v>
      </c>
    </row>
    <row r="1901" spans="2:13" ht="12.75">
      <c r="B1901" s="312">
        <v>500</v>
      </c>
      <c r="C1901" s="1" t="s">
        <v>41</v>
      </c>
      <c r="D1901" s="1" t="s">
        <v>777</v>
      </c>
      <c r="E1901" s="1" t="s">
        <v>29</v>
      </c>
      <c r="F1901" s="29" t="s">
        <v>852</v>
      </c>
      <c r="G1901" s="29" t="s">
        <v>223</v>
      </c>
      <c r="H1901" s="6">
        <f t="shared" si="102"/>
        <v>-41500</v>
      </c>
      <c r="I1901" s="24">
        <v>1</v>
      </c>
      <c r="K1901" t="s">
        <v>571</v>
      </c>
      <c r="M1901" s="2">
        <v>475</v>
      </c>
    </row>
    <row r="1902" spans="2:13" ht="12.75">
      <c r="B1902" s="312">
        <v>300</v>
      </c>
      <c r="C1902" s="1" t="s">
        <v>850</v>
      </c>
      <c r="D1902" s="14" t="s">
        <v>777</v>
      </c>
      <c r="E1902" s="1" t="s">
        <v>29</v>
      </c>
      <c r="F1902" s="29" t="s">
        <v>858</v>
      </c>
      <c r="G1902" s="29" t="s">
        <v>20</v>
      </c>
      <c r="H1902" s="6">
        <f t="shared" si="102"/>
        <v>-41800</v>
      </c>
      <c r="I1902" s="24">
        <v>0.6</v>
      </c>
      <c r="K1902" t="s">
        <v>577</v>
      </c>
      <c r="M1902" s="2">
        <v>475</v>
      </c>
    </row>
    <row r="1903" spans="2:13" ht="12.75">
      <c r="B1903" s="101">
        <v>700</v>
      </c>
      <c r="C1903" s="1" t="s">
        <v>850</v>
      </c>
      <c r="D1903" s="14" t="s">
        <v>777</v>
      </c>
      <c r="E1903" s="1" t="s">
        <v>29</v>
      </c>
      <c r="F1903" s="29" t="s">
        <v>858</v>
      </c>
      <c r="G1903" s="33" t="s">
        <v>40</v>
      </c>
      <c r="H1903" s="6">
        <f t="shared" si="102"/>
        <v>-42500</v>
      </c>
      <c r="I1903" s="24">
        <v>1.4</v>
      </c>
      <c r="K1903" t="s">
        <v>577</v>
      </c>
      <c r="M1903" s="2">
        <v>475</v>
      </c>
    </row>
    <row r="1904" spans="2:13" ht="12.75">
      <c r="B1904" s="101">
        <v>1850</v>
      </c>
      <c r="C1904" s="35" t="s">
        <v>850</v>
      </c>
      <c r="D1904" s="14" t="s">
        <v>777</v>
      </c>
      <c r="E1904" s="35" t="s">
        <v>29</v>
      </c>
      <c r="F1904" s="29" t="s">
        <v>858</v>
      </c>
      <c r="G1904" s="33" t="s">
        <v>43</v>
      </c>
      <c r="H1904" s="6">
        <f t="shared" si="102"/>
        <v>-44350</v>
      </c>
      <c r="I1904" s="24">
        <v>3.7</v>
      </c>
      <c r="K1904" t="s">
        <v>577</v>
      </c>
      <c r="M1904" s="2">
        <v>475</v>
      </c>
    </row>
    <row r="1905" spans="2:13" ht="12.75">
      <c r="B1905" s="101">
        <v>1500</v>
      </c>
      <c r="C1905" s="14" t="s">
        <v>850</v>
      </c>
      <c r="D1905" s="14" t="s">
        <v>777</v>
      </c>
      <c r="E1905" s="37" t="s">
        <v>29</v>
      </c>
      <c r="F1905" s="29" t="s">
        <v>858</v>
      </c>
      <c r="G1905" s="38" t="s">
        <v>52</v>
      </c>
      <c r="H1905" s="6">
        <f t="shared" si="102"/>
        <v>-45850</v>
      </c>
      <c r="I1905" s="24">
        <v>3</v>
      </c>
      <c r="K1905" t="s">
        <v>577</v>
      </c>
      <c r="M1905" s="2">
        <v>475</v>
      </c>
    </row>
    <row r="1906" spans="2:13" ht="12.75">
      <c r="B1906" s="101">
        <v>300</v>
      </c>
      <c r="C1906" s="14" t="s">
        <v>850</v>
      </c>
      <c r="D1906" s="14" t="s">
        <v>777</v>
      </c>
      <c r="E1906" s="14" t="s">
        <v>29</v>
      </c>
      <c r="F1906" s="29" t="s">
        <v>858</v>
      </c>
      <c r="G1906" s="32" t="s">
        <v>54</v>
      </c>
      <c r="H1906" s="6">
        <f t="shared" si="102"/>
        <v>-46150</v>
      </c>
      <c r="I1906" s="24">
        <v>0.6</v>
      </c>
      <c r="K1906" t="s">
        <v>577</v>
      </c>
      <c r="M1906" s="2">
        <v>475</v>
      </c>
    </row>
    <row r="1907" spans="1:13" ht="12.75">
      <c r="A1907" s="14"/>
      <c r="B1907" s="101">
        <v>500</v>
      </c>
      <c r="C1907" s="14" t="s">
        <v>850</v>
      </c>
      <c r="D1907" s="14" t="s">
        <v>777</v>
      </c>
      <c r="E1907" s="14" t="s">
        <v>29</v>
      </c>
      <c r="F1907" s="29" t="s">
        <v>858</v>
      </c>
      <c r="G1907" s="32" t="s">
        <v>75</v>
      </c>
      <c r="H1907" s="6">
        <f t="shared" si="102"/>
        <v>-46650</v>
      </c>
      <c r="I1907" s="24">
        <v>1</v>
      </c>
      <c r="J1907" s="17"/>
      <c r="K1907" t="s">
        <v>577</v>
      </c>
      <c r="L1907" s="17"/>
      <c r="M1907" s="2">
        <v>475</v>
      </c>
    </row>
    <row r="1908" spans="2:13" ht="12.75">
      <c r="B1908" s="312">
        <v>700</v>
      </c>
      <c r="C1908" s="1" t="s">
        <v>850</v>
      </c>
      <c r="D1908" s="14" t="s">
        <v>777</v>
      </c>
      <c r="E1908" s="1" t="s">
        <v>29</v>
      </c>
      <c r="F1908" s="29" t="s">
        <v>858</v>
      </c>
      <c r="G1908" s="29" t="s">
        <v>77</v>
      </c>
      <c r="H1908" s="6">
        <f t="shared" si="102"/>
        <v>-47350</v>
      </c>
      <c r="I1908" s="24">
        <v>1.4</v>
      </c>
      <c r="K1908" t="s">
        <v>577</v>
      </c>
      <c r="M1908" s="2">
        <v>475</v>
      </c>
    </row>
    <row r="1909" spans="2:13" ht="12.75">
      <c r="B1909" s="312">
        <v>500</v>
      </c>
      <c r="C1909" s="1" t="s">
        <v>850</v>
      </c>
      <c r="D1909" s="14" t="s">
        <v>777</v>
      </c>
      <c r="E1909" s="1" t="s">
        <v>29</v>
      </c>
      <c r="F1909" s="29" t="s">
        <v>858</v>
      </c>
      <c r="G1909" s="29" t="s">
        <v>110</v>
      </c>
      <c r="H1909" s="6">
        <f t="shared" si="102"/>
        <v>-47850</v>
      </c>
      <c r="I1909" s="24">
        <v>1</v>
      </c>
      <c r="K1909" t="s">
        <v>577</v>
      </c>
      <c r="M1909" s="2">
        <v>475</v>
      </c>
    </row>
    <row r="1910" spans="2:13" ht="12.75">
      <c r="B1910" s="312">
        <v>300</v>
      </c>
      <c r="C1910" s="1" t="s">
        <v>850</v>
      </c>
      <c r="D1910" s="14" t="s">
        <v>777</v>
      </c>
      <c r="E1910" s="1" t="s">
        <v>29</v>
      </c>
      <c r="F1910" s="29" t="s">
        <v>858</v>
      </c>
      <c r="G1910" s="29" t="s">
        <v>114</v>
      </c>
      <c r="H1910" s="6">
        <f t="shared" si="102"/>
        <v>-48150</v>
      </c>
      <c r="I1910" s="24">
        <v>0.6</v>
      </c>
      <c r="K1910" t="s">
        <v>577</v>
      </c>
      <c r="M1910" s="2">
        <v>475</v>
      </c>
    </row>
    <row r="1911" spans="2:13" ht="12.75">
      <c r="B1911" s="312">
        <v>300</v>
      </c>
      <c r="C1911" s="1" t="s">
        <v>850</v>
      </c>
      <c r="D1911" s="14" t="s">
        <v>777</v>
      </c>
      <c r="E1911" s="1" t="s">
        <v>29</v>
      </c>
      <c r="F1911" s="29" t="s">
        <v>858</v>
      </c>
      <c r="G1911" s="29" t="s">
        <v>117</v>
      </c>
      <c r="H1911" s="6">
        <f t="shared" si="102"/>
        <v>-48450</v>
      </c>
      <c r="I1911" s="24">
        <v>0.6</v>
      </c>
      <c r="K1911" t="s">
        <v>577</v>
      </c>
      <c r="M1911" s="2">
        <v>475</v>
      </c>
    </row>
    <row r="1912" spans="2:13" ht="12.75">
      <c r="B1912" s="312">
        <v>900</v>
      </c>
      <c r="C1912" s="1" t="s">
        <v>850</v>
      </c>
      <c r="D1912" s="14" t="s">
        <v>777</v>
      </c>
      <c r="E1912" s="1" t="s">
        <v>29</v>
      </c>
      <c r="F1912" s="29" t="s">
        <v>858</v>
      </c>
      <c r="G1912" s="29" t="s">
        <v>148</v>
      </c>
      <c r="H1912" s="6">
        <f t="shared" si="102"/>
        <v>-49350</v>
      </c>
      <c r="I1912" s="24">
        <v>1.8</v>
      </c>
      <c r="K1912" t="s">
        <v>577</v>
      </c>
      <c r="M1912" s="2">
        <v>475</v>
      </c>
    </row>
    <row r="1913" spans="2:13" ht="12.75">
      <c r="B1913" s="312">
        <v>600</v>
      </c>
      <c r="C1913" s="1" t="s">
        <v>850</v>
      </c>
      <c r="D1913" s="14" t="s">
        <v>777</v>
      </c>
      <c r="E1913" s="1" t="s">
        <v>29</v>
      </c>
      <c r="F1913" s="29" t="s">
        <v>858</v>
      </c>
      <c r="G1913" s="29" t="s">
        <v>121</v>
      </c>
      <c r="H1913" s="6">
        <f aca="true" t="shared" si="103" ref="H1913:H1959">H1912-B1913</f>
        <v>-49950</v>
      </c>
      <c r="I1913" s="24">
        <v>1.2</v>
      </c>
      <c r="K1913" t="s">
        <v>577</v>
      </c>
      <c r="M1913" s="2">
        <v>475</v>
      </c>
    </row>
    <row r="1914" spans="2:13" ht="12.75">
      <c r="B1914" s="312">
        <v>300</v>
      </c>
      <c r="C1914" s="1" t="s">
        <v>850</v>
      </c>
      <c r="D1914" s="14" t="s">
        <v>777</v>
      </c>
      <c r="E1914" s="1" t="s">
        <v>29</v>
      </c>
      <c r="F1914" s="29" t="s">
        <v>858</v>
      </c>
      <c r="G1914" s="29" t="s">
        <v>182</v>
      </c>
      <c r="H1914" s="6">
        <f t="shared" si="103"/>
        <v>-50250</v>
      </c>
      <c r="I1914" s="24">
        <v>0.6</v>
      </c>
      <c r="K1914" t="s">
        <v>577</v>
      </c>
      <c r="M1914" s="2">
        <v>475</v>
      </c>
    </row>
    <row r="1915" spans="2:13" ht="12.75">
      <c r="B1915" s="312">
        <v>1200</v>
      </c>
      <c r="C1915" s="1" t="s">
        <v>850</v>
      </c>
      <c r="D1915" s="1" t="s">
        <v>777</v>
      </c>
      <c r="E1915" s="1" t="s">
        <v>29</v>
      </c>
      <c r="F1915" s="29" t="s">
        <v>858</v>
      </c>
      <c r="G1915" s="29" t="s">
        <v>125</v>
      </c>
      <c r="H1915" s="6">
        <f t="shared" si="103"/>
        <v>-51450</v>
      </c>
      <c r="I1915" s="24">
        <v>2.4</v>
      </c>
      <c r="K1915" t="s">
        <v>577</v>
      </c>
      <c r="M1915" s="2">
        <v>475</v>
      </c>
    </row>
    <row r="1916" spans="2:13" ht="12.75">
      <c r="B1916" s="312">
        <v>300</v>
      </c>
      <c r="C1916" s="1" t="s">
        <v>850</v>
      </c>
      <c r="D1916" s="1" t="s">
        <v>777</v>
      </c>
      <c r="E1916" s="1" t="s">
        <v>29</v>
      </c>
      <c r="F1916" s="29" t="s">
        <v>858</v>
      </c>
      <c r="G1916" s="29" t="s">
        <v>127</v>
      </c>
      <c r="H1916" s="6">
        <f t="shared" si="103"/>
        <v>-51750</v>
      </c>
      <c r="I1916" s="24">
        <v>0.6</v>
      </c>
      <c r="K1916" t="s">
        <v>577</v>
      </c>
      <c r="M1916" s="2">
        <v>475</v>
      </c>
    </row>
    <row r="1917" spans="2:13" ht="12.75">
      <c r="B1917" s="312">
        <v>900</v>
      </c>
      <c r="C1917" s="1" t="s">
        <v>850</v>
      </c>
      <c r="D1917" s="1" t="s">
        <v>777</v>
      </c>
      <c r="E1917" s="1" t="s">
        <v>29</v>
      </c>
      <c r="F1917" s="29" t="s">
        <v>858</v>
      </c>
      <c r="G1917" s="29" t="s">
        <v>129</v>
      </c>
      <c r="H1917" s="6">
        <f t="shared" si="103"/>
        <v>-52650</v>
      </c>
      <c r="I1917" s="24">
        <v>1.8</v>
      </c>
      <c r="K1917" t="s">
        <v>577</v>
      </c>
      <c r="M1917" s="2">
        <v>475</v>
      </c>
    </row>
    <row r="1918" spans="2:13" ht="12.75">
      <c r="B1918" s="312">
        <v>700</v>
      </c>
      <c r="C1918" s="1" t="s">
        <v>850</v>
      </c>
      <c r="D1918" s="1" t="s">
        <v>777</v>
      </c>
      <c r="E1918" s="1" t="s">
        <v>29</v>
      </c>
      <c r="F1918" s="29" t="s">
        <v>858</v>
      </c>
      <c r="G1918" s="29" t="s">
        <v>216</v>
      </c>
      <c r="H1918" s="6">
        <f t="shared" si="103"/>
        <v>-53350</v>
      </c>
      <c r="I1918" s="24">
        <v>1.4</v>
      </c>
      <c r="K1918" t="s">
        <v>577</v>
      </c>
      <c r="M1918" s="2">
        <v>475</v>
      </c>
    </row>
    <row r="1919" spans="2:13" ht="12.75">
      <c r="B1919" s="312">
        <v>900</v>
      </c>
      <c r="C1919" s="1" t="s">
        <v>850</v>
      </c>
      <c r="D1919" s="1" t="s">
        <v>777</v>
      </c>
      <c r="E1919" s="1" t="s">
        <v>29</v>
      </c>
      <c r="F1919" s="29" t="s">
        <v>858</v>
      </c>
      <c r="G1919" s="29" t="s">
        <v>209</v>
      </c>
      <c r="H1919" s="6">
        <f t="shared" si="103"/>
        <v>-54250</v>
      </c>
      <c r="I1919" s="24">
        <v>1.8</v>
      </c>
      <c r="K1919" t="s">
        <v>577</v>
      </c>
      <c r="M1919" s="2">
        <v>475</v>
      </c>
    </row>
    <row r="1920" spans="2:13" ht="12.75">
      <c r="B1920" s="312">
        <v>1300</v>
      </c>
      <c r="C1920" s="1" t="s">
        <v>850</v>
      </c>
      <c r="D1920" s="1" t="s">
        <v>777</v>
      </c>
      <c r="E1920" s="1" t="s">
        <v>29</v>
      </c>
      <c r="F1920" s="29" t="s">
        <v>858</v>
      </c>
      <c r="G1920" s="29" t="s">
        <v>217</v>
      </c>
      <c r="H1920" s="6">
        <f t="shared" si="103"/>
        <v>-55550</v>
      </c>
      <c r="I1920" s="24">
        <v>2.6</v>
      </c>
      <c r="K1920" t="s">
        <v>577</v>
      </c>
      <c r="M1920" s="2">
        <v>475</v>
      </c>
    </row>
    <row r="1921" spans="2:13" ht="12.75">
      <c r="B1921" s="312">
        <v>400</v>
      </c>
      <c r="C1921" s="1" t="s">
        <v>850</v>
      </c>
      <c r="D1921" s="1" t="s">
        <v>777</v>
      </c>
      <c r="E1921" s="1" t="s">
        <v>29</v>
      </c>
      <c r="F1921" s="29" t="s">
        <v>858</v>
      </c>
      <c r="G1921" s="29" t="s">
        <v>218</v>
      </c>
      <c r="H1921" s="6">
        <f t="shared" si="103"/>
        <v>-55950</v>
      </c>
      <c r="I1921" s="24">
        <v>0.8</v>
      </c>
      <c r="K1921" t="s">
        <v>577</v>
      </c>
      <c r="M1921" s="2">
        <v>475</v>
      </c>
    </row>
    <row r="1922" spans="2:13" ht="12.75">
      <c r="B1922" s="312">
        <v>500</v>
      </c>
      <c r="C1922" s="1" t="s">
        <v>850</v>
      </c>
      <c r="D1922" s="1" t="s">
        <v>777</v>
      </c>
      <c r="E1922" s="1" t="s">
        <v>29</v>
      </c>
      <c r="F1922" s="29" t="s">
        <v>858</v>
      </c>
      <c r="G1922" s="29" t="s">
        <v>219</v>
      </c>
      <c r="H1922" s="6">
        <f t="shared" si="103"/>
        <v>-56450</v>
      </c>
      <c r="I1922" s="24">
        <v>1</v>
      </c>
      <c r="K1922" t="s">
        <v>577</v>
      </c>
      <c r="M1922" s="2">
        <v>475</v>
      </c>
    </row>
    <row r="1923" spans="2:13" ht="12.75">
      <c r="B1923" s="312">
        <v>900</v>
      </c>
      <c r="C1923" s="1" t="s">
        <v>850</v>
      </c>
      <c r="D1923" s="1" t="s">
        <v>777</v>
      </c>
      <c r="E1923" s="1" t="s">
        <v>29</v>
      </c>
      <c r="F1923" s="29" t="s">
        <v>858</v>
      </c>
      <c r="G1923" s="29" t="s">
        <v>220</v>
      </c>
      <c r="H1923" s="6">
        <f t="shared" si="103"/>
        <v>-57350</v>
      </c>
      <c r="I1923" s="24">
        <v>1.8</v>
      </c>
      <c r="K1923" t="s">
        <v>577</v>
      </c>
      <c r="M1923" s="2">
        <v>475</v>
      </c>
    </row>
    <row r="1924" spans="2:13" ht="12.75">
      <c r="B1924" s="312">
        <v>300</v>
      </c>
      <c r="C1924" s="1" t="s">
        <v>850</v>
      </c>
      <c r="D1924" s="1" t="s">
        <v>777</v>
      </c>
      <c r="E1924" s="1" t="s">
        <v>29</v>
      </c>
      <c r="F1924" s="29" t="s">
        <v>858</v>
      </c>
      <c r="G1924" s="29" t="s">
        <v>210</v>
      </c>
      <c r="H1924" s="6">
        <f t="shared" si="103"/>
        <v>-57650</v>
      </c>
      <c r="I1924" s="24">
        <v>0.6</v>
      </c>
      <c r="K1924" t="s">
        <v>577</v>
      </c>
      <c r="M1924" s="2">
        <v>475</v>
      </c>
    </row>
    <row r="1925" spans="2:13" ht="12.75">
      <c r="B1925" s="312">
        <v>700</v>
      </c>
      <c r="C1925" s="1" t="s">
        <v>850</v>
      </c>
      <c r="D1925" s="1" t="s">
        <v>777</v>
      </c>
      <c r="E1925" s="1" t="s">
        <v>29</v>
      </c>
      <c r="F1925" s="29" t="s">
        <v>858</v>
      </c>
      <c r="G1925" s="29" t="s">
        <v>221</v>
      </c>
      <c r="H1925" s="6">
        <f t="shared" si="103"/>
        <v>-58350</v>
      </c>
      <c r="I1925" s="24">
        <v>1.4</v>
      </c>
      <c r="K1925" t="s">
        <v>577</v>
      </c>
      <c r="M1925" s="2">
        <v>475</v>
      </c>
    </row>
    <row r="1926" spans="2:13" ht="12.75">
      <c r="B1926" s="312">
        <v>300</v>
      </c>
      <c r="C1926" s="1" t="s">
        <v>850</v>
      </c>
      <c r="D1926" s="1" t="s">
        <v>777</v>
      </c>
      <c r="E1926" s="1" t="s">
        <v>29</v>
      </c>
      <c r="F1926" s="29" t="s">
        <v>858</v>
      </c>
      <c r="G1926" s="29" t="s">
        <v>223</v>
      </c>
      <c r="H1926" s="6">
        <f t="shared" si="103"/>
        <v>-58650</v>
      </c>
      <c r="I1926" s="24">
        <v>0.6</v>
      </c>
      <c r="K1926" t="s">
        <v>577</v>
      </c>
      <c r="M1926" s="2">
        <v>475</v>
      </c>
    </row>
    <row r="1927" spans="2:13" ht="12.75">
      <c r="B1927" s="312">
        <v>1800</v>
      </c>
      <c r="C1927" s="1" t="s">
        <v>850</v>
      </c>
      <c r="D1927" s="14" t="s">
        <v>777</v>
      </c>
      <c r="E1927" s="1" t="s">
        <v>29</v>
      </c>
      <c r="F1927" s="29" t="s">
        <v>859</v>
      </c>
      <c r="G1927" s="29" t="s">
        <v>20</v>
      </c>
      <c r="H1927" s="6">
        <f t="shared" si="103"/>
        <v>-60450</v>
      </c>
      <c r="I1927" s="24">
        <v>3.6</v>
      </c>
      <c r="K1927" t="s">
        <v>577</v>
      </c>
      <c r="M1927" s="2">
        <v>475</v>
      </c>
    </row>
    <row r="1928" spans="2:13" ht="12.75">
      <c r="B1928" s="101">
        <v>1900</v>
      </c>
      <c r="C1928" s="1" t="s">
        <v>850</v>
      </c>
      <c r="D1928" s="14" t="s">
        <v>777</v>
      </c>
      <c r="E1928" s="1" t="s">
        <v>29</v>
      </c>
      <c r="F1928" s="29" t="s">
        <v>859</v>
      </c>
      <c r="G1928" s="33" t="s">
        <v>22</v>
      </c>
      <c r="H1928" s="6">
        <f t="shared" si="103"/>
        <v>-62350</v>
      </c>
      <c r="I1928" s="24">
        <v>3.8</v>
      </c>
      <c r="K1928" t="s">
        <v>577</v>
      </c>
      <c r="M1928" s="2">
        <v>475</v>
      </c>
    </row>
    <row r="1929" spans="2:13" ht="12.75">
      <c r="B1929" s="101">
        <v>1650</v>
      </c>
      <c r="C1929" s="35" t="s">
        <v>850</v>
      </c>
      <c r="D1929" s="14" t="s">
        <v>777</v>
      </c>
      <c r="E1929" s="35" t="s">
        <v>29</v>
      </c>
      <c r="F1929" s="29" t="s">
        <v>859</v>
      </c>
      <c r="G1929" s="33" t="s">
        <v>40</v>
      </c>
      <c r="H1929" s="6">
        <f t="shared" si="103"/>
        <v>-64000</v>
      </c>
      <c r="I1929" s="24">
        <v>3.3</v>
      </c>
      <c r="K1929" t="s">
        <v>577</v>
      </c>
      <c r="M1929" s="2">
        <v>475</v>
      </c>
    </row>
    <row r="1930" spans="2:13" ht="12.75">
      <c r="B1930" s="101">
        <v>1500</v>
      </c>
      <c r="C1930" s="14" t="s">
        <v>850</v>
      </c>
      <c r="D1930" s="14" t="s">
        <v>777</v>
      </c>
      <c r="E1930" s="37" t="s">
        <v>29</v>
      </c>
      <c r="F1930" s="29" t="s">
        <v>859</v>
      </c>
      <c r="G1930" s="38" t="s">
        <v>43</v>
      </c>
      <c r="H1930" s="6">
        <f t="shared" si="103"/>
        <v>-65500</v>
      </c>
      <c r="I1930" s="24">
        <v>3</v>
      </c>
      <c r="K1930" t="s">
        <v>577</v>
      </c>
      <c r="M1930" s="2">
        <v>475</v>
      </c>
    </row>
    <row r="1931" spans="2:13" ht="12.75">
      <c r="B1931" s="101">
        <v>1800</v>
      </c>
      <c r="C1931" s="14" t="s">
        <v>850</v>
      </c>
      <c r="D1931" s="14" t="s">
        <v>777</v>
      </c>
      <c r="E1931" s="14" t="s">
        <v>29</v>
      </c>
      <c r="F1931" s="29" t="s">
        <v>859</v>
      </c>
      <c r="G1931" s="32" t="s">
        <v>52</v>
      </c>
      <c r="H1931" s="6">
        <f t="shared" si="103"/>
        <v>-67300</v>
      </c>
      <c r="I1931" s="24">
        <v>3.6</v>
      </c>
      <c r="K1931" t="s">
        <v>577</v>
      </c>
      <c r="M1931" s="2">
        <v>475</v>
      </c>
    </row>
    <row r="1932" spans="1:13" ht="12.75">
      <c r="A1932" s="14"/>
      <c r="B1932" s="101">
        <v>1500</v>
      </c>
      <c r="C1932" s="14" t="s">
        <v>850</v>
      </c>
      <c r="D1932" s="14" t="s">
        <v>777</v>
      </c>
      <c r="E1932" s="14" t="s">
        <v>29</v>
      </c>
      <c r="F1932" s="29" t="s">
        <v>859</v>
      </c>
      <c r="G1932" s="32" t="s">
        <v>54</v>
      </c>
      <c r="H1932" s="6">
        <f t="shared" si="103"/>
        <v>-68800</v>
      </c>
      <c r="I1932" s="42">
        <v>3</v>
      </c>
      <c r="J1932" s="17"/>
      <c r="K1932" t="s">
        <v>577</v>
      </c>
      <c r="L1932" s="17"/>
      <c r="M1932" s="2">
        <v>475</v>
      </c>
    </row>
    <row r="1933" spans="2:13" ht="12.75">
      <c r="B1933" s="312">
        <v>1000</v>
      </c>
      <c r="C1933" s="14" t="s">
        <v>850</v>
      </c>
      <c r="D1933" s="14" t="s">
        <v>777</v>
      </c>
      <c r="E1933" s="1" t="s">
        <v>29</v>
      </c>
      <c r="F1933" s="29" t="s">
        <v>859</v>
      </c>
      <c r="G1933" s="29" t="s">
        <v>75</v>
      </c>
      <c r="H1933" s="6">
        <f t="shared" si="103"/>
        <v>-69800</v>
      </c>
      <c r="I1933" s="24">
        <v>2</v>
      </c>
      <c r="K1933" t="s">
        <v>577</v>
      </c>
      <c r="M1933" s="2">
        <v>475</v>
      </c>
    </row>
    <row r="1934" spans="2:13" ht="12.75">
      <c r="B1934" s="312">
        <v>1600</v>
      </c>
      <c r="C1934" s="1" t="s">
        <v>850</v>
      </c>
      <c r="D1934" s="14" t="s">
        <v>777</v>
      </c>
      <c r="E1934" s="1" t="s">
        <v>29</v>
      </c>
      <c r="F1934" s="29" t="s">
        <v>859</v>
      </c>
      <c r="G1934" s="29" t="s">
        <v>77</v>
      </c>
      <c r="H1934" s="6">
        <f t="shared" si="103"/>
        <v>-71400</v>
      </c>
      <c r="I1934" s="24">
        <v>3.2</v>
      </c>
      <c r="K1934" t="s">
        <v>577</v>
      </c>
      <c r="M1934" s="2">
        <v>475</v>
      </c>
    </row>
    <row r="1935" spans="2:13" ht="12.75">
      <c r="B1935" s="312">
        <v>5000</v>
      </c>
      <c r="C1935" s="1" t="s">
        <v>1162</v>
      </c>
      <c r="D1935" s="14" t="s">
        <v>777</v>
      </c>
      <c r="E1935" s="1" t="s">
        <v>29</v>
      </c>
      <c r="F1935" s="29" t="s">
        <v>859</v>
      </c>
      <c r="G1935" s="29" t="s">
        <v>77</v>
      </c>
      <c r="H1935" s="6">
        <f t="shared" si="103"/>
        <v>-76400</v>
      </c>
      <c r="I1935" s="24">
        <v>10</v>
      </c>
      <c r="K1935" t="s">
        <v>577</v>
      </c>
      <c r="M1935" s="2">
        <v>475</v>
      </c>
    </row>
    <row r="1936" spans="2:13" ht="12.75">
      <c r="B1936" s="312">
        <v>1900</v>
      </c>
      <c r="C1936" s="40" t="s">
        <v>850</v>
      </c>
      <c r="D1936" s="14" t="s">
        <v>777</v>
      </c>
      <c r="E1936" s="40" t="s">
        <v>29</v>
      </c>
      <c r="F1936" s="29" t="s">
        <v>859</v>
      </c>
      <c r="G1936" s="29" t="s">
        <v>79</v>
      </c>
      <c r="H1936" s="6">
        <f t="shared" si="103"/>
        <v>-78300</v>
      </c>
      <c r="I1936" s="24">
        <v>3.8</v>
      </c>
      <c r="J1936" s="39"/>
      <c r="K1936" t="s">
        <v>577</v>
      </c>
      <c r="L1936" s="39"/>
      <c r="M1936" s="2">
        <v>475</v>
      </c>
    </row>
    <row r="1937" spans="2:13" ht="12.75">
      <c r="B1937" s="312">
        <v>2000</v>
      </c>
      <c r="C1937" s="1" t="s">
        <v>1161</v>
      </c>
      <c r="D1937" s="14" t="s">
        <v>777</v>
      </c>
      <c r="E1937" s="40" t="s">
        <v>29</v>
      </c>
      <c r="F1937" s="29" t="s">
        <v>859</v>
      </c>
      <c r="G1937" s="29" t="s">
        <v>110</v>
      </c>
      <c r="H1937" s="6">
        <f>H1936-B1937</f>
        <v>-80300</v>
      </c>
      <c r="I1937" s="24">
        <f>+B1937/M1937</f>
        <v>4.2105263157894735</v>
      </c>
      <c r="K1937" t="s">
        <v>577</v>
      </c>
      <c r="M1937" s="2">
        <v>475</v>
      </c>
    </row>
    <row r="1938" spans="2:13" ht="12.75">
      <c r="B1938" s="312">
        <v>1500</v>
      </c>
      <c r="C1938" s="1" t="s">
        <v>850</v>
      </c>
      <c r="D1938" s="14" t="s">
        <v>777</v>
      </c>
      <c r="E1938" s="1" t="s">
        <v>29</v>
      </c>
      <c r="F1938" s="29" t="s">
        <v>859</v>
      </c>
      <c r="G1938" s="29" t="s">
        <v>110</v>
      </c>
      <c r="H1938" s="6">
        <f>H1937-B1938</f>
        <v>-81800</v>
      </c>
      <c r="I1938" s="24">
        <v>3</v>
      </c>
      <c r="K1938" t="s">
        <v>577</v>
      </c>
      <c r="M1938" s="2">
        <v>475</v>
      </c>
    </row>
    <row r="1939" spans="2:13" ht="12.75">
      <c r="B1939" s="312">
        <v>1800</v>
      </c>
      <c r="C1939" s="1" t="s">
        <v>850</v>
      </c>
      <c r="D1939" s="14" t="s">
        <v>777</v>
      </c>
      <c r="E1939" s="1" t="s">
        <v>29</v>
      </c>
      <c r="F1939" s="29" t="s">
        <v>859</v>
      </c>
      <c r="G1939" s="29" t="s">
        <v>114</v>
      </c>
      <c r="H1939" s="6">
        <f>H1938-B1939</f>
        <v>-83600</v>
      </c>
      <c r="I1939" s="24">
        <v>3.6</v>
      </c>
      <c r="K1939" t="s">
        <v>577</v>
      </c>
      <c r="M1939" s="2">
        <v>475</v>
      </c>
    </row>
    <row r="1940" spans="2:13" ht="12.75">
      <c r="B1940" s="312">
        <v>500</v>
      </c>
      <c r="C1940" s="1" t="s">
        <v>850</v>
      </c>
      <c r="D1940" s="14" t="s">
        <v>777</v>
      </c>
      <c r="E1940" s="1" t="s">
        <v>29</v>
      </c>
      <c r="F1940" s="29" t="s">
        <v>859</v>
      </c>
      <c r="G1940" s="29" t="s">
        <v>117</v>
      </c>
      <c r="H1940" s="6">
        <f t="shared" si="103"/>
        <v>-84100</v>
      </c>
      <c r="I1940" s="24">
        <v>1</v>
      </c>
      <c r="K1940" t="s">
        <v>577</v>
      </c>
      <c r="M1940" s="2">
        <v>475</v>
      </c>
    </row>
    <row r="1941" spans="2:13" ht="12.75">
      <c r="B1941" s="312">
        <v>1700</v>
      </c>
      <c r="C1941" s="1" t="s">
        <v>850</v>
      </c>
      <c r="D1941" s="14" t="s">
        <v>777</v>
      </c>
      <c r="E1941" s="1" t="s">
        <v>29</v>
      </c>
      <c r="F1941" s="29" t="s">
        <v>859</v>
      </c>
      <c r="G1941" s="29" t="s">
        <v>148</v>
      </c>
      <c r="H1941" s="6">
        <f t="shared" si="103"/>
        <v>-85800</v>
      </c>
      <c r="I1941" s="24">
        <v>3.4</v>
      </c>
      <c r="K1941" t="s">
        <v>577</v>
      </c>
      <c r="M1941" s="2">
        <v>475</v>
      </c>
    </row>
    <row r="1942" spans="2:13" ht="12.75">
      <c r="B1942" s="312">
        <v>1800</v>
      </c>
      <c r="C1942" s="1" t="s">
        <v>850</v>
      </c>
      <c r="D1942" s="14" t="s">
        <v>777</v>
      </c>
      <c r="E1942" s="1" t="s">
        <v>29</v>
      </c>
      <c r="F1942" s="29" t="s">
        <v>859</v>
      </c>
      <c r="G1942" s="29" t="s">
        <v>121</v>
      </c>
      <c r="H1942" s="6">
        <f t="shared" si="103"/>
        <v>-87600</v>
      </c>
      <c r="I1942" s="24">
        <v>3.6</v>
      </c>
      <c r="K1942" t="s">
        <v>577</v>
      </c>
      <c r="M1942" s="2">
        <v>475</v>
      </c>
    </row>
    <row r="1943" spans="2:13" ht="12.75">
      <c r="B1943" s="312">
        <v>1000</v>
      </c>
      <c r="C1943" s="1" t="s">
        <v>850</v>
      </c>
      <c r="D1943" s="1" t="s">
        <v>777</v>
      </c>
      <c r="E1943" s="1" t="s">
        <v>29</v>
      </c>
      <c r="F1943" s="29" t="s">
        <v>859</v>
      </c>
      <c r="G1943" s="29" t="s">
        <v>182</v>
      </c>
      <c r="H1943" s="6">
        <f t="shared" si="103"/>
        <v>-88600</v>
      </c>
      <c r="I1943" s="24">
        <v>2</v>
      </c>
      <c r="K1943" t="s">
        <v>577</v>
      </c>
      <c r="M1943" s="2">
        <v>475</v>
      </c>
    </row>
    <row r="1944" spans="2:13" ht="12.75">
      <c r="B1944" s="312">
        <v>1000</v>
      </c>
      <c r="C1944" s="1" t="s">
        <v>850</v>
      </c>
      <c r="D1944" s="1" t="s">
        <v>777</v>
      </c>
      <c r="E1944" s="1" t="s">
        <v>29</v>
      </c>
      <c r="F1944" s="29" t="s">
        <v>859</v>
      </c>
      <c r="G1944" s="29" t="s">
        <v>123</v>
      </c>
      <c r="H1944" s="6">
        <f t="shared" si="103"/>
        <v>-89600</v>
      </c>
      <c r="I1944" s="24">
        <v>2</v>
      </c>
      <c r="K1944" t="s">
        <v>577</v>
      </c>
      <c r="M1944" s="2">
        <v>475</v>
      </c>
    </row>
    <row r="1945" spans="2:13" ht="12.75">
      <c r="B1945" s="312">
        <v>1700</v>
      </c>
      <c r="C1945" s="1" t="s">
        <v>850</v>
      </c>
      <c r="D1945" s="1" t="s">
        <v>777</v>
      </c>
      <c r="E1945" s="1" t="s">
        <v>29</v>
      </c>
      <c r="F1945" s="29" t="s">
        <v>859</v>
      </c>
      <c r="G1945" s="29" t="s">
        <v>125</v>
      </c>
      <c r="H1945" s="6">
        <f t="shared" si="103"/>
        <v>-91300</v>
      </c>
      <c r="I1945" s="24">
        <v>3.4</v>
      </c>
      <c r="K1945" t="s">
        <v>577</v>
      </c>
      <c r="M1945" s="2">
        <v>475</v>
      </c>
    </row>
    <row r="1946" spans="2:13" ht="12.75">
      <c r="B1946" s="312">
        <v>1900</v>
      </c>
      <c r="C1946" s="1" t="s">
        <v>850</v>
      </c>
      <c r="D1946" s="1" t="s">
        <v>777</v>
      </c>
      <c r="E1946" s="1" t="s">
        <v>29</v>
      </c>
      <c r="F1946" s="29" t="s">
        <v>859</v>
      </c>
      <c r="G1946" s="29" t="s">
        <v>127</v>
      </c>
      <c r="H1946" s="6">
        <f t="shared" si="103"/>
        <v>-93200</v>
      </c>
      <c r="I1946" s="24">
        <v>3.8</v>
      </c>
      <c r="K1946" t="s">
        <v>577</v>
      </c>
      <c r="M1946" s="2">
        <v>475</v>
      </c>
    </row>
    <row r="1947" spans="2:13" ht="12.75">
      <c r="B1947" s="312">
        <v>1800</v>
      </c>
      <c r="C1947" s="1" t="s">
        <v>850</v>
      </c>
      <c r="D1947" s="1" t="s">
        <v>777</v>
      </c>
      <c r="E1947" s="1" t="s">
        <v>29</v>
      </c>
      <c r="F1947" s="29" t="s">
        <v>859</v>
      </c>
      <c r="G1947" s="29" t="s">
        <v>129</v>
      </c>
      <c r="H1947" s="6">
        <f t="shared" si="103"/>
        <v>-95000</v>
      </c>
      <c r="I1947" s="24">
        <v>3.6</v>
      </c>
      <c r="K1947" t="s">
        <v>577</v>
      </c>
      <c r="M1947" s="2">
        <v>475</v>
      </c>
    </row>
    <row r="1948" spans="2:13" ht="12.75">
      <c r="B1948" s="312">
        <v>1500</v>
      </c>
      <c r="C1948" s="1" t="s">
        <v>850</v>
      </c>
      <c r="D1948" s="1" t="s">
        <v>777</v>
      </c>
      <c r="E1948" s="1" t="s">
        <v>29</v>
      </c>
      <c r="F1948" s="29" t="s">
        <v>859</v>
      </c>
      <c r="G1948" s="29" t="s">
        <v>216</v>
      </c>
      <c r="H1948" s="6">
        <f t="shared" si="103"/>
        <v>-96500</v>
      </c>
      <c r="I1948" s="24">
        <v>3</v>
      </c>
      <c r="K1948" t="s">
        <v>577</v>
      </c>
      <c r="M1948" s="2">
        <v>475</v>
      </c>
    </row>
    <row r="1949" spans="2:13" ht="12.75">
      <c r="B1949" s="312">
        <v>1800</v>
      </c>
      <c r="C1949" s="1" t="s">
        <v>850</v>
      </c>
      <c r="D1949" s="1" t="s">
        <v>777</v>
      </c>
      <c r="E1949" s="1" t="s">
        <v>29</v>
      </c>
      <c r="F1949" s="29" t="s">
        <v>859</v>
      </c>
      <c r="G1949" s="29" t="s">
        <v>209</v>
      </c>
      <c r="H1949" s="6">
        <f t="shared" si="103"/>
        <v>-98300</v>
      </c>
      <c r="I1949" s="24">
        <v>3.6</v>
      </c>
      <c r="K1949" t="s">
        <v>577</v>
      </c>
      <c r="M1949" s="2">
        <v>475</v>
      </c>
    </row>
    <row r="1950" spans="2:13" ht="12.75">
      <c r="B1950" s="312">
        <v>1900</v>
      </c>
      <c r="C1950" s="1" t="s">
        <v>850</v>
      </c>
      <c r="D1950" s="1" t="s">
        <v>777</v>
      </c>
      <c r="E1950" s="1" t="s">
        <v>29</v>
      </c>
      <c r="F1950" s="29" t="s">
        <v>859</v>
      </c>
      <c r="G1950" s="29" t="s">
        <v>217</v>
      </c>
      <c r="H1950" s="6">
        <f t="shared" si="103"/>
        <v>-100200</v>
      </c>
      <c r="I1950" s="24">
        <v>3.8</v>
      </c>
      <c r="K1950" t="s">
        <v>577</v>
      </c>
      <c r="M1950" s="2">
        <v>475</v>
      </c>
    </row>
    <row r="1951" spans="2:13" ht="12.75">
      <c r="B1951" s="312">
        <v>1000</v>
      </c>
      <c r="C1951" s="1" t="s">
        <v>850</v>
      </c>
      <c r="D1951" s="1" t="s">
        <v>777</v>
      </c>
      <c r="E1951" s="1" t="s">
        <v>29</v>
      </c>
      <c r="F1951" s="29" t="s">
        <v>859</v>
      </c>
      <c r="G1951" s="29" t="s">
        <v>218</v>
      </c>
      <c r="H1951" s="6">
        <f t="shared" si="103"/>
        <v>-101200</v>
      </c>
      <c r="I1951" s="24">
        <v>2</v>
      </c>
      <c r="K1951" t="s">
        <v>577</v>
      </c>
      <c r="M1951" s="2">
        <v>475</v>
      </c>
    </row>
    <row r="1952" spans="2:13" ht="12.75">
      <c r="B1952" s="312">
        <v>1900</v>
      </c>
      <c r="C1952" s="1" t="s">
        <v>850</v>
      </c>
      <c r="D1952" s="1" t="s">
        <v>777</v>
      </c>
      <c r="E1952" s="1" t="s">
        <v>29</v>
      </c>
      <c r="F1952" s="29" t="s">
        <v>859</v>
      </c>
      <c r="G1952" s="29" t="s">
        <v>219</v>
      </c>
      <c r="H1952" s="6">
        <f t="shared" si="103"/>
        <v>-103100</v>
      </c>
      <c r="I1952" s="24">
        <v>3.8</v>
      </c>
      <c r="K1952" t="s">
        <v>577</v>
      </c>
      <c r="M1952" s="2">
        <v>475</v>
      </c>
    </row>
    <row r="1953" spans="2:13" ht="12.75">
      <c r="B1953" s="312">
        <v>1900</v>
      </c>
      <c r="C1953" s="1" t="s">
        <v>850</v>
      </c>
      <c r="D1953" s="1" t="s">
        <v>777</v>
      </c>
      <c r="E1953" s="1" t="s">
        <v>29</v>
      </c>
      <c r="F1953" s="29" t="s">
        <v>859</v>
      </c>
      <c r="G1953" s="29" t="s">
        <v>220</v>
      </c>
      <c r="H1953" s="6">
        <f t="shared" si="103"/>
        <v>-105000</v>
      </c>
      <c r="I1953" s="24">
        <v>3.8</v>
      </c>
      <c r="K1953" t="s">
        <v>577</v>
      </c>
      <c r="M1953" s="2">
        <v>475</v>
      </c>
    </row>
    <row r="1954" spans="2:13" ht="12.75">
      <c r="B1954" s="312">
        <v>1800</v>
      </c>
      <c r="C1954" s="1" t="s">
        <v>850</v>
      </c>
      <c r="D1954" s="1" t="s">
        <v>777</v>
      </c>
      <c r="E1954" s="1" t="s">
        <v>29</v>
      </c>
      <c r="F1954" s="29" t="s">
        <v>859</v>
      </c>
      <c r="G1954" s="29" t="s">
        <v>210</v>
      </c>
      <c r="H1954" s="6">
        <f t="shared" si="103"/>
        <v>-106800</v>
      </c>
      <c r="I1954" s="24">
        <v>3.6</v>
      </c>
      <c r="K1954" t="s">
        <v>577</v>
      </c>
      <c r="M1954" s="2">
        <v>475</v>
      </c>
    </row>
    <row r="1955" spans="2:13" ht="12.75">
      <c r="B1955" s="312">
        <v>1700</v>
      </c>
      <c r="C1955" s="1" t="s">
        <v>850</v>
      </c>
      <c r="D1955" s="1" t="s">
        <v>777</v>
      </c>
      <c r="E1955" s="1" t="s">
        <v>29</v>
      </c>
      <c r="F1955" s="29" t="s">
        <v>859</v>
      </c>
      <c r="G1955" s="29" t="s">
        <v>221</v>
      </c>
      <c r="H1955" s="6">
        <f t="shared" si="103"/>
        <v>-108500</v>
      </c>
      <c r="I1955" s="24">
        <v>3.4</v>
      </c>
      <c r="K1955" t="s">
        <v>577</v>
      </c>
      <c r="M1955" s="2">
        <v>475</v>
      </c>
    </row>
    <row r="1956" spans="2:13" ht="12.75">
      <c r="B1956" s="312">
        <v>1600</v>
      </c>
      <c r="C1956" s="1" t="s">
        <v>850</v>
      </c>
      <c r="D1956" s="1" t="s">
        <v>777</v>
      </c>
      <c r="E1956" s="1" t="s">
        <v>29</v>
      </c>
      <c r="F1956" s="29" t="s">
        <v>859</v>
      </c>
      <c r="G1956" s="29" t="s">
        <v>222</v>
      </c>
      <c r="H1956" s="6">
        <f t="shared" si="103"/>
        <v>-110100</v>
      </c>
      <c r="I1956" s="24">
        <v>3.2</v>
      </c>
      <c r="K1956" t="s">
        <v>577</v>
      </c>
      <c r="M1956" s="2">
        <v>475</v>
      </c>
    </row>
    <row r="1957" spans="2:13" ht="12.75">
      <c r="B1957" s="312">
        <v>1500</v>
      </c>
      <c r="C1957" s="1" t="s">
        <v>850</v>
      </c>
      <c r="D1957" s="1" t="s">
        <v>777</v>
      </c>
      <c r="E1957" s="1" t="s">
        <v>29</v>
      </c>
      <c r="F1957" s="29" t="s">
        <v>859</v>
      </c>
      <c r="G1957" s="29" t="s">
        <v>222</v>
      </c>
      <c r="H1957" s="6">
        <f t="shared" si="103"/>
        <v>-111600</v>
      </c>
      <c r="I1957" s="24">
        <v>3</v>
      </c>
      <c r="K1957" t="s">
        <v>577</v>
      </c>
      <c r="M1957" s="2">
        <v>475</v>
      </c>
    </row>
    <row r="1958" spans="1:13" s="60" customFormat="1" ht="12.75">
      <c r="A1958" s="1"/>
      <c r="B1958" s="312">
        <v>1800</v>
      </c>
      <c r="C1958" s="1" t="s">
        <v>850</v>
      </c>
      <c r="D1958" s="1" t="s">
        <v>777</v>
      </c>
      <c r="E1958" s="1" t="s">
        <v>29</v>
      </c>
      <c r="F1958" s="29" t="s">
        <v>859</v>
      </c>
      <c r="G1958" s="29" t="s">
        <v>223</v>
      </c>
      <c r="H1958" s="6">
        <f t="shared" si="103"/>
        <v>-113400</v>
      </c>
      <c r="I1958" s="24">
        <v>3.6</v>
      </c>
      <c r="J1958"/>
      <c r="K1958" t="s">
        <v>577</v>
      </c>
      <c r="L1958"/>
      <c r="M1958" s="2">
        <v>475</v>
      </c>
    </row>
    <row r="1959" spans="2:13" ht="12.75">
      <c r="B1959" s="312">
        <v>1700</v>
      </c>
      <c r="C1959" s="1" t="s">
        <v>850</v>
      </c>
      <c r="D1959" s="1" t="s">
        <v>777</v>
      </c>
      <c r="E1959" s="1" t="s">
        <v>29</v>
      </c>
      <c r="F1959" s="29" t="s">
        <v>859</v>
      </c>
      <c r="G1959" s="29" t="s">
        <v>211</v>
      </c>
      <c r="H1959" s="6">
        <f t="shared" si="103"/>
        <v>-115100</v>
      </c>
      <c r="I1959" s="24">
        <v>3.4</v>
      </c>
      <c r="K1959" t="s">
        <v>577</v>
      </c>
      <c r="M1959" s="2">
        <v>475</v>
      </c>
    </row>
    <row r="1960" spans="1:13" ht="12.75">
      <c r="A1960" s="13"/>
      <c r="B1960" s="122">
        <f>SUM(B1851:B1959)</f>
        <v>115100</v>
      </c>
      <c r="C1960" s="13"/>
      <c r="D1960" s="13"/>
      <c r="E1960" s="13" t="s">
        <v>29</v>
      </c>
      <c r="F1960" s="20"/>
      <c r="G1960" s="20"/>
      <c r="H1960" s="58">
        <v>0</v>
      </c>
      <c r="I1960" s="59">
        <v>3.4</v>
      </c>
      <c r="J1960" s="60"/>
      <c r="K1960" s="60"/>
      <c r="L1960" s="60"/>
      <c r="M1960" s="2">
        <v>475</v>
      </c>
    </row>
    <row r="1961" spans="1:13" s="60" customFormat="1" ht="12.75">
      <c r="A1961" s="1"/>
      <c r="B1961" s="312"/>
      <c r="C1961" s="1"/>
      <c r="D1961" s="1"/>
      <c r="E1961" s="1"/>
      <c r="F1961" s="29"/>
      <c r="G1961" s="29"/>
      <c r="H1961" s="6">
        <f>H1960-B1961</f>
        <v>0</v>
      </c>
      <c r="I1961" s="24">
        <f aca="true" t="shared" si="104" ref="I1961:I1966">+B1961/M1961</f>
        <v>0</v>
      </c>
      <c r="J1961"/>
      <c r="K1961"/>
      <c r="L1961"/>
      <c r="M1961" s="2">
        <v>475</v>
      </c>
    </row>
    <row r="1962" spans="2:13" ht="12.75">
      <c r="B1962" s="312"/>
      <c r="H1962" s="6">
        <f>H1961-B1962</f>
        <v>0</v>
      </c>
      <c r="I1962" s="24">
        <f t="shared" si="104"/>
        <v>0</v>
      </c>
      <c r="M1962" s="2">
        <v>475</v>
      </c>
    </row>
    <row r="1963" spans="1:13" ht="12.75">
      <c r="A1963" s="13"/>
      <c r="B1963" s="122">
        <f>B1967+B1985+B1992+B2000+B2006+B2011+B2019+B2023</f>
        <v>290000</v>
      </c>
      <c r="C1963" s="106" t="s">
        <v>860</v>
      </c>
      <c r="D1963" s="13"/>
      <c r="E1963" s="13"/>
      <c r="F1963" s="20"/>
      <c r="G1963" s="20"/>
      <c r="H1963" s="58">
        <f>H1962-B1963</f>
        <v>-290000</v>
      </c>
      <c r="I1963" s="59">
        <f t="shared" si="104"/>
        <v>610.5263157894736</v>
      </c>
      <c r="J1963" s="60"/>
      <c r="K1963" s="60"/>
      <c r="L1963" s="60"/>
      <c r="M1963" s="2">
        <v>475</v>
      </c>
    </row>
    <row r="1964" spans="2:13" ht="12.75">
      <c r="B1964" s="315"/>
      <c r="H1964" s="6">
        <v>0</v>
      </c>
      <c r="I1964" s="24">
        <f t="shared" si="104"/>
        <v>0</v>
      </c>
      <c r="M1964" s="2">
        <v>475</v>
      </c>
    </row>
    <row r="1965" spans="1:13" s="60" customFormat="1" ht="12.75">
      <c r="A1965" s="1"/>
      <c r="B1965" s="312"/>
      <c r="C1965" s="3"/>
      <c r="D1965" s="1"/>
      <c r="E1965" s="1"/>
      <c r="F1965" s="29"/>
      <c r="G1965" s="29"/>
      <c r="H1965" s="6">
        <f>H1964-B1965</f>
        <v>0</v>
      </c>
      <c r="I1965" s="24">
        <f t="shared" si="104"/>
        <v>0</v>
      </c>
      <c r="J1965"/>
      <c r="K1965"/>
      <c r="L1965"/>
      <c r="M1965" s="2">
        <v>475</v>
      </c>
    </row>
    <row r="1966" spans="2:13" ht="12.75">
      <c r="B1966" s="312">
        <v>40000</v>
      </c>
      <c r="C1966" s="107" t="s">
        <v>861</v>
      </c>
      <c r="D1966" s="107" t="s">
        <v>777</v>
      </c>
      <c r="E1966" s="108" t="s">
        <v>862</v>
      </c>
      <c r="F1966" s="29" t="s">
        <v>859</v>
      </c>
      <c r="G1966" s="109" t="s">
        <v>209</v>
      </c>
      <c r="H1966" s="6">
        <f>H1965-B1966</f>
        <v>-40000</v>
      </c>
      <c r="I1966" s="24">
        <f t="shared" si="104"/>
        <v>84.21052631578948</v>
      </c>
      <c r="K1966" t="s">
        <v>577</v>
      </c>
      <c r="M1966" s="2">
        <v>475</v>
      </c>
    </row>
    <row r="1967" spans="1:13" ht="12.75">
      <c r="A1967" s="13"/>
      <c r="B1967" s="316">
        <f>SUM(B1966)</f>
        <v>40000</v>
      </c>
      <c r="C1967" s="13"/>
      <c r="D1967" s="13"/>
      <c r="E1967" s="13" t="s">
        <v>862</v>
      </c>
      <c r="F1967" s="20"/>
      <c r="G1967" s="20"/>
      <c r="H1967" s="58">
        <v>0</v>
      </c>
      <c r="I1967" s="59">
        <f>+B1967/M1967</f>
        <v>84.21052631578948</v>
      </c>
      <c r="J1967" s="60"/>
      <c r="K1967" s="60"/>
      <c r="L1967" s="60"/>
      <c r="M1967" s="2">
        <v>475</v>
      </c>
    </row>
    <row r="1968" spans="2:13" ht="12.75">
      <c r="B1968" s="312"/>
      <c r="H1968" s="6">
        <f>H1967-B1968</f>
        <v>0</v>
      </c>
      <c r="I1968" s="24">
        <f>+B1968/M1968</f>
        <v>0</v>
      </c>
      <c r="M1968" s="2">
        <v>475</v>
      </c>
    </row>
    <row r="1969" spans="2:13" ht="12.75">
      <c r="B1969" s="312"/>
      <c r="H1969" s="6">
        <f>H1968-B1969</f>
        <v>0</v>
      </c>
      <c r="I1969" s="24">
        <f>+B1969/M1969</f>
        <v>0</v>
      </c>
      <c r="M1969" s="2">
        <v>475</v>
      </c>
    </row>
    <row r="1970" spans="2:13" ht="12.75">
      <c r="B1970" s="312">
        <v>5000</v>
      </c>
      <c r="C1970" s="107" t="s">
        <v>863</v>
      </c>
      <c r="D1970" s="107" t="s">
        <v>777</v>
      </c>
      <c r="E1970" s="63" t="s">
        <v>864</v>
      </c>
      <c r="F1970" s="29" t="s">
        <v>859</v>
      </c>
      <c r="G1970" s="110" t="s">
        <v>217</v>
      </c>
      <c r="H1970" s="6">
        <f aca="true" t="shared" si="105" ref="H1970:H1984">H1969-B1970</f>
        <v>-5000</v>
      </c>
      <c r="I1970" s="24">
        <v>10</v>
      </c>
      <c r="K1970" t="s">
        <v>577</v>
      </c>
      <c r="M1970" s="2">
        <v>475</v>
      </c>
    </row>
    <row r="1971" spans="2:13" ht="12.75">
      <c r="B1971" s="312">
        <v>5000</v>
      </c>
      <c r="C1971" s="107" t="s">
        <v>865</v>
      </c>
      <c r="D1971" s="107" t="s">
        <v>777</v>
      </c>
      <c r="E1971" s="63" t="s">
        <v>864</v>
      </c>
      <c r="F1971" s="29" t="s">
        <v>859</v>
      </c>
      <c r="G1971" s="110" t="s">
        <v>217</v>
      </c>
      <c r="H1971" s="6">
        <f t="shared" si="105"/>
        <v>-10000</v>
      </c>
      <c r="I1971" s="24">
        <v>10</v>
      </c>
      <c r="K1971" t="s">
        <v>577</v>
      </c>
      <c r="M1971" s="2">
        <v>475</v>
      </c>
    </row>
    <row r="1972" spans="2:13" ht="12.75">
      <c r="B1972" s="312">
        <v>5000</v>
      </c>
      <c r="C1972" s="107" t="s">
        <v>865</v>
      </c>
      <c r="D1972" s="107" t="s">
        <v>777</v>
      </c>
      <c r="E1972" s="63" t="s">
        <v>864</v>
      </c>
      <c r="F1972" s="29" t="s">
        <v>859</v>
      </c>
      <c r="G1972" s="110" t="s">
        <v>217</v>
      </c>
      <c r="H1972" s="6">
        <f t="shared" si="105"/>
        <v>-15000</v>
      </c>
      <c r="I1972" s="24">
        <v>10</v>
      </c>
      <c r="K1972" t="s">
        <v>577</v>
      </c>
      <c r="M1972" s="2">
        <v>475</v>
      </c>
    </row>
    <row r="1973" spans="2:13" ht="12.75">
      <c r="B1973" s="312">
        <v>5000</v>
      </c>
      <c r="C1973" s="107" t="s">
        <v>865</v>
      </c>
      <c r="D1973" s="107" t="s">
        <v>777</v>
      </c>
      <c r="E1973" s="63" t="s">
        <v>864</v>
      </c>
      <c r="F1973" s="29" t="s">
        <v>859</v>
      </c>
      <c r="G1973" s="110" t="s">
        <v>217</v>
      </c>
      <c r="H1973" s="6">
        <f t="shared" si="105"/>
        <v>-20000</v>
      </c>
      <c r="I1973" s="24">
        <v>10</v>
      </c>
      <c r="K1973" t="s">
        <v>577</v>
      </c>
      <c r="M1973" s="2">
        <v>475</v>
      </c>
    </row>
    <row r="1974" spans="2:13" ht="12.75">
      <c r="B1974" s="312">
        <v>10000</v>
      </c>
      <c r="C1974" s="111" t="s">
        <v>866</v>
      </c>
      <c r="D1974" s="107" t="s">
        <v>777</v>
      </c>
      <c r="E1974" s="63" t="s">
        <v>864</v>
      </c>
      <c r="F1974" s="29" t="s">
        <v>859</v>
      </c>
      <c r="G1974" s="110" t="s">
        <v>219</v>
      </c>
      <c r="H1974" s="6">
        <f t="shared" si="105"/>
        <v>-30000</v>
      </c>
      <c r="I1974" s="24">
        <v>20</v>
      </c>
      <c r="K1974" t="s">
        <v>577</v>
      </c>
      <c r="M1974" s="2">
        <v>475</v>
      </c>
    </row>
    <row r="1975" spans="2:13" ht="12.75">
      <c r="B1975" s="312">
        <v>5000</v>
      </c>
      <c r="C1975" s="107" t="s">
        <v>863</v>
      </c>
      <c r="D1975" s="107" t="s">
        <v>777</v>
      </c>
      <c r="E1975" s="63" t="s">
        <v>864</v>
      </c>
      <c r="F1975" s="29" t="s">
        <v>859</v>
      </c>
      <c r="G1975" s="110" t="s">
        <v>219</v>
      </c>
      <c r="H1975" s="6">
        <f t="shared" si="105"/>
        <v>-35000</v>
      </c>
      <c r="I1975" s="24">
        <v>10</v>
      </c>
      <c r="K1975" t="s">
        <v>577</v>
      </c>
      <c r="M1975" s="2">
        <v>475</v>
      </c>
    </row>
    <row r="1976" spans="2:13" ht="12.75">
      <c r="B1976" s="312">
        <v>10000</v>
      </c>
      <c r="C1976" s="111" t="s">
        <v>867</v>
      </c>
      <c r="D1976" s="107" t="s">
        <v>777</v>
      </c>
      <c r="E1976" s="63" t="s">
        <v>864</v>
      </c>
      <c r="F1976" s="29" t="s">
        <v>859</v>
      </c>
      <c r="G1976" s="110" t="s">
        <v>220</v>
      </c>
      <c r="H1976" s="6">
        <f t="shared" si="105"/>
        <v>-45000</v>
      </c>
      <c r="I1976" s="24">
        <v>20</v>
      </c>
      <c r="K1976" t="s">
        <v>577</v>
      </c>
      <c r="M1976" s="2">
        <v>475</v>
      </c>
    </row>
    <row r="1977" spans="2:13" ht="12.75">
      <c r="B1977" s="312">
        <v>5000</v>
      </c>
      <c r="C1977" s="107" t="s">
        <v>865</v>
      </c>
      <c r="D1977" s="107" t="s">
        <v>777</v>
      </c>
      <c r="E1977" s="63" t="s">
        <v>864</v>
      </c>
      <c r="F1977" s="29" t="s">
        <v>859</v>
      </c>
      <c r="G1977" s="110" t="s">
        <v>220</v>
      </c>
      <c r="H1977" s="6">
        <f t="shared" si="105"/>
        <v>-50000</v>
      </c>
      <c r="I1977" s="24">
        <v>10</v>
      </c>
      <c r="K1977" t="s">
        <v>577</v>
      </c>
      <c r="M1977" s="2">
        <v>475</v>
      </c>
    </row>
    <row r="1978" spans="2:13" ht="12.75">
      <c r="B1978" s="312">
        <v>5000</v>
      </c>
      <c r="C1978" s="107" t="s">
        <v>865</v>
      </c>
      <c r="D1978" s="107" t="s">
        <v>777</v>
      </c>
      <c r="E1978" s="63" t="s">
        <v>864</v>
      </c>
      <c r="F1978" s="29" t="s">
        <v>859</v>
      </c>
      <c r="G1978" s="110" t="s">
        <v>220</v>
      </c>
      <c r="H1978" s="6">
        <f t="shared" si="105"/>
        <v>-55000</v>
      </c>
      <c r="I1978" s="24">
        <v>10</v>
      </c>
      <c r="K1978" t="s">
        <v>577</v>
      </c>
      <c r="M1978" s="2">
        <v>475</v>
      </c>
    </row>
    <row r="1979" spans="2:13" ht="12.75">
      <c r="B1979" s="312">
        <v>5000</v>
      </c>
      <c r="C1979" s="107" t="s">
        <v>865</v>
      </c>
      <c r="D1979" s="107" t="s">
        <v>777</v>
      </c>
      <c r="E1979" s="112" t="s">
        <v>864</v>
      </c>
      <c r="F1979" s="29" t="s">
        <v>859</v>
      </c>
      <c r="G1979" s="109" t="s">
        <v>210</v>
      </c>
      <c r="H1979" s="6">
        <f t="shared" si="105"/>
        <v>-60000</v>
      </c>
      <c r="I1979" s="24">
        <v>10</v>
      </c>
      <c r="K1979" t="s">
        <v>577</v>
      </c>
      <c r="M1979" s="2">
        <v>475</v>
      </c>
    </row>
    <row r="1980" spans="2:13" ht="12.75">
      <c r="B1980" s="312">
        <v>5000</v>
      </c>
      <c r="C1980" s="107" t="s">
        <v>863</v>
      </c>
      <c r="D1980" s="107" t="s">
        <v>777</v>
      </c>
      <c r="E1980" s="112" t="s">
        <v>864</v>
      </c>
      <c r="F1980" s="29" t="s">
        <v>859</v>
      </c>
      <c r="G1980" s="110" t="s">
        <v>210</v>
      </c>
      <c r="H1980" s="6">
        <f t="shared" si="105"/>
        <v>-65000</v>
      </c>
      <c r="I1980" s="24">
        <v>10</v>
      </c>
      <c r="K1980" t="s">
        <v>577</v>
      </c>
      <c r="M1980" s="2">
        <v>475</v>
      </c>
    </row>
    <row r="1981" spans="2:13" ht="12.75">
      <c r="B1981" s="312">
        <v>5000</v>
      </c>
      <c r="C1981" s="107" t="s">
        <v>865</v>
      </c>
      <c r="D1981" s="107" t="s">
        <v>777</v>
      </c>
      <c r="E1981" s="63" t="s">
        <v>864</v>
      </c>
      <c r="F1981" s="29" t="s">
        <v>859</v>
      </c>
      <c r="G1981" s="110" t="s">
        <v>210</v>
      </c>
      <c r="H1981" s="6">
        <f t="shared" si="105"/>
        <v>-70000</v>
      </c>
      <c r="I1981" s="24">
        <v>10</v>
      </c>
      <c r="K1981" t="s">
        <v>577</v>
      </c>
      <c r="M1981" s="2">
        <v>475</v>
      </c>
    </row>
    <row r="1982" spans="2:13" ht="12.75">
      <c r="B1982" s="312">
        <v>5000</v>
      </c>
      <c r="C1982" s="107" t="s">
        <v>863</v>
      </c>
      <c r="D1982" s="107" t="s">
        <v>777</v>
      </c>
      <c r="E1982" s="63" t="s">
        <v>864</v>
      </c>
      <c r="F1982" s="29" t="s">
        <v>859</v>
      </c>
      <c r="G1982" s="110" t="s">
        <v>221</v>
      </c>
      <c r="H1982" s="6">
        <f t="shared" si="105"/>
        <v>-75000</v>
      </c>
      <c r="I1982" s="24">
        <v>10</v>
      </c>
      <c r="K1982" t="s">
        <v>577</v>
      </c>
      <c r="M1982" s="2">
        <v>475</v>
      </c>
    </row>
    <row r="1983" spans="1:13" s="60" customFormat="1" ht="12.75">
      <c r="A1983" s="1"/>
      <c r="B1983" s="312">
        <v>5000</v>
      </c>
      <c r="C1983" s="107" t="s">
        <v>865</v>
      </c>
      <c r="D1983" s="107" t="s">
        <v>777</v>
      </c>
      <c r="E1983" s="112" t="s">
        <v>864</v>
      </c>
      <c r="F1983" s="29" t="s">
        <v>859</v>
      </c>
      <c r="G1983" s="109" t="s">
        <v>222</v>
      </c>
      <c r="H1983" s="6">
        <f t="shared" si="105"/>
        <v>-80000</v>
      </c>
      <c r="I1983" s="24">
        <v>10</v>
      </c>
      <c r="J1983"/>
      <c r="K1983" t="s">
        <v>577</v>
      </c>
      <c r="L1983"/>
      <c r="M1983" s="2">
        <v>475</v>
      </c>
    </row>
    <row r="1984" spans="2:13" ht="12.75">
      <c r="B1984" s="312">
        <v>5000</v>
      </c>
      <c r="C1984" s="107" t="s">
        <v>865</v>
      </c>
      <c r="D1984" s="107" t="s">
        <v>777</v>
      </c>
      <c r="E1984" s="112" t="s">
        <v>864</v>
      </c>
      <c r="F1984" s="29" t="s">
        <v>859</v>
      </c>
      <c r="G1984" s="110" t="s">
        <v>222</v>
      </c>
      <c r="H1984" s="6">
        <f t="shared" si="105"/>
        <v>-85000</v>
      </c>
      <c r="I1984" s="24">
        <v>10</v>
      </c>
      <c r="K1984" t="s">
        <v>577</v>
      </c>
      <c r="M1984" s="2">
        <v>475</v>
      </c>
    </row>
    <row r="1985" spans="1:13" ht="12.75">
      <c r="A1985" s="13"/>
      <c r="B1985" s="122">
        <f>SUM(B1970:B1984)</f>
        <v>85000</v>
      </c>
      <c r="C1985" s="13"/>
      <c r="D1985" s="13"/>
      <c r="E1985" s="113" t="s">
        <v>864</v>
      </c>
      <c r="F1985" s="20"/>
      <c r="G1985" s="20"/>
      <c r="H1985" s="58"/>
      <c r="I1985" s="59">
        <f aca="true" t="shared" si="106" ref="I1985:I1994">+B1985/M1985</f>
        <v>178.94736842105263</v>
      </c>
      <c r="J1985" s="60"/>
      <c r="K1985" s="60"/>
      <c r="L1985" s="60"/>
      <c r="M1985" s="2">
        <v>475</v>
      </c>
    </row>
    <row r="1986" spans="2:13" ht="12.75">
      <c r="B1986" s="313"/>
      <c r="H1986" s="6">
        <f aca="true" t="shared" si="107" ref="H1986:H1991">H1985-B1986</f>
        <v>0</v>
      </c>
      <c r="I1986" s="24">
        <f t="shared" si="106"/>
        <v>0</v>
      </c>
      <c r="M1986" s="2">
        <v>475</v>
      </c>
    </row>
    <row r="1987" spans="2:13" ht="12.75">
      <c r="B1987" s="313"/>
      <c r="H1987" s="6">
        <f t="shared" si="107"/>
        <v>0</v>
      </c>
      <c r="I1987" s="24">
        <f t="shared" si="106"/>
        <v>0</v>
      </c>
      <c r="M1987" s="2">
        <v>475</v>
      </c>
    </row>
    <row r="1988" spans="2:13" ht="12.75">
      <c r="B1988" s="312">
        <v>5000</v>
      </c>
      <c r="C1988" s="107" t="s">
        <v>865</v>
      </c>
      <c r="D1988" s="107" t="s">
        <v>777</v>
      </c>
      <c r="E1988" s="114" t="s">
        <v>868</v>
      </c>
      <c r="F1988" s="29" t="s">
        <v>859</v>
      </c>
      <c r="G1988" s="110" t="s">
        <v>221</v>
      </c>
      <c r="H1988" s="6">
        <f t="shared" si="107"/>
        <v>-5000</v>
      </c>
      <c r="I1988" s="24">
        <f t="shared" si="106"/>
        <v>10.526315789473685</v>
      </c>
      <c r="K1988" t="s">
        <v>577</v>
      </c>
      <c r="M1988" s="2">
        <v>475</v>
      </c>
    </row>
    <row r="1989" spans="2:13" ht="12.75">
      <c r="B1989" s="312">
        <v>5000</v>
      </c>
      <c r="C1989" s="107" t="s">
        <v>865</v>
      </c>
      <c r="D1989" s="107" t="s">
        <v>777</v>
      </c>
      <c r="E1989" s="114" t="s">
        <v>868</v>
      </c>
      <c r="F1989" s="29" t="s">
        <v>859</v>
      </c>
      <c r="G1989" s="110" t="s">
        <v>221</v>
      </c>
      <c r="H1989" s="6">
        <f t="shared" si="107"/>
        <v>-10000</v>
      </c>
      <c r="I1989" s="24">
        <f t="shared" si="106"/>
        <v>10.526315789473685</v>
      </c>
      <c r="J1989" s="17"/>
      <c r="K1989" t="s">
        <v>577</v>
      </c>
      <c r="M1989" s="2">
        <v>475</v>
      </c>
    </row>
    <row r="1990" spans="1:13" s="60" customFormat="1" ht="12.75">
      <c r="A1990" s="1"/>
      <c r="B1990" s="312">
        <v>5000</v>
      </c>
      <c r="C1990" s="107" t="s">
        <v>863</v>
      </c>
      <c r="D1990" s="107" t="s">
        <v>777</v>
      </c>
      <c r="E1990" s="114" t="s">
        <v>868</v>
      </c>
      <c r="F1990" s="29" t="s">
        <v>859</v>
      </c>
      <c r="G1990" s="110" t="s">
        <v>221</v>
      </c>
      <c r="H1990" s="6">
        <f t="shared" si="107"/>
        <v>-15000</v>
      </c>
      <c r="I1990" s="24">
        <f t="shared" si="106"/>
        <v>10.526315789473685</v>
      </c>
      <c r="J1990"/>
      <c r="K1990" t="s">
        <v>577</v>
      </c>
      <c r="L1990"/>
      <c r="M1990" s="2">
        <v>475</v>
      </c>
    </row>
    <row r="1991" spans="2:13" ht="12.75">
      <c r="B1991" s="312">
        <v>5000</v>
      </c>
      <c r="C1991" s="107" t="s">
        <v>865</v>
      </c>
      <c r="D1991" s="107" t="s">
        <v>777</v>
      </c>
      <c r="E1991" s="114" t="s">
        <v>868</v>
      </c>
      <c r="F1991" s="29" t="s">
        <v>859</v>
      </c>
      <c r="G1991" s="110" t="s">
        <v>221</v>
      </c>
      <c r="H1991" s="6">
        <f t="shared" si="107"/>
        <v>-20000</v>
      </c>
      <c r="I1991" s="24">
        <f t="shared" si="106"/>
        <v>10.526315789473685</v>
      </c>
      <c r="K1991" t="s">
        <v>577</v>
      </c>
      <c r="M1991" s="2">
        <v>475</v>
      </c>
    </row>
    <row r="1992" spans="1:13" ht="12.75">
      <c r="A1992" s="13"/>
      <c r="B1992" s="122">
        <f>SUM(B1988:B1991)</f>
        <v>20000</v>
      </c>
      <c r="C1992" s="13"/>
      <c r="D1992" s="13"/>
      <c r="E1992" s="13" t="s">
        <v>868</v>
      </c>
      <c r="F1992" s="20"/>
      <c r="G1992" s="20"/>
      <c r="H1992" s="58"/>
      <c r="I1992" s="59">
        <f t="shared" si="106"/>
        <v>42.10526315789474</v>
      </c>
      <c r="J1992" s="60"/>
      <c r="K1992" s="60"/>
      <c r="L1992" s="60"/>
      <c r="M1992" s="2">
        <v>475</v>
      </c>
    </row>
    <row r="1993" spans="2:13" ht="12.75">
      <c r="B1993" s="312"/>
      <c r="H1993" s="6">
        <f aca="true" t="shared" si="108" ref="H1993:H1999">H1992-B1993</f>
        <v>0</v>
      </c>
      <c r="I1993" s="24">
        <f t="shared" si="106"/>
        <v>0</v>
      </c>
      <c r="M1993" s="2">
        <v>475</v>
      </c>
    </row>
    <row r="1994" spans="2:13" ht="12.75">
      <c r="B1994" s="312"/>
      <c r="H1994" s="6">
        <f t="shared" si="108"/>
        <v>0</v>
      </c>
      <c r="I1994" s="24">
        <f t="shared" si="106"/>
        <v>0</v>
      </c>
      <c r="M1994" s="2">
        <v>475</v>
      </c>
    </row>
    <row r="1995" spans="2:13" ht="12.75">
      <c r="B1995" s="312">
        <v>5000</v>
      </c>
      <c r="C1995" s="107" t="s">
        <v>865</v>
      </c>
      <c r="D1995" s="107" t="s">
        <v>777</v>
      </c>
      <c r="E1995" s="114" t="s">
        <v>869</v>
      </c>
      <c r="F1995" s="29" t="s">
        <v>859</v>
      </c>
      <c r="G1995" s="110" t="s">
        <v>20</v>
      </c>
      <c r="H1995" s="6">
        <f t="shared" si="108"/>
        <v>-5000</v>
      </c>
      <c r="I1995" s="24">
        <v>10</v>
      </c>
      <c r="K1995" t="s">
        <v>577</v>
      </c>
      <c r="M1995" s="2">
        <v>475</v>
      </c>
    </row>
    <row r="1996" spans="2:13" ht="12.75">
      <c r="B1996" s="312">
        <v>5000</v>
      </c>
      <c r="C1996" s="107" t="s">
        <v>865</v>
      </c>
      <c r="D1996" s="107" t="s">
        <v>777</v>
      </c>
      <c r="E1996" s="114" t="s">
        <v>869</v>
      </c>
      <c r="F1996" s="29" t="s">
        <v>859</v>
      </c>
      <c r="G1996" s="110" t="s">
        <v>20</v>
      </c>
      <c r="H1996" s="6">
        <f t="shared" si="108"/>
        <v>-10000</v>
      </c>
      <c r="I1996" s="24">
        <v>10</v>
      </c>
      <c r="K1996" t="s">
        <v>577</v>
      </c>
      <c r="M1996" s="2">
        <v>475</v>
      </c>
    </row>
    <row r="1997" spans="2:13" ht="12.75">
      <c r="B1997" s="312">
        <v>5000</v>
      </c>
      <c r="C1997" s="107" t="s">
        <v>865</v>
      </c>
      <c r="D1997" s="107" t="s">
        <v>777</v>
      </c>
      <c r="E1997" s="114" t="s">
        <v>869</v>
      </c>
      <c r="F1997" s="29" t="s">
        <v>859</v>
      </c>
      <c r="G1997" s="110" t="s">
        <v>20</v>
      </c>
      <c r="H1997" s="6">
        <f t="shared" si="108"/>
        <v>-15000</v>
      </c>
      <c r="I1997" s="24">
        <v>10</v>
      </c>
      <c r="K1997" t="s">
        <v>577</v>
      </c>
      <c r="M1997" s="2">
        <v>475</v>
      </c>
    </row>
    <row r="1998" spans="1:13" s="60" customFormat="1" ht="12.75">
      <c r="A1998" s="1"/>
      <c r="B1998" s="312">
        <v>10000</v>
      </c>
      <c r="C1998" s="107" t="s">
        <v>866</v>
      </c>
      <c r="D1998" s="107" t="s">
        <v>777</v>
      </c>
      <c r="E1998" s="114" t="s">
        <v>869</v>
      </c>
      <c r="F1998" s="29" t="s">
        <v>859</v>
      </c>
      <c r="G1998" s="110" t="s">
        <v>75</v>
      </c>
      <c r="H1998" s="6">
        <f t="shared" si="108"/>
        <v>-25000</v>
      </c>
      <c r="I1998" s="24">
        <v>20</v>
      </c>
      <c r="J1998"/>
      <c r="K1998" t="s">
        <v>577</v>
      </c>
      <c r="L1998"/>
      <c r="M1998" s="2">
        <v>475</v>
      </c>
    </row>
    <row r="1999" spans="2:13" ht="12.75">
      <c r="B1999" s="312">
        <v>10000</v>
      </c>
      <c r="C1999" s="107" t="s">
        <v>867</v>
      </c>
      <c r="D1999" s="107" t="s">
        <v>777</v>
      </c>
      <c r="E1999" s="108" t="s">
        <v>869</v>
      </c>
      <c r="F1999" s="29" t="s">
        <v>859</v>
      </c>
      <c r="G1999" s="109" t="s">
        <v>114</v>
      </c>
      <c r="H1999" s="6">
        <f t="shared" si="108"/>
        <v>-35000</v>
      </c>
      <c r="I1999" s="24">
        <v>20</v>
      </c>
      <c r="K1999" t="s">
        <v>577</v>
      </c>
      <c r="M1999" s="2">
        <v>475</v>
      </c>
    </row>
    <row r="2000" spans="1:13" ht="12.75">
      <c r="A2000" s="13"/>
      <c r="B2000" s="122">
        <f>SUM(B1995:B1999)</f>
        <v>35000</v>
      </c>
      <c r="C2000" s="13"/>
      <c r="D2000" s="13"/>
      <c r="E2000" s="115" t="s">
        <v>869</v>
      </c>
      <c r="F2000" s="20"/>
      <c r="G2000" s="20"/>
      <c r="H2000" s="58">
        <v>0</v>
      </c>
      <c r="I2000" s="59">
        <f>+B2000/M2000</f>
        <v>73.6842105263158</v>
      </c>
      <c r="J2000" s="60"/>
      <c r="K2000" s="60"/>
      <c r="L2000" s="60"/>
      <c r="M2000" s="2">
        <v>475</v>
      </c>
    </row>
    <row r="2001" spans="2:13" ht="12.75">
      <c r="B2001" s="312"/>
      <c r="H2001" s="6">
        <f>H2000-B2001</f>
        <v>0</v>
      </c>
      <c r="I2001" s="24">
        <f>+B2001/M2001</f>
        <v>0</v>
      </c>
      <c r="M2001" s="2">
        <v>475</v>
      </c>
    </row>
    <row r="2002" spans="2:13" ht="12.75">
      <c r="B2002" s="312"/>
      <c r="H2002" s="6">
        <f>H2001-B2002</f>
        <v>0</v>
      </c>
      <c r="I2002" s="24">
        <f>+B2002/M2002</f>
        <v>0</v>
      </c>
      <c r="M2002" s="2">
        <v>475</v>
      </c>
    </row>
    <row r="2003" spans="2:13" ht="12.75">
      <c r="B2003" s="312">
        <v>5000</v>
      </c>
      <c r="C2003" s="107" t="s">
        <v>863</v>
      </c>
      <c r="D2003" s="107" t="s">
        <v>777</v>
      </c>
      <c r="E2003" s="114" t="s">
        <v>870</v>
      </c>
      <c r="F2003" s="29" t="s">
        <v>859</v>
      </c>
      <c r="G2003" s="110" t="s">
        <v>40</v>
      </c>
      <c r="H2003" s="6">
        <f>H2002-B2003</f>
        <v>-5000</v>
      </c>
      <c r="I2003" s="24">
        <v>10</v>
      </c>
      <c r="K2003" t="s">
        <v>577</v>
      </c>
      <c r="M2003" s="2">
        <v>475</v>
      </c>
    </row>
    <row r="2004" spans="1:13" s="60" customFormat="1" ht="12.75">
      <c r="A2004" s="1"/>
      <c r="B2004" s="312">
        <v>5000</v>
      </c>
      <c r="C2004" s="107" t="s">
        <v>863</v>
      </c>
      <c r="D2004" s="107" t="s">
        <v>777</v>
      </c>
      <c r="E2004" s="114" t="s">
        <v>870</v>
      </c>
      <c r="F2004" s="29" t="s">
        <v>859</v>
      </c>
      <c r="G2004" s="110" t="s">
        <v>52</v>
      </c>
      <c r="H2004" s="6">
        <f>H2003-B2004</f>
        <v>-10000</v>
      </c>
      <c r="I2004" s="24">
        <v>10</v>
      </c>
      <c r="J2004"/>
      <c r="K2004" t="s">
        <v>577</v>
      </c>
      <c r="L2004"/>
      <c r="M2004" s="2">
        <v>475</v>
      </c>
    </row>
    <row r="2005" spans="2:13" ht="12.75">
      <c r="B2005" s="312">
        <v>5000</v>
      </c>
      <c r="C2005" s="107" t="s">
        <v>863</v>
      </c>
      <c r="D2005" s="107" t="s">
        <v>777</v>
      </c>
      <c r="E2005" s="114" t="s">
        <v>870</v>
      </c>
      <c r="F2005" s="29" t="s">
        <v>859</v>
      </c>
      <c r="G2005" s="110" t="s">
        <v>54</v>
      </c>
      <c r="H2005" s="6">
        <f>H2004-B2005</f>
        <v>-15000</v>
      </c>
      <c r="I2005" s="24">
        <v>10</v>
      </c>
      <c r="K2005" t="s">
        <v>577</v>
      </c>
      <c r="M2005" s="2">
        <v>475</v>
      </c>
    </row>
    <row r="2006" spans="1:13" ht="12.75">
      <c r="A2006" s="13"/>
      <c r="B2006" s="122">
        <f>SUM(B2003:B2005)</f>
        <v>15000</v>
      </c>
      <c r="C2006" s="13"/>
      <c r="D2006" s="13"/>
      <c r="E2006" s="115" t="s">
        <v>870</v>
      </c>
      <c r="F2006" s="20"/>
      <c r="G2006" s="20"/>
      <c r="H2006" s="58">
        <v>0</v>
      </c>
      <c r="I2006" s="59">
        <f aca="true" t="shared" si="109" ref="I2006:I2013">+B2006/M2006</f>
        <v>31.57894736842105</v>
      </c>
      <c r="J2006" s="60"/>
      <c r="K2006" s="60"/>
      <c r="L2006" s="60"/>
      <c r="M2006" s="2">
        <v>475</v>
      </c>
    </row>
    <row r="2007" spans="2:13" ht="12.75">
      <c r="B2007" s="312"/>
      <c r="H2007" s="6">
        <f>H2006-B2007</f>
        <v>0</v>
      </c>
      <c r="I2007" s="24">
        <f t="shared" si="109"/>
        <v>0</v>
      </c>
      <c r="M2007" s="2">
        <v>475</v>
      </c>
    </row>
    <row r="2008" spans="2:13" ht="12.75">
      <c r="B2008" s="312"/>
      <c r="H2008" s="6">
        <f>H2007-B2008</f>
        <v>0</v>
      </c>
      <c r="I2008" s="24">
        <f t="shared" si="109"/>
        <v>0</v>
      </c>
      <c r="M2008" s="2">
        <v>475</v>
      </c>
    </row>
    <row r="2009" spans="1:13" s="60" customFormat="1" ht="12.75">
      <c r="A2009" s="1"/>
      <c r="B2009" s="312">
        <v>40000</v>
      </c>
      <c r="C2009" s="107" t="s">
        <v>861</v>
      </c>
      <c r="D2009" s="107" t="s">
        <v>777</v>
      </c>
      <c r="E2009" s="114" t="s">
        <v>871</v>
      </c>
      <c r="F2009" s="29" t="s">
        <v>859</v>
      </c>
      <c r="G2009" s="110" t="s">
        <v>40</v>
      </c>
      <c r="H2009" s="6">
        <f>H2008-B2009</f>
        <v>-40000</v>
      </c>
      <c r="I2009" s="24">
        <f t="shared" si="109"/>
        <v>84.21052631578948</v>
      </c>
      <c r="J2009"/>
      <c r="K2009" t="s">
        <v>577</v>
      </c>
      <c r="L2009"/>
      <c r="M2009" s="2">
        <v>475</v>
      </c>
    </row>
    <row r="2010" spans="2:13" ht="12.75">
      <c r="B2010" s="312">
        <v>5000</v>
      </c>
      <c r="C2010" s="107" t="s">
        <v>863</v>
      </c>
      <c r="D2010" s="107" t="s">
        <v>777</v>
      </c>
      <c r="E2010" s="114" t="s">
        <v>871</v>
      </c>
      <c r="F2010" s="29" t="s">
        <v>859</v>
      </c>
      <c r="G2010" s="110" t="s">
        <v>40</v>
      </c>
      <c r="H2010" s="6">
        <f>H2009-B2010</f>
        <v>-45000</v>
      </c>
      <c r="I2010" s="24">
        <f t="shared" si="109"/>
        <v>10.526315789473685</v>
      </c>
      <c r="K2010" t="s">
        <v>577</v>
      </c>
      <c r="M2010" s="2">
        <v>475</v>
      </c>
    </row>
    <row r="2011" spans="1:13" ht="12.75">
      <c r="A2011" s="13"/>
      <c r="B2011" s="122">
        <f>SUM(B2009:B2010)</f>
        <v>45000</v>
      </c>
      <c r="C2011" s="13"/>
      <c r="D2011" s="13"/>
      <c r="E2011" s="115" t="s">
        <v>871</v>
      </c>
      <c r="F2011" s="20"/>
      <c r="G2011" s="20"/>
      <c r="H2011" s="58">
        <v>0</v>
      </c>
      <c r="I2011" s="59">
        <f t="shared" si="109"/>
        <v>94.73684210526316</v>
      </c>
      <c r="J2011" s="60"/>
      <c r="K2011" s="60"/>
      <c r="L2011" s="60"/>
      <c r="M2011" s="2">
        <v>475</v>
      </c>
    </row>
    <row r="2012" spans="2:13" ht="12.75">
      <c r="B2012" s="312"/>
      <c r="H2012" s="6">
        <f aca="true" t="shared" si="110" ref="H2012:H2018">H2011-B2012</f>
        <v>0</v>
      </c>
      <c r="I2012" s="24">
        <f t="shared" si="109"/>
        <v>0</v>
      </c>
      <c r="M2012" s="2">
        <v>475</v>
      </c>
    </row>
    <row r="2013" spans="2:13" ht="12.75">
      <c r="B2013" s="312"/>
      <c r="H2013" s="6">
        <f t="shared" si="110"/>
        <v>0</v>
      </c>
      <c r="I2013" s="24">
        <f t="shared" si="109"/>
        <v>0</v>
      </c>
      <c r="M2013" s="2">
        <v>475</v>
      </c>
    </row>
    <row r="2014" spans="2:13" ht="12.75">
      <c r="B2014" s="312">
        <v>10000</v>
      </c>
      <c r="C2014" s="107" t="s">
        <v>866</v>
      </c>
      <c r="D2014" s="107" t="s">
        <v>777</v>
      </c>
      <c r="E2014" s="108" t="s">
        <v>872</v>
      </c>
      <c r="F2014" s="29" t="s">
        <v>859</v>
      </c>
      <c r="G2014" s="109" t="s">
        <v>129</v>
      </c>
      <c r="H2014" s="6">
        <f t="shared" si="110"/>
        <v>-10000</v>
      </c>
      <c r="I2014" s="24">
        <v>20</v>
      </c>
      <c r="K2014" t="s">
        <v>577</v>
      </c>
      <c r="M2014" s="2">
        <v>475</v>
      </c>
    </row>
    <row r="2015" spans="2:13" ht="12.75">
      <c r="B2015" s="312">
        <v>5000</v>
      </c>
      <c r="C2015" s="107" t="s">
        <v>865</v>
      </c>
      <c r="D2015" s="107" t="s">
        <v>777</v>
      </c>
      <c r="E2015" s="108" t="s">
        <v>872</v>
      </c>
      <c r="F2015" s="29" t="s">
        <v>859</v>
      </c>
      <c r="G2015" s="110" t="s">
        <v>217</v>
      </c>
      <c r="H2015" s="6">
        <f t="shared" si="110"/>
        <v>-15000</v>
      </c>
      <c r="I2015" s="24">
        <v>10</v>
      </c>
      <c r="K2015" t="s">
        <v>577</v>
      </c>
      <c r="M2015" s="2">
        <v>475</v>
      </c>
    </row>
    <row r="2016" spans="1:13" s="60" customFormat="1" ht="12.75">
      <c r="A2016" s="1"/>
      <c r="B2016" s="312">
        <v>5000</v>
      </c>
      <c r="C2016" s="107" t="s">
        <v>863</v>
      </c>
      <c r="D2016" s="107" t="s">
        <v>777</v>
      </c>
      <c r="E2016" s="108" t="s">
        <v>872</v>
      </c>
      <c r="F2016" s="29" t="s">
        <v>859</v>
      </c>
      <c r="G2016" s="110" t="s">
        <v>217</v>
      </c>
      <c r="H2016" s="6">
        <f t="shared" si="110"/>
        <v>-20000</v>
      </c>
      <c r="I2016" s="24">
        <v>10</v>
      </c>
      <c r="J2016"/>
      <c r="K2016" t="s">
        <v>577</v>
      </c>
      <c r="L2016"/>
      <c r="M2016" s="2">
        <v>475</v>
      </c>
    </row>
    <row r="2017" spans="1:13" s="60" customFormat="1" ht="12.75">
      <c r="A2017" s="1"/>
      <c r="B2017" s="312">
        <v>10000</v>
      </c>
      <c r="C2017" s="116" t="s">
        <v>867</v>
      </c>
      <c r="D2017" s="107" t="s">
        <v>777</v>
      </c>
      <c r="E2017" s="108" t="s">
        <v>872</v>
      </c>
      <c r="F2017" s="29" t="s">
        <v>859</v>
      </c>
      <c r="G2017" s="110" t="s">
        <v>220</v>
      </c>
      <c r="H2017" s="6">
        <f t="shared" si="110"/>
        <v>-30000</v>
      </c>
      <c r="I2017" s="24">
        <v>20</v>
      </c>
      <c r="J2017"/>
      <c r="K2017" t="s">
        <v>577</v>
      </c>
      <c r="L2017"/>
      <c r="M2017" s="2">
        <v>475</v>
      </c>
    </row>
    <row r="2018" spans="2:13" ht="12.75">
      <c r="B2018" s="312">
        <v>10000</v>
      </c>
      <c r="C2018" s="107" t="s">
        <v>867</v>
      </c>
      <c r="D2018" s="107" t="s">
        <v>777</v>
      </c>
      <c r="E2018" s="108" t="s">
        <v>872</v>
      </c>
      <c r="F2018" s="29" t="s">
        <v>859</v>
      </c>
      <c r="G2018" s="110" t="s">
        <v>43</v>
      </c>
      <c r="H2018" s="6">
        <f t="shared" si="110"/>
        <v>-40000</v>
      </c>
      <c r="I2018" s="24">
        <f aca="true" t="shared" si="111" ref="I2018:I2031">+B2018/M2018</f>
        <v>21.05263157894737</v>
      </c>
      <c r="K2018" t="s">
        <v>577</v>
      </c>
      <c r="M2018" s="2">
        <v>475</v>
      </c>
    </row>
    <row r="2019" spans="1:13" ht="12.75">
      <c r="A2019" s="13"/>
      <c r="B2019" s="122">
        <f>SUM(B2014:B2018)</f>
        <v>40000</v>
      </c>
      <c r="C2019" s="13"/>
      <c r="D2019" s="13"/>
      <c r="E2019" s="13" t="s">
        <v>872</v>
      </c>
      <c r="F2019" s="20"/>
      <c r="G2019" s="20"/>
      <c r="H2019" s="58">
        <v>0</v>
      </c>
      <c r="I2019" s="59">
        <f t="shared" si="111"/>
        <v>84.21052631578948</v>
      </c>
      <c r="J2019" s="60"/>
      <c r="K2019" s="60"/>
      <c r="L2019" s="60"/>
      <c r="M2019" s="2">
        <v>475</v>
      </c>
    </row>
    <row r="2020" spans="2:13" ht="12.75">
      <c r="B2020" s="312"/>
      <c r="H2020" s="6">
        <f>H2019-B2020</f>
        <v>0</v>
      </c>
      <c r="I2020" s="24">
        <f t="shared" si="111"/>
        <v>0</v>
      </c>
      <c r="M2020" s="2">
        <v>475</v>
      </c>
    </row>
    <row r="2021" spans="1:13" s="60" customFormat="1" ht="12.75">
      <c r="A2021" s="1"/>
      <c r="B2021" s="312"/>
      <c r="C2021" s="1"/>
      <c r="D2021" s="1"/>
      <c r="E2021" s="1"/>
      <c r="F2021" s="29"/>
      <c r="G2021" s="29"/>
      <c r="H2021" s="6">
        <f>H2020-B2021</f>
        <v>0</v>
      </c>
      <c r="I2021" s="24">
        <f t="shared" si="111"/>
        <v>0</v>
      </c>
      <c r="J2021"/>
      <c r="K2021"/>
      <c r="L2021"/>
      <c r="M2021" s="2">
        <v>475</v>
      </c>
    </row>
    <row r="2022" spans="2:13" ht="12.75">
      <c r="B2022" s="312">
        <v>10000</v>
      </c>
      <c r="C2022" s="116" t="s">
        <v>873</v>
      </c>
      <c r="D2022" s="107" t="s">
        <v>777</v>
      </c>
      <c r="E2022" s="112" t="s">
        <v>874</v>
      </c>
      <c r="F2022" s="29" t="s">
        <v>859</v>
      </c>
      <c r="G2022" s="110" t="s">
        <v>221</v>
      </c>
      <c r="H2022" s="6">
        <f>H2021-B2022</f>
        <v>-10000</v>
      </c>
      <c r="I2022" s="24">
        <f t="shared" si="111"/>
        <v>21.05263157894737</v>
      </c>
      <c r="K2022" t="s">
        <v>577</v>
      </c>
      <c r="M2022" s="2">
        <v>475</v>
      </c>
    </row>
    <row r="2023" spans="1:13" ht="12.75">
      <c r="A2023" s="13"/>
      <c r="B2023" s="122">
        <f>SUM(B2022)</f>
        <v>10000</v>
      </c>
      <c r="C2023" s="13"/>
      <c r="D2023" s="13"/>
      <c r="E2023" s="113" t="s">
        <v>874</v>
      </c>
      <c r="F2023" s="20"/>
      <c r="G2023" s="20"/>
      <c r="H2023" s="58">
        <v>0</v>
      </c>
      <c r="I2023" s="59">
        <f t="shared" si="111"/>
        <v>21.05263157894737</v>
      </c>
      <c r="J2023" s="60"/>
      <c r="K2023" s="60"/>
      <c r="L2023" s="60"/>
      <c r="M2023" s="2">
        <v>475</v>
      </c>
    </row>
    <row r="2024" spans="1:13" s="60" customFormat="1" ht="12.75">
      <c r="A2024" s="1"/>
      <c r="B2024" s="312"/>
      <c r="C2024" s="1"/>
      <c r="D2024" s="1"/>
      <c r="E2024" s="1"/>
      <c r="F2024" s="29"/>
      <c r="G2024" s="29"/>
      <c r="H2024" s="6">
        <f aca="true" t="shared" si="112" ref="H2024:H2052">H2023-B2024</f>
        <v>0</v>
      </c>
      <c r="I2024" s="24">
        <f t="shared" si="111"/>
        <v>0</v>
      </c>
      <c r="J2024"/>
      <c r="K2024"/>
      <c r="L2024"/>
      <c r="M2024" s="2">
        <v>475</v>
      </c>
    </row>
    <row r="2025" spans="2:13" ht="12.75">
      <c r="B2025" s="312"/>
      <c r="H2025" s="6">
        <f t="shared" si="112"/>
        <v>0</v>
      </c>
      <c r="I2025" s="24">
        <f t="shared" si="111"/>
        <v>0</v>
      </c>
      <c r="M2025" s="2">
        <v>475</v>
      </c>
    </row>
    <row r="2026" spans="1:13" ht="12.75">
      <c r="A2026" s="13"/>
      <c r="B2026" s="122">
        <f>B2031</f>
        <v>20000</v>
      </c>
      <c r="C2026" s="106" t="s">
        <v>875</v>
      </c>
      <c r="D2026" s="13"/>
      <c r="E2026" s="13"/>
      <c r="F2026" s="20"/>
      <c r="G2026" s="20"/>
      <c r="H2026" s="58">
        <f>H2025-B2026</f>
        <v>-20000</v>
      </c>
      <c r="I2026" s="59">
        <f t="shared" si="111"/>
        <v>42.10526315789474</v>
      </c>
      <c r="J2026" s="60"/>
      <c r="K2026" s="60"/>
      <c r="L2026" s="60"/>
      <c r="M2026" s="2">
        <v>475</v>
      </c>
    </row>
    <row r="2027" spans="1:13" s="67" customFormat="1" ht="12.75">
      <c r="A2027" s="1"/>
      <c r="B2027" s="312"/>
      <c r="C2027" s="1"/>
      <c r="D2027" s="1"/>
      <c r="E2027" s="1"/>
      <c r="F2027" s="29"/>
      <c r="G2027" s="29"/>
      <c r="H2027" s="6">
        <v>0</v>
      </c>
      <c r="I2027" s="24">
        <f t="shared" si="111"/>
        <v>0</v>
      </c>
      <c r="J2027"/>
      <c r="K2027"/>
      <c r="L2027"/>
      <c r="M2027" s="2">
        <v>475</v>
      </c>
    </row>
    <row r="2028" spans="2:13" ht="12.75">
      <c r="B2028" s="312"/>
      <c r="H2028" s="6">
        <f>H2027-B2028</f>
        <v>0</v>
      </c>
      <c r="I2028" s="24">
        <f t="shared" si="111"/>
        <v>0</v>
      </c>
      <c r="M2028" s="2">
        <v>475</v>
      </c>
    </row>
    <row r="2029" spans="1:13" s="17" customFormat="1" ht="12.75">
      <c r="A2029" s="14"/>
      <c r="B2029" s="101">
        <v>15000</v>
      </c>
      <c r="C2029" s="14" t="s">
        <v>876</v>
      </c>
      <c r="D2029" s="14" t="s">
        <v>777</v>
      </c>
      <c r="E2029" s="14" t="s">
        <v>872</v>
      </c>
      <c r="F2029" s="32" t="s">
        <v>877</v>
      </c>
      <c r="G2029" s="32" t="s">
        <v>127</v>
      </c>
      <c r="H2029" s="6">
        <f>H2028-B2029</f>
        <v>-15000</v>
      </c>
      <c r="I2029" s="42">
        <v>30</v>
      </c>
      <c r="K2029" s="17" t="s">
        <v>577</v>
      </c>
      <c r="M2029" s="43">
        <v>475</v>
      </c>
    </row>
    <row r="2030" spans="2:13" ht="12.75">
      <c r="B2030" s="312">
        <v>5000</v>
      </c>
      <c r="C2030" s="1" t="s">
        <v>878</v>
      </c>
      <c r="D2030" s="1" t="s">
        <v>777</v>
      </c>
      <c r="E2030" s="1" t="s">
        <v>879</v>
      </c>
      <c r="F2030" s="29" t="s">
        <v>880</v>
      </c>
      <c r="G2030" s="29" t="s">
        <v>222</v>
      </c>
      <c r="H2030" s="6">
        <f>H2029-B2030</f>
        <v>-20000</v>
      </c>
      <c r="I2030" s="24">
        <f t="shared" si="111"/>
        <v>10.526315789473685</v>
      </c>
      <c r="K2030" t="s">
        <v>577</v>
      </c>
      <c r="M2030" s="2">
        <v>475</v>
      </c>
    </row>
    <row r="2031" spans="1:13" ht="12.75">
      <c r="A2031" s="13"/>
      <c r="B2031" s="122">
        <f>SUM(B2029:B2030)</f>
        <v>20000</v>
      </c>
      <c r="C2031" s="13"/>
      <c r="D2031" s="13"/>
      <c r="E2031" s="13" t="s">
        <v>879</v>
      </c>
      <c r="F2031" s="20"/>
      <c r="G2031" s="20"/>
      <c r="H2031" s="58">
        <v>0</v>
      </c>
      <c r="I2031" s="59">
        <f t="shared" si="111"/>
        <v>42.10526315789474</v>
      </c>
      <c r="J2031" s="60"/>
      <c r="K2031" s="60"/>
      <c r="L2031" s="60"/>
      <c r="M2031" s="2">
        <v>475</v>
      </c>
    </row>
    <row r="2032" spans="2:13" ht="12.75">
      <c r="B2032" s="312"/>
      <c r="H2032" s="6">
        <f t="shared" si="112"/>
        <v>0</v>
      </c>
      <c r="I2032" s="24">
        <f>+B2032/M2032</f>
        <v>0</v>
      </c>
      <c r="M2032" s="2">
        <v>475</v>
      </c>
    </row>
    <row r="2033" spans="1:13" s="67" customFormat="1" ht="12.75">
      <c r="A2033" s="1"/>
      <c r="B2033" s="312"/>
      <c r="C2033" s="1"/>
      <c r="D2033" s="1"/>
      <c r="E2033" s="1"/>
      <c r="F2033" s="29"/>
      <c r="G2033" s="29"/>
      <c r="H2033" s="6">
        <f t="shared" si="112"/>
        <v>0</v>
      </c>
      <c r="I2033" s="24">
        <f>+B2033/M2033</f>
        <v>0</v>
      </c>
      <c r="J2033"/>
      <c r="K2033"/>
      <c r="L2033"/>
      <c r="M2033" s="2">
        <v>475</v>
      </c>
    </row>
    <row r="2034" spans="2:13" ht="12.75">
      <c r="B2034" s="312"/>
      <c r="H2034" s="6">
        <f t="shared" si="112"/>
        <v>0</v>
      </c>
      <c r="I2034" s="24">
        <f>+B2034/M2034</f>
        <v>0</v>
      </c>
      <c r="M2034" s="2">
        <v>475</v>
      </c>
    </row>
    <row r="2035" spans="2:13" ht="12.75">
      <c r="B2035" s="312">
        <v>7500</v>
      </c>
      <c r="C2035" s="1" t="s">
        <v>883</v>
      </c>
      <c r="D2035" s="14" t="s">
        <v>777</v>
      </c>
      <c r="E2035" s="1" t="s">
        <v>749</v>
      </c>
      <c r="F2035" s="29" t="s">
        <v>884</v>
      </c>
      <c r="G2035" s="29" t="s">
        <v>77</v>
      </c>
      <c r="H2035" s="6">
        <f t="shared" si="112"/>
        <v>-7500</v>
      </c>
      <c r="I2035" s="24">
        <v>15</v>
      </c>
      <c r="K2035" t="s">
        <v>577</v>
      </c>
      <c r="M2035" s="2">
        <v>475</v>
      </c>
    </row>
    <row r="2036" spans="2:13" ht="12.75">
      <c r="B2036" s="312">
        <v>175</v>
      </c>
      <c r="C2036" s="1" t="s">
        <v>885</v>
      </c>
      <c r="D2036" s="1" t="s">
        <v>777</v>
      </c>
      <c r="E2036" s="1" t="s">
        <v>749</v>
      </c>
      <c r="F2036" s="29" t="s">
        <v>886</v>
      </c>
      <c r="G2036" s="29" t="s">
        <v>125</v>
      </c>
      <c r="H2036" s="6">
        <f t="shared" si="112"/>
        <v>-7675</v>
      </c>
      <c r="I2036" s="24">
        <v>0.35</v>
      </c>
      <c r="K2036" t="s">
        <v>577</v>
      </c>
      <c r="M2036" s="2">
        <v>475</v>
      </c>
    </row>
    <row r="2037" spans="2:13" ht="12.75">
      <c r="B2037" s="312">
        <v>7500</v>
      </c>
      <c r="C2037" s="1" t="s">
        <v>887</v>
      </c>
      <c r="D2037" s="1" t="s">
        <v>777</v>
      </c>
      <c r="E2037" s="1" t="s">
        <v>749</v>
      </c>
      <c r="F2037" s="29" t="s">
        <v>888</v>
      </c>
      <c r="G2037" s="29" t="s">
        <v>127</v>
      </c>
      <c r="H2037" s="6">
        <f t="shared" si="112"/>
        <v>-15175</v>
      </c>
      <c r="I2037" s="24">
        <v>15</v>
      </c>
      <c r="K2037" t="s">
        <v>577</v>
      </c>
      <c r="M2037" s="2">
        <v>475</v>
      </c>
    </row>
    <row r="2038" spans="2:13" ht="12.75">
      <c r="B2038" s="312">
        <v>1000</v>
      </c>
      <c r="C2038" s="1" t="s">
        <v>751</v>
      </c>
      <c r="D2038" s="1" t="s">
        <v>777</v>
      </c>
      <c r="E2038" s="1" t="s">
        <v>749</v>
      </c>
      <c r="F2038" s="29" t="s">
        <v>889</v>
      </c>
      <c r="G2038" s="29" t="s">
        <v>129</v>
      </c>
      <c r="H2038" s="6">
        <f t="shared" si="112"/>
        <v>-16175</v>
      </c>
      <c r="I2038" s="24">
        <v>2</v>
      </c>
      <c r="K2038" t="s">
        <v>577</v>
      </c>
      <c r="M2038" s="2">
        <v>475</v>
      </c>
    </row>
    <row r="2039" spans="2:13" ht="12.75">
      <c r="B2039" s="312">
        <v>1000</v>
      </c>
      <c r="C2039" s="1" t="s">
        <v>890</v>
      </c>
      <c r="D2039" s="1" t="s">
        <v>777</v>
      </c>
      <c r="E2039" s="1" t="s">
        <v>749</v>
      </c>
      <c r="F2039" s="29" t="s">
        <v>889</v>
      </c>
      <c r="G2039" s="29" t="s">
        <v>129</v>
      </c>
      <c r="H2039" s="6">
        <f t="shared" si="112"/>
        <v>-17175</v>
      </c>
      <c r="I2039" s="24">
        <v>2</v>
      </c>
      <c r="K2039" t="s">
        <v>577</v>
      </c>
      <c r="M2039" s="2">
        <v>475</v>
      </c>
    </row>
    <row r="2040" spans="2:13" ht="12.75">
      <c r="B2040" s="312">
        <v>7500</v>
      </c>
      <c r="C2040" s="14" t="s">
        <v>1274</v>
      </c>
      <c r="D2040" s="1" t="s">
        <v>777</v>
      </c>
      <c r="E2040" s="1" t="s">
        <v>749</v>
      </c>
      <c r="F2040" s="29" t="s">
        <v>891</v>
      </c>
      <c r="G2040" s="29" t="s">
        <v>129</v>
      </c>
      <c r="H2040" s="6">
        <f t="shared" si="112"/>
        <v>-24675</v>
      </c>
      <c r="I2040" s="24">
        <v>15</v>
      </c>
      <c r="K2040" t="s">
        <v>577</v>
      </c>
      <c r="M2040" s="2">
        <v>475</v>
      </c>
    </row>
    <row r="2041" spans="2:13" ht="12.75">
      <c r="B2041" s="312">
        <v>12500</v>
      </c>
      <c r="C2041" s="1" t="s">
        <v>1270</v>
      </c>
      <c r="D2041" s="1" t="s">
        <v>777</v>
      </c>
      <c r="E2041" s="1" t="s">
        <v>749</v>
      </c>
      <c r="F2041" s="29" t="s">
        <v>891</v>
      </c>
      <c r="G2041" s="29" t="s">
        <v>129</v>
      </c>
      <c r="H2041" s="6">
        <f t="shared" si="112"/>
        <v>-37175</v>
      </c>
      <c r="I2041" s="24">
        <v>25</v>
      </c>
      <c r="K2041" t="s">
        <v>577</v>
      </c>
      <c r="M2041" s="2">
        <v>475</v>
      </c>
    </row>
    <row r="2042" spans="2:13" ht="12.75">
      <c r="B2042" s="312">
        <v>525</v>
      </c>
      <c r="C2042" s="1" t="s">
        <v>892</v>
      </c>
      <c r="D2042" s="1" t="s">
        <v>777</v>
      </c>
      <c r="E2042" s="1" t="s">
        <v>749</v>
      </c>
      <c r="F2042" s="29" t="s">
        <v>893</v>
      </c>
      <c r="G2042" s="29" t="s">
        <v>216</v>
      </c>
      <c r="H2042" s="6">
        <f t="shared" si="112"/>
        <v>-37700</v>
      </c>
      <c r="I2042" s="24">
        <v>1.05</v>
      </c>
      <c r="K2042" t="s">
        <v>577</v>
      </c>
      <c r="M2042" s="2">
        <v>475</v>
      </c>
    </row>
    <row r="2043" spans="2:13" ht="12.75">
      <c r="B2043" s="312">
        <v>4000</v>
      </c>
      <c r="C2043" s="1" t="s">
        <v>894</v>
      </c>
      <c r="D2043" s="1" t="s">
        <v>777</v>
      </c>
      <c r="E2043" s="1" t="s">
        <v>749</v>
      </c>
      <c r="F2043" s="29" t="s">
        <v>895</v>
      </c>
      <c r="G2043" s="29" t="s">
        <v>216</v>
      </c>
      <c r="H2043" s="6">
        <f t="shared" si="112"/>
        <v>-41700</v>
      </c>
      <c r="I2043" s="24">
        <v>8</v>
      </c>
      <c r="K2043" t="s">
        <v>577</v>
      </c>
      <c r="M2043" s="2">
        <v>475</v>
      </c>
    </row>
    <row r="2044" spans="2:13" ht="12.75">
      <c r="B2044" s="312">
        <v>2220</v>
      </c>
      <c r="C2044" s="1" t="s">
        <v>896</v>
      </c>
      <c r="D2044" s="1" t="s">
        <v>777</v>
      </c>
      <c r="E2044" s="1" t="s">
        <v>749</v>
      </c>
      <c r="F2044" s="29" t="s">
        <v>897</v>
      </c>
      <c r="G2044" s="29" t="s">
        <v>217</v>
      </c>
      <c r="H2044" s="6">
        <f t="shared" si="112"/>
        <v>-43920</v>
      </c>
      <c r="I2044" s="24">
        <v>4.44</v>
      </c>
      <c r="K2044" t="s">
        <v>577</v>
      </c>
      <c r="M2044" s="2">
        <v>475</v>
      </c>
    </row>
    <row r="2045" spans="2:13" ht="12.75">
      <c r="B2045" s="312">
        <v>325</v>
      </c>
      <c r="C2045" s="1" t="s">
        <v>898</v>
      </c>
      <c r="D2045" s="1" t="s">
        <v>777</v>
      </c>
      <c r="E2045" s="1" t="s">
        <v>749</v>
      </c>
      <c r="F2045" s="29" t="s">
        <v>899</v>
      </c>
      <c r="G2045" s="29" t="s">
        <v>209</v>
      </c>
      <c r="H2045" s="6">
        <f t="shared" si="112"/>
        <v>-44245</v>
      </c>
      <c r="I2045" s="24">
        <v>0.65</v>
      </c>
      <c r="K2045" t="s">
        <v>577</v>
      </c>
      <c r="M2045" s="2">
        <v>475</v>
      </c>
    </row>
    <row r="2046" spans="2:13" ht="12.75">
      <c r="B2046" s="312">
        <v>25000</v>
      </c>
      <c r="C2046" s="1" t="s">
        <v>900</v>
      </c>
      <c r="D2046" s="1" t="s">
        <v>777</v>
      </c>
      <c r="E2046" s="1" t="s">
        <v>749</v>
      </c>
      <c r="F2046" s="29" t="s">
        <v>901</v>
      </c>
      <c r="G2046" s="29" t="s">
        <v>210</v>
      </c>
      <c r="H2046" s="6">
        <f t="shared" si="112"/>
        <v>-69245</v>
      </c>
      <c r="I2046" s="24">
        <v>50</v>
      </c>
      <c r="K2046" t="s">
        <v>577</v>
      </c>
      <c r="M2046" s="2">
        <v>475</v>
      </c>
    </row>
    <row r="2047" spans="2:13" ht="12.75">
      <c r="B2047" s="312">
        <v>1000</v>
      </c>
      <c r="C2047" s="1" t="s">
        <v>902</v>
      </c>
      <c r="D2047" s="1" t="s">
        <v>777</v>
      </c>
      <c r="E2047" s="1" t="s">
        <v>749</v>
      </c>
      <c r="F2047" s="29" t="s">
        <v>903</v>
      </c>
      <c r="G2047" s="29" t="s">
        <v>221</v>
      </c>
      <c r="H2047" s="6">
        <f t="shared" si="112"/>
        <v>-70245</v>
      </c>
      <c r="I2047" s="24">
        <v>2</v>
      </c>
      <c r="K2047" t="s">
        <v>577</v>
      </c>
      <c r="M2047" s="2">
        <v>475</v>
      </c>
    </row>
    <row r="2048" spans="2:13" ht="12.75">
      <c r="B2048" s="312">
        <v>4000</v>
      </c>
      <c r="C2048" s="1" t="s">
        <v>1273</v>
      </c>
      <c r="D2048" s="1" t="s">
        <v>777</v>
      </c>
      <c r="E2048" s="1" t="s">
        <v>749</v>
      </c>
      <c r="F2048" s="29" t="s">
        <v>904</v>
      </c>
      <c r="G2048" s="29" t="s">
        <v>222</v>
      </c>
      <c r="H2048" s="6">
        <f t="shared" si="112"/>
        <v>-74245</v>
      </c>
      <c r="I2048" s="24">
        <v>8</v>
      </c>
      <c r="K2048" t="s">
        <v>577</v>
      </c>
      <c r="M2048" s="2">
        <v>475</v>
      </c>
    </row>
    <row r="2049" spans="1:13" s="17" customFormat="1" ht="12.75">
      <c r="A2049" s="1"/>
      <c r="B2049" s="312">
        <v>8100</v>
      </c>
      <c r="C2049" s="1" t="s">
        <v>905</v>
      </c>
      <c r="D2049" s="1" t="s">
        <v>777</v>
      </c>
      <c r="E2049" s="1" t="s">
        <v>749</v>
      </c>
      <c r="F2049" s="29" t="s">
        <v>906</v>
      </c>
      <c r="G2049" s="29" t="s">
        <v>222</v>
      </c>
      <c r="H2049" s="6">
        <f t="shared" si="112"/>
        <v>-82345</v>
      </c>
      <c r="I2049" s="24">
        <v>16.2</v>
      </c>
      <c r="J2049"/>
      <c r="K2049" t="s">
        <v>577</v>
      </c>
      <c r="L2049"/>
      <c r="M2049" s="2">
        <v>475</v>
      </c>
    </row>
    <row r="2050" spans="1:13" s="17" customFormat="1" ht="12.75">
      <c r="A2050" s="1"/>
      <c r="B2050" s="312">
        <v>1800</v>
      </c>
      <c r="C2050" s="1" t="s">
        <v>907</v>
      </c>
      <c r="D2050" s="1" t="s">
        <v>777</v>
      </c>
      <c r="E2050" s="1" t="s">
        <v>749</v>
      </c>
      <c r="F2050" s="29" t="s">
        <v>908</v>
      </c>
      <c r="G2050" s="29" t="s">
        <v>125</v>
      </c>
      <c r="H2050" s="6">
        <f t="shared" si="112"/>
        <v>-84145</v>
      </c>
      <c r="I2050" s="24">
        <v>3.6</v>
      </c>
      <c r="J2050"/>
      <c r="K2050" t="s">
        <v>571</v>
      </c>
      <c r="L2050"/>
      <c r="M2050" s="2">
        <v>475</v>
      </c>
    </row>
    <row r="2051" spans="1:13" s="60" customFormat="1" ht="12.75">
      <c r="A2051" s="14"/>
      <c r="B2051" s="101">
        <v>10000</v>
      </c>
      <c r="C2051" s="14" t="s">
        <v>909</v>
      </c>
      <c r="D2051" s="14" t="s">
        <v>777</v>
      </c>
      <c r="E2051" s="14" t="s">
        <v>749</v>
      </c>
      <c r="F2051" s="32" t="s">
        <v>910</v>
      </c>
      <c r="G2051" s="32" t="s">
        <v>129</v>
      </c>
      <c r="H2051" s="6">
        <f t="shared" si="112"/>
        <v>-94145</v>
      </c>
      <c r="I2051" s="42">
        <v>20</v>
      </c>
      <c r="J2051" s="17"/>
      <c r="K2051" s="17" t="s">
        <v>571</v>
      </c>
      <c r="L2051" s="17"/>
      <c r="M2051" s="2">
        <v>475</v>
      </c>
    </row>
    <row r="2052" spans="2:13" ht="12.75">
      <c r="B2052" s="312">
        <v>1700</v>
      </c>
      <c r="C2052" s="1" t="s">
        <v>911</v>
      </c>
      <c r="D2052" s="1" t="s">
        <v>777</v>
      </c>
      <c r="E2052" s="1" t="s">
        <v>749</v>
      </c>
      <c r="F2052" s="29" t="s">
        <v>912</v>
      </c>
      <c r="G2052" s="29" t="s">
        <v>221</v>
      </c>
      <c r="H2052" s="6">
        <f t="shared" si="112"/>
        <v>-95845</v>
      </c>
      <c r="I2052" s="24">
        <v>3.4</v>
      </c>
      <c r="K2052" t="s">
        <v>571</v>
      </c>
      <c r="M2052" s="2">
        <v>475</v>
      </c>
    </row>
    <row r="2053" spans="1:13" s="17" customFormat="1" ht="12.75">
      <c r="A2053" s="13"/>
      <c r="B2053" s="122">
        <f>SUM(B2035:B2052)</f>
        <v>95845</v>
      </c>
      <c r="C2053" s="13"/>
      <c r="D2053" s="13"/>
      <c r="E2053" s="13" t="s">
        <v>749</v>
      </c>
      <c r="F2053" s="20"/>
      <c r="G2053" s="20"/>
      <c r="H2053" s="58">
        <v>0</v>
      </c>
      <c r="I2053" s="59">
        <f aca="true" t="shared" si="113" ref="I2053:I2071">+B2053/M2053</f>
        <v>201.77894736842106</v>
      </c>
      <c r="J2053" s="60"/>
      <c r="K2053" s="60"/>
      <c r="L2053" s="60"/>
      <c r="M2053" s="2">
        <v>475</v>
      </c>
    </row>
    <row r="2054" spans="1:13" s="17" customFormat="1" ht="12.75">
      <c r="A2054" s="1"/>
      <c r="B2054" s="312"/>
      <c r="C2054" s="1"/>
      <c r="D2054" s="1"/>
      <c r="E2054" s="1"/>
      <c r="F2054" s="29"/>
      <c r="G2054" s="29"/>
      <c r="H2054" s="6">
        <f aca="true" t="shared" si="114" ref="H2054:H2071">H2053-B2054</f>
        <v>0</v>
      </c>
      <c r="I2054" s="24">
        <f t="shared" si="113"/>
        <v>0</v>
      </c>
      <c r="J2054"/>
      <c r="K2054"/>
      <c r="L2054"/>
      <c r="M2054" s="2">
        <v>475</v>
      </c>
    </row>
    <row r="2055" spans="1:13" s="60" customFormat="1" ht="12.75">
      <c r="A2055" s="14"/>
      <c r="B2055" s="101"/>
      <c r="C2055" s="14"/>
      <c r="D2055" s="14"/>
      <c r="E2055" s="14"/>
      <c r="F2055" s="32"/>
      <c r="G2055" s="32"/>
      <c r="H2055" s="6">
        <f t="shared" si="114"/>
        <v>0</v>
      </c>
      <c r="I2055" s="42">
        <f t="shared" si="113"/>
        <v>0</v>
      </c>
      <c r="J2055" s="17"/>
      <c r="K2055" s="17"/>
      <c r="L2055" s="17"/>
      <c r="M2055" s="2">
        <v>475</v>
      </c>
    </row>
    <row r="2056" spans="2:13" ht="12.75">
      <c r="B2056" s="312">
        <v>49900</v>
      </c>
      <c r="C2056" s="1" t="s">
        <v>1271</v>
      </c>
      <c r="D2056" s="1" t="s">
        <v>777</v>
      </c>
      <c r="E2056" s="14" t="s">
        <v>1293</v>
      </c>
      <c r="F2056" s="29" t="s">
        <v>914</v>
      </c>
      <c r="G2056" s="29" t="s">
        <v>125</v>
      </c>
      <c r="H2056" s="6">
        <f t="shared" si="114"/>
        <v>-49900</v>
      </c>
      <c r="I2056" s="24">
        <f t="shared" si="113"/>
        <v>105.05263157894737</v>
      </c>
      <c r="K2056" t="s">
        <v>571</v>
      </c>
      <c r="M2056" s="2">
        <v>475</v>
      </c>
    </row>
    <row r="2057" spans="1:13" ht="12.75">
      <c r="A2057" s="13"/>
      <c r="B2057" s="122">
        <f>SUM(B2056)</f>
        <v>49900</v>
      </c>
      <c r="C2057" s="13"/>
      <c r="D2057" s="13"/>
      <c r="E2057" s="13" t="s">
        <v>913</v>
      </c>
      <c r="F2057" s="20"/>
      <c r="G2057" s="20"/>
      <c r="H2057" s="58">
        <v>0</v>
      </c>
      <c r="I2057" s="59">
        <f t="shared" si="113"/>
        <v>105.05263157894737</v>
      </c>
      <c r="J2057" s="60"/>
      <c r="K2057" s="60"/>
      <c r="L2057" s="60"/>
      <c r="M2057" s="2">
        <v>475</v>
      </c>
    </row>
    <row r="2058" spans="2:13" ht="12.75">
      <c r="B2058" s="312"/>
      <c r="H2058" s="6">
        <f t="shared" si="114"/>
        <v>0</v>
      </c>
      <c r="I2058" s="24">
        <f t="shared" si="113"/>
        <v>0</v>
      </c>
      <c r="M2058" s="2">
        <v>475</v>
      </c>
    </row>
    <row r="2059" spans="1:13" s="17" customFormat="1" ht="12.75">
      <c r="A2059" s="1"/>
      <c r="B2059" s="312"/>
      <c r="C2059" s="1"/>
      <c r="D2059" s="1"/>
      <c r="E2059" s="1"/>
      <c r="F2059" s="29"/>
      <c r="G2059" s="29"/>
      <c r="H2059" s="6">
        <f t="shared" si="114"/>
        <v>0</v>
      </c>
      <c r="I2059" s="24">
        <f t="shared" si="113"/>
        <v>0</v>
      </c>
      <c r="J2059"/>
      <c r="K2059"/>
      <c r="L2059"/>
      <c r="M2059" s="2">
        <v>475</v>
      </c>
    </row>
    <row r="2060" spans="2:13" ht="12.75">
      <c r="B2060" s="312"/>
      <c r="H2060" s="6">
        <f t="shared" si="114"/>
        <v>0</v>
      </c>
      <c r="I2060" s="24">
        <f t="shared" si="113"/>
        <v>0</v>
      </c>
      <c r="M2060" s="2">
        <v>475</v>
      </c>
    </row>
    <row r="2061" spans="2:13" ht="12.75">
      <c r="B2061" s="117">
        <v>160000</v>
      </c>
      <c r="C2061" s="1" t="s">
        <v>915</v>
      </c>
      <c r="F2061" s="72" t="s">
        <v>541</v>
      </c>
      <c r="G2061" s="32" t="s">
        <v>125</v>
      </c>
      <c r="H2061" s="6">
        <f t="shared" si="114"/>
        <v>-160000</v>
      </c>
      <c r="I2061" s="24">
        <f t="shared" si="113"/>
        <v>336.8421052631579</v>
      </c>
      <c r="M2061" s="2">
        <v>475</v>
      </c>
    </row>
    <row r="2062" spans="2:13" ht="12.75">
      <c r="B2062" s="117">
        <v>40000</v>
      </c>
      <c r="C2062" s="1" t="s">
        <v>915</v>
      </c>
      <c r="E2062" s="118" t="s">
        <v>543</v>
      </c>
      <c r="F2062" s="72"/>
      <c r="G2062" s="32" t="s">
        <v>125</v>
      </c>
      <c r="H2062" s="6">
        <f aca="true" t="shared" si="115" ref="H2062:H2068">H2061-B2062</f>
        <v>-200000</v>
      </c>
      <c r="I2062" s="24">
        <f aca="true" t="shared" si="116" ref="I2062:I2068">+B2062/M2062</f>
        <v>84.21052631578948</v>
      </c>
      <c r="M2062" s="2">
        <v>475</v>
      </c>
    </row>
    <row r="2063" spans="2:13" ht="12.75">
      <c r="B2063" s="117">
        <v>180000</v>
      </c>
      <c r="C2063" s="1" t="s">
        <v>916</v>
      </c>
      <c r="F2063" s="72" t="s">
        <v>541</v>
      </c>
      <c r="G2063" s="32" t="s">
        <v>125</v>
      </c>
      <c r="H2063" s="6">
        <f t="shared" si="115"/>
        <v>-380000</v>
      </c>
      <c r="I2063" s="24">
        <f t="shared" si="116"/>
        <v>378.94736842105266</v>
      </c>
      <c r="M2063" s="2">
        <v>475</v>
      </c>
    </row>
    <row r="2064" spans="2:13" ht="12.75">
      <c r="B2064" s="117">
        <v>20000</v>
      </c>
      <c r="C2064" s="1" t="s">
        <v>916</v>
      </c>
      <c r="E2064" s="118" t="s">
        <v>543</v>
      </c>
      <c r="F2064" s="72"/>
      <c r="G2064" s="32" t="s">
        <v>125</v>
      </c>
      <c r="H2064" s="6">
        <f t="shared" si="115"/>
        <v>-400000</v>
      </c>
      <c r="I2064" s="24">
        <f t="shared" si="116"/>
        <v>42.10526315789474</v>
      </c>
      <c r="M2064" s="2">
        <v>475</v>
      </c>
    </row>
    <row r="2065" spans="1:13" ht="12.75">
      <c r="A2065" s="118"/>
      <c r="B2065" s="119">
        <v>100000</v>
      </c>
      <c r="C2065" s="120" t="s">
        <v>917</v>
      </c>
      <c r="D2065" s="118"/>
      <c r="E2065" s="118" t="s">
        <v>543</v>
      </c>
      <c r="F2065" s="121"/>
      <c r="G2065" s="127" t="s">
        <v>125</v>
      </c>
      <c r="H2065" s="6">
        <f t="shared" si="115"/>
        <v>-500000</v>
      </c>
      <c r="I2065" s="24">
        <f t="shared" si="116"/>
        <v>210.52631578947367</v>
      </c>
      <c r="J2065" s="2"/>
      <c r="K2065" s="2"/>
      <c r="L2065" s="2"/>
      <c r="M2065" s="2">
        <v>475</v>
      </c>
    </row>
    <row r="2066" spans="1:13" ht="12.75">
      <c r="A2066" s="118"/>
      <c r="B2066" s="119">
        <v>20000</v>
      </c>
      <c r="C2066" s="120" t="s">
        <v>917</v>
      </c>
      <c r="D2066" s="118"/>
      <c r="E2066" s="118" t="s">
        <v>543</v>
      </c>
      <c r="F2066" s="121"/>
      <c r="G2066" s="127" t="s">
        <v>125</v>
      </c>
      <c r="H2066" s="6">
        <f t="shared" si="115"/>
        <v>-520000</v>
      </c>
      <c r="I2066" s="24">
        <f t="shared" si="116"/>
        <v>42.10526315789474</v>
      </c>
      <c r="J2066" s="2"/>
      <c r="K2066" s="2"/>
      <c r="L2066" s="2"/>
      <c r="M2066" s="2">
        <v>475</v>
      </c>
    </row>
    <row r="2067" spans="2:13" ht="12.75">
      <c r="B2067" s="119">
        <v>100000</v>
      </c>
      <c r="C2067" s="1" t="s">
        <v>569</v>
      </c>
      <c r="F2067" s="72" t="s">
        <v>541</v>
      </c>
      <c r="G2067" s="32" t="s">
        <v>125</v>
      </c>
      <c r="H2067" s="6">
        <f t="shared" si="115"/>
        <v>-620000</v>
      </c>
      <c r="I2067" s="24">
        <f t="shared" si="116"/>
        <v>210.52631578947367</v>
      </c>
      <c r="M2067" s="2">
        <v>475</v>
      </c>
    </row>
    <row r="2068" spans="2:13" ht="12.75">
      <c r="B2068" s="119">
        <v>20000</v>
      </c>
      <c r="C2068" s="1" t="s">
        <v>569</v>
      </c>
      <c r="E2068" s="120" t="s">
        <v>543</v>
      </c>
      <c r="F2068" s="72"/>
      <c r="G2068" s="32" t="s">
        <v>125</v>
      </c>
      <c r="H2068" s="6">
        <f t="shared" si="115"/>
        <v>-640000</v>
      </c>
      <c r="I2068" s="24">
        <f t="shared" si="116"/>
        <v>42.10526315789474</v>
      </c>
      <c r="M2068" s="2">
        <v>475</v>
      </c>
    </row>
    <row r="2069" spans="1:13" ht="12.75">
      <c r="A2069" s="13"/>
      <c r="B2069" s="122">
        <f>SUM(B2061:B2068)</f>
        <v>640000</v>
      </c>
      <c r="C2069" s="13" t="s">
        <v>544</v>
      </c>
      <c r="D2069" s="13"/>
      <c r="E2069" s="13"/>
      <c r="F2069" s="20"/>
      <c r="G2069" s="20"/>
      <c r="H2069" s="58">
        <v>0</v>
      </c>
      <c r="I2069" s="59">
        <f t="shared" si="113"/>
        <v>1347.3684210526317</v>
      </c>
      <c r="J2069" s="60"/>
      <c r="K2069" s="60"/>
      <c r="L2069" s="60"/>
      <c r="M2069" s="2">
        <v>475</v>
      </c>
    </row>
    <row r="2070" spans="8:13" ht="12.75">
      <c r="H2070" s="6">
        <f t="shared" si="114"/>
        <v>0</v>
      </c>
      <c r="I2070" s="24">
        <f t="shared" si="113"/>
        <v>0</v>
      </c>
      <c r="M2070" s="2">
        <v>475</v>
      </c>
    </row>
    <row r="2071" spans="8:13" ht="12.75">
      <c r="H2071" s="6">
        <f t="shared" si="114"/>
        <v>0</v>
      </c>
      <c r="I2071" s="24">
        <f t="shared" si="113"/>
        <v>0</v>
      </c>
      <c r="M2071" s="2">
        <v>475</v>
      </c>
    </row>
    <row r="2072" spans="8:13" ht="12.75">
      <c r="H2072" s="6">
        <f>H2071-B2072</f>
        <v>0</v>
      </c>
      <c r="I2072" s="24">
        <f>+B2072/M2072</f>
        <v>0</v>
      </c>
      <c r="M2072" s="2">
        <v>475</v>
      </c>
    </row>
    <row r="2073" spans="8:13" ht="12.75">
      <c r="H2073" s="6">
        <f>H2072-B2073</f>
        <v>0</v>
      </c>
      <c r="I2073" s="24">
        <f>+B2073/M2073</f>
        <v>0</v>
      </c>
      <c r="M2073" s="2">
        <v>475</v>
      </c>
    </row>
    <row r="2074" spans="1:13" ht="13.5" thickBot="1">
      <c r="A2074" s="44"/>
      <c r="B2074" s="45">
        <f>+B2084+B2088+B2093</f>
        <v>1218965.8</v>
      </c>
      <c r="C2074" s="47"/>
      <c r="D2074" s="46" t="s">
        <v>918</v>
      </c>
      <c r="E2074" s="44"/>
      <c r="F2074" s="104"/>
      <c r="G2074" s="49"/>
      <c r="H2074" s="123">
        <f>H2073-B2074</f>
        <v>-1218965.8</v>
      </c>
      <c r="I2074" s="124">
        <f>+B2074/M2074</f>
        <v>2566.2437894736845</v>
      </c>
      <c r="J2074" s="52"/>
      <c r="K2074" s="52"/>
      <c r="L2074" s="52"/>
      <c r="M2074" s="2">
        <v>475</v>
      </c>
    </row>
    <row r="2075" spans="4:13" ht="12.75">
      <c r="D2075" s="14"/>
      <c r="H2075" s="6">
        <v>0</v>
      </c>
      <c r="I2075" s="24">
        <f aca="true" t="shared" si="117" ref="I2075:I2137">+B2075/M2075</f>
        <v>0</v>
      </c>
      <c r="M2075" s="2">
        <v>475</v>
      </c>
    </row>
    <row r="2076" spans="2:13" ht="12.75">
      <c r="B2076" s="31"/>
      <c r="D2076" s="14"/>
      <c r="G2076" s="33"/>
      <c r="H2076" s="6">
        <f aca="true" t="shared" si="118" ref="H2076:H2134">H2075-B2076</f>
        <v>0</v>
      </c>
      <c r="I2076" s="24">
        <f t="shared" si="117"/>
        <v>0</v>
      </c>
      <c r="M2076" s="2">
        <v>475</v>
      </c>
    </row>
    <row r="2077" spans="2:13" ht="12.75">
      <c r="B2077" s="79">
        <v>5000</v>
      </c>
      <c r="C2077" s="1" t="s">
        <v>919</v>
      </c>
      <c r="D2077" s="1" t="s">
        <v>920</v>
      </c>
      <c r="E2077" s="1" t="s">
        <v>921</v>
      </c>
      <c r="F2077" s="61" t="s">
        <v>922</v>
      </c>
      <c r="G2077" s="29" t="s">
        <v>182</v>
      </c>
      <c r="H2077" s="6">
        <f t="shared" si="118"/>
        <v>-5000</v>
      </c>
      <c r="I2077" s="24">
        <f t="shared" si="117"/>
        <v>10.526315789473685</v>
      </c>
      <c r="K2077" t="s">
        <v>0</v>
      </c>
      <c r="M2077" s="2">
        <v>475</v>
      </c>
    </row>
    <row r="2078" spans="2:13" ht="12.75">
      <c r="B2078" s="79">
        <v>4000</v>
      </c>
      <c r="C2078" s="1" t="s">
        <v>919</v>
      </c>
      <c r="D2078" s="1" t="s">
        <v>920</v>
      </c>
      <c r="E2078" s="1" t="s">
        <v>927</v>
      </c>
      <c r="F2078" s="71" t="s">
        <v>928</v>
      </c>
      <c r="G2078" s="29" t="s">
        <v>219</v>
      </c>
      <c r="H2078" s="6">
        <f t="shared" si="118"/>
        <v>-9000</v>
      </c>
      <c r="I2078" s="24">
        <f t="shared" si="117"/>
        <v>8.421052631578947</v>
      </c>
      <c r="K2078" t="s">
        <v>0</v>
      </c>
      <c r="M2078" s="2">
        <v>475</v>
      </c>
    </row>
    <row r="2079" spans="2:13" ht="12.75">
      <c r="B2079" s="79">
        <v>2500</v>
      </c>
      <c r="C2079" s="1" t="s">
        <v>919</v>
      </c>
      <c r="D2079" s="1" t="s">
        <v>920</v>
      </c>
      <c r="E2079" s="1" t="s">
        <v>203</v>
      </c>
      <c r="F2079" s="71" t="s">
        <v>934</v>
      </c>
      <c r="G2079" s="29" t="s">
        <v>210</v>
      </c>
      <c r="H2079" s="6">
        <f t="shared" si="118"/>
        <v>-11500</v>
      </c>
      <c r="I2079" s="24">
        <f t="shared" si="117"/>
        <v>5.2631578947368425</v>
      </c>
      <c r="K2079" t="s">
        <v>0</v>
      </c>
      <c r="M2079" s="2">
        <v>475</v>
      </c>
    </row>
    <row r="2080" spans="2:13" ht="12.75">
      <c r="B2080" s="79">
        <v>2500</v>
      </c>
      <c r="C2080" s="1" t="s">
        <v>919</v>
      </c>
      <c r="D2080" s="1" t="s">
        <v>920</v>
      </c>
      <c r="E2080" s="1" t="s">
        <v>203</v>
      </c>
      <c r="F2080" s="71" t="s">
        <v>935</v>
      </c>
      <c r="G2080" s="29" t="s">
        <v>221</v>
      </c>
      <c r="H2080" s="6">
        <f t="shared" si="118"/>
        <v>-14000</v>
      </c>
      <c r="I2080" s="24">
        <f t="shared" si="117"/>
        <v>5.2631578947368425</v>
      </c>
      <c r="K2080" t="s">
        <v>0</v>
      </c>
      <c r="M2080" s="2">
        <v>475</v>
      </c>
    </row>
    <row r="2081" spans="2:13" ht="12.75">
      <c r="B2081" s="79">
        <v>2000</v>
      </c>
      <c r="C2081" s="1" t="s">
        <v>919</v>
      </c>
      <c r="D2081" s="1" t="s">
        <v>920</v>
      </c>
      <c r="E2081" s="1" t="s">
        <v>203</v>
      </c>
      <c r="F2081" s="71" t="s">
        <v>936</v>
      </c>
      <c r="G2081" s="29" t="s">
        <v>221</v>
      </c>
      <c r="H2081" s="6">
        <f t="shared" si="118"/>
        <v>-16000</v>
      </c>
      <c r="I2081" s="24">
        <f t="shared" si="117"/>
        <v>4.2105263157894735</v>
      </c>
      <c r="K2081" t="s">
        <v>0</v>
      </c>
      <c r="M2081" s="2">
        <v>475</v>
      </c>
    </row>
    <row r="2082" spans="1:13" s="60" customFormat="1" ht="12.75">
      <c r="A2082" s="1"/>
      <c r="B2082" s="79">
        <v>9480</v>
      </c>
      <c r="C2082" s="1" t="s">
        <v>0</v>
      </c>
      <c r="D2082" s="1" t="s">
        <v>940</v>
      </c>
      <c r="E2082" s="1" t="s">
        <v>203</v>
      </c>
      <c r="F2082" s="29" t="s">
        <v>941</v>
      </c>
      <c r="G2082" s="29" t="s">
        <v>211</v>
      </c>
      <c r="H2082" s="6">
        <f t="shared" si="118"/>
        <v>-25480</v>
      </c>
      <c r="I2082" s="24">
        <f t="shared" si="117"/>
        <v>19.957894736842107</v>
      </c>
      <c r="J2082"/>
      <c r="K2082" t="s">
        <v>942</v>
      </c>
      <c r="L2082"/>
      <c r="M2082" s="2">
        <v>475</v>
      </c>
    </row>
    <row r="2083" spans="2:13" ht="12.75">
      <c r="B2083" s="79">
        <v>11808</v>
      </c>
      <c r="C2083" s="1" t="s">
        <v>943</v>
      </c>
      <c r="D2083" s="1" t="s">
        <v>940</v>
      </c>
      <c r="E2083" s="1" t="s">
        <v>944</v>
      </c>
      <c r="F2083" s="29" t="s">
        <v>945</v>
      </c>
      <c r="G2083" s="29" t="s">
        <v>220</v>
      </c>
      <c r="H2083" s="6">
        <f t="shared" si="118"/>
        <v>-37288</v>
      </c>
      <c r="I2083" s="24">
        <f t="shared" si="117"/>
        <v>24.858947368421052</v>
      </c>
      <c r="K2083" t="s">
        <v>942</v>
      </c>
      <c r="M2083" s="2">
        <v>475</v>
      </c>
    </row>
    <row r="2084" spans="1:13" ht="12.75">
      <c r="A2084" s="13"/>
      <c r="B2084" s="80">
        <f>SUM(B2077:B2083)</f>
        <v>37288</v>
      </c>
      <c r="C2084" s="13" t="s">
        <v>919</v>
      </c>
      <c r="D2084" s="13"/>
      <c r="E2084" s="13"/>
      <c r="F2084" s="20"/>
      <c r="G2084" s="20"/>
      <c r="H2084" s="58">
        <v>0</v>
      </c>
      <c r="I2084" s="59">
        <f t="shared" si="117"/>
        <v>78.50105263157894</v>
      </c>
      <c r="J2084" s="60"/>
      <c r="K2084" s="60"/>
      <c r="L2084" s="60"/>
      <c r="M2084" s="2">
        <v>475</v>
      </c>
    </row>
    <row r="2085" spans="8:13" ht="12.75">
      <c r="H2085" s="6">
        <f t="shared" si="118"/>
        <v>0</v>
      </c>
      <c r="I2085" s="24">
        <f t="shared" si="117"/>
        <v>0</v>
      </c>
      <c r="M2085" s="2">
        <v>475</v>
      </c>
    </row>
    <row r="2086" spans="8:13" ht="12.75">
      <c r="H2086" s="6">
        <f t="shared" si="118"/>
        <v>0</v>
      </c>
      <c r="I2086" s="24">
        <f t="shared" si="117"/>
        <v>0</v>
      </c>
      <c r="M2086" s="2">
        <v>475</v>
      </c>
    </row>
    <row r="2087" spans="2:13" ht="12.75">
      <c r="B2087" s="292">
        <v>75000</v>
      </c>
      <c r="C2087" s="1" t="s">
        <v>1</v>
      </c>
      <c r="D2087" s="14" t="s">
        <v>918</v>
      </c>
      <c r="F2087" s="33" t="s">
        <v>946</v>
      </c>
      <c r="G2087" s="32" t="s">
        <v>947</v>
      </c>
      <c r="H2087" s="6">
        <f t="shared" si="118"/>
        <v>-75000</v>
      </c>
      <c r="I2087" s="24">
        <f t="shared" si="117"/>
        <v>157.89473684210526</v>
      </c>
      <c r="M2087" s="2">
        <v>475</v>
      </c>
    </row>
    <row r="2088" spans="1:13" ht="12.75">
      <c r="A2088" s="13"/>
      <c r="B2088" s="308">
        <f>SUM(B2087)</f>
        <v>75000</v>
      </c>
      <c r="C2088" s="13" t="s">
        <v>1</v>
      </c>
      <c r="D2088" s="13"/>
      <c r="E2088" s="13"/>
      <c r="F2088" s="20"/>
      <c r="G2088" s="20"/>
      <c r="H2088" s="58">
        <v>0</v>
      </c>
      <c r="I2088" s="59">
        <f t="shared" si="117"/>
        <v>157.89473684210526</v>
      </c>
      <c r="J2088" s="60"/>
      <c r="K2088" s="60"/>
      <c r="L2088" s="60"/>
      <c r="M2088" s="2">
        <v>475</v>
      </c>
    </row>
    <row r="2089" spans="8:13" ht="12.75">
      <c r="H2089" s="6">
        <f t="shared" si="118"/>
        <v>0</v>
      </c>
      <c r="I2089" s="24">
        <f t="shared" si="117"/>
        <v>0</v>
      </c>
      <c r="M2089" s="2">
        <v>475</v>
      </c>
    </row>
    <row r="2090" spans="8:13" ht="12.75">
      <c r="H2090" s="6">
        <f t="shared" si="118"/>
        <v>0</v>
      </c>
      <c r="I2090" s="24">
        <f t="shared" si="117"/>
        <v>0</v>
      </c>
      <c r="M2090" s="2">
        <v>475</v>
      </c>
    </row>
    <row r="2091" spans="1:13" s="60" customFormat="1" ht="12.75">
      <c r="A2091" s="1"/>
      <c r="B2091" s="6"/>
      <c r="C2091" s="1"/>
      <c r="D2091" s="1"/>
      <c r="E2091" s="1"/>
      <c r="F2091" s="29"/>
      <c r="G2091" s="29"/>
      <c r="H2091" s="6">
        <f t="shared" si="118"/>
        <v>0</v>
      </c>
      <c r="I2091" s="24">
        <f t="shared" si="117"/>
        <v>0</v>
      </c>
      <c r="J2091"/>
      <c r="K2091"/>
      <c r="L2091"/>
      <c r="M2091" s="2">
        <v>475</v>
      </c>
    </row>
    <row r="2092" spans="8:13" ht="12.75">
      <c r="H2092" s="6">
        <f t="shared" si="118"/>
        <v>0</v>
      </c>
      <c r="I2092" s="24">
        <f t="shared" si="117"/>
        <v>0</v>
      </c>
      <c r="M2092" s="2">
        <v>475</v>
      </c>
    </row>
    <row r="2093" spans="1:13" ht="12.75">
      <c r="A2093" s="13"/>
      <c r="B2093" s="335">
        <f>+B2110+B2126+B2135+B2141+B2151</f>
        <v>1106677.8</v>
      </c>
      <c r="C2093" s="83" t="s">
        <v>948</v>
      </c>
      <c r="D2093" s="13"/>
      <c r="E2093" s="83" t="s">
        <v>1267</v>
      </c>
      <c r="F2093" s="85"/>
      <c r="G2093" s="20"/>
      <c r="H2093" s="58">
        <f t="shared" si="118"/>
        <v>-1106677.8</v>
      </c>
      <c r="I2093" s="59">
        <f t="shared" si="117"/>
        <v>2329.848</v>
      </c>
      <c r="J2093" s="60"/>
      <c r="K2093" s="60"/>
      <c r="L2093" s="60"/>
      <c r="M2093" s="2">
        <v>475</v>
      </c>
    </row>
    <row r="2094" spans="2:13" ht="12.75">
      <c r="B2094" s="330"/>
      <c r="H2094" s="6">
        <v>0</v>
      </c>
      <c r="I2094" s="24">
        <f t="shared" si="117"/>
        <v>0</v>
      </c>
      <c r="M2094" s="2">
        <v>475</v>
      </c>
    </row>
    <row r="2095" spans="2:13" ht="12.75">
      <c r="B2095" s="216"/>
      <c r="C2095" s="14" t="s">
        <v>1268</v>
      </c>
      <c r="D2095" s="14" t="s">
        <v>1264</v>
      </c>
      <c r="E2095" s="14" t="s">
        <v>949</v>
      </c>
      <c r="F2095" s="32"/>
      <c r="H2095" s="6">
        <f t="shared" si="118"/>
        <v>0</v>
      </c>
      <c r="I2095" s="24">
        <f t="shared" si="117"/>
        <v>0</v>
      </c>
      <c r="M2095" s="2">
        <v>475</v>
      </c>
    </row>
    <row r="2096" spans="2:13" ht="12.75">
      <c r="B2096" s="216"/>
      <c r="C2096" s="14" t="s">
        <v>1269</v>
      </c>
      <c r="D2096" s="14" t="s">
        <v>1265</v>
      </c>
      <c r="E2096" s="14" t="s">
        <v>950</v>
      </c>
      <c r="F2096" s="32"/>
      <c r="H2096" s="6">
        <f t="shared" si="118"/>
        <v>0</v>
      </c>
      <c r="I2096" s="24">
        <f t="shared" si="117"/>
        <v>0</v>
      </c>
      <c r="M2096" s="2">
        <v>475</v>
      </c>
    </row>
    <row r="2097" spans="2:13" ht="12.75">
      <c r="B2097" s="330"/>
      <c r="H2097" s="6">
        <f t="shared" si="118"/>
        <v>0</v>
      </c>
      <c r="I2097" s="24">
        <f t="shared" si="117"/>
        <v>0</v>
      </c>
      <c r="M2097" s="2">
        <v>475</v>
      </c>
    </row>
    <row r="2098" spans="2:13" ht="12.75">
      <c r="B2098" s="330"/>
      <c r="H2098" s="6">
        <f t="shared" si="118"/>
        <v>0</v>
      </c>
      <c r="I2098" s="24">
        <f t="shared" si="117"/>
        <v>0</v>
      </c>
      <c r="M2098" s="2">
        <v>475</v>
      </c>
    </row>
    <row r="2099" spans="2:13" ht="12.75">
      <c r="B2099" s="330">
        <v>820</v>
      </c>
      <c r="C2099" s="1" t="s">
        <v>951</v>
      </c>
      <c r="D2099" s="1" t="s">
        <v>920</v>
      </c>
      <c r="E2099" s="1" t="s">
        <v>923</v>
      </c>
      <c r="F2099" s="29" t="s">
        <v>726</v>
      </c>
      <c r="G2099" s="29" t="s">
        <v>218</v>
      </c>
      <c r="H2099" s="6">
        <f t="shared" si="118"/>
        <v>-820</v>
      </c>
      <c r="I2099" s="24">
        <f t="shared" si="117"/>
        <v>1.7263157894736842</v>
      </c>
      <c r="K2099" t="s">
        <v>631</v>
      </c>
      <c r="M2099" s="2">
        <v>475</v>
      </c>
    </row>
    <row r="2100" spans="2:13" ht="12.75">
      <c r="B2100" s="330">
        <v>820</v>
      </c>
      <c r="C2100" s="1" t="s">
        <v>0</v>
      </c>
      <c r="D2100" s="1" t="s">
        <v>920</v>
      </c>
      <c r="E2100" s="1" t="s">
        <v>923</v>
      </c>
      <c r="F2100" s="29" t="s">
        <v>726</v>
      </c>
      <c r="G2100" s="29" t="s">
        <v>218</v>
      </c>
      <c r="H2100" s="6">
        <f t="shared" si="118"/>
        <v>-1640</v>
      </c>
      <c r="I2100" s="24">
        <f t="shared" si="117"/>
        <v>1.7263157894736842</v>
      </c>
      <c r="K2100" t="s">
        <v>631</v>
      </c>
      <c r="M2100" s="2">
        <v>475</v>
      </c>
    </row>
    <row r="2101" spans="2:13" ht="12.75">
      <c r="B2101" s="330">
        <v>5395</v>
      </c>
      <c r="C2101" s="1" t="s">
        <v>952</v>
      </c>
      <c r="D2101" s="1" t="s">
        <v>920</v>
      </c>
      <c r="E2101" s="1" t="s">
        <v>925</v>
      </c>
      <c r="F2101" s="29" t="s">
        <v>953</v>
      </c>
      <c r="G2101" s="29" t="s">
        <v>218</v>
      </c>
      <c r="H2101" s="6">
        <f t="shared" si="118"/>
        <v>-7035</v>
      </c>
      <c r="I2101" s="24">
        <f t="shared" si="117"/>
        <v>11.357894736842105</v>
      </c>
      <c r="K2101" t="s">
        <v>631</v>
      </c>
      <c r="M2101" s="2">
        <v>475</v>
      </c>
    </row>
    <row r="2102" spans="1:13" s="17" customFormat="1" ht="12.75">
      <c r="A2102" s="1"/>
      <c r="B2102" s="330">
        <v>5000</v>
      </c>
      <c r="C2102" s="1" t="s">
        <v>919</v>
      </c>
      <c r="D2102" s="1" t="s">
        <v>920</v>
      </c>
      <c r="E2102" s="1" t="s">
        <v>923</v>
      </c>
      <c r="F2102" s="61" t="s">
        <v>924</v>
      </c>
      <c r="G2102" s="29" t="s">
        <v>216</v>
      </c>
      <c r="H2102" s="6">
        <f>H2101-B2102</f>
        <v>-12035</v>
      </c>
      <c r="I2102" s="24">
        <f t="shared" si="117"/>
        <v>10.526315789473685</v>
      </c>
      <c r="J2102"/>
      <c r="K2102" t="s">
        <v>0</v>
      </c>
      <c r="L2102"/>
      <c r="M2102" s="2">
        <v>475</v>
      </c>
    </row>
    <row r="2103" spans="2:13" ht="12.75">
      <c r="B2103" s="330">
        <v>5000</v>
      </c>
      <c r="C2103" s="1" t="s">
        <v>919</v>
      </c>
      <c r="D2103" s="1" t="s">
        <v>920</v>
      </c>
      <c r="E2103" s="1" t="s">
        <v>925</v>
      </c>
      <c r="F2103" s="61" t="s">
        <v>926</v>
      </c>
      <c r="G2103" s="29" t="s">
        <v>218</v>
      </c>
      <c r="H2103" s="6">
        <f>H2102-B2103</f>
        <v>-17035</v>
      </c>
      <c r="I2103" s="24">
        <f t="shared" si="117"/>
        <v>10.526315789473685</v>
      </c>
      <c r="K2103" t="s">
        <v>0</v>
      </c>
      <c r="M2103" s="2">
        <v>475</v>
      </c>
    </row>
    <row r="2104" spans="2:13" ht="12.75">
      <c r="B2104" s="330">
        <v>7790</v>
      </c>
      <c r="C2104" s="1" t="s">
        <v>0</v>
      </c>
      <c r="D2104" s="1" t="s">
        <v>920</v>
      </c>
      <c r="E2104" s="1" t="s">
        <v>925</v>
      </c>
      <c r="F2104" s="29" t="s">
        <v>954</v>
      </c>
      <c r="G2104" s="29" t="s">
        <v>219</v>
      </c>
      <c r="H2104" s="6">
        <f>H2101-B2104</f>
        <v>-14825</v>
      </c>
      <c r="I2104" s="24">
        <f t="shared" si="117"/>
        <v>16.4</v>
      </c>
      <c r="K2104" t="s">
        <v>631</v>
      </c>
      <c r="M2104" s="2">
        <v>475</v>
      </c>
    </row>
    <row r="2105" spans="2:14" ht="12.75">
      <c r="B2105" s="330">
        <v>5000</v>
      </c>
      <c r="C2105" s="1" t="s">
        <v>919</v>
      </c>
      <c r="D2105" s="1" t="s">
        <v>920</v>
      </c>
      <c r="E2105" s="1" t="s">
        <v>929</v>
      </c>
      <c r="F2105" s="71" t="s">
        <v>930</v>
      </c>
      <c r="G2105" s="29" t="s">
        <v>220</v>
      </c>
      <c r="H2105" s="6">
        <f>H2102-B2105</f>
        <v>-17035</v>
      </c>
      <c r="I2105" s="24">
        <f>+B2105/M2105</f>
        <v>10.526315789473685</v>
      </c>
      <c r="K2105" t="s">
        <v>0</v>
      </c>
      <c r="M2105" s="2">
        <v>475</v>
      </c>
      <c r="N2105" s="41">
        <v>500</v>
      </c>
    </row>
    <row r="2106" spans="1:13" s="60" customFormat="1" ht="12.75">
      <c r="A2106" s="1"/>
      <c r="B2106" s="330">
        <v>3239.5</v>
      </c>
      <c r="C2106" s="1" t="s">
        <v>0</v>
      </c>
      <c r="D2106" s="1" t="s">
        <v>920</v>
      </c>
      <c r="E2106" s="1" t="s">
        <v>925</v>
      </c>
      <c r="F2106" s="29" t="s">
        <v>955</v>
      </c>
      <c r="G2106" s="29" t="s">
        <v>220</v>
      </c>
      <c r="H2106" s="6">
        <f>H2104-B2106</f>
        <v>-18064.5</v>
      </c>
      <c r="I2106" s="24">
        <f t="shared" si="117"/>
        <v>6.82</v>
      </c>
      <c r="J2106"/>
      <c r="K2106" t="s">
        <v>631</v>
      </c>
      <c r="L2106"/>
      <c r="M2106" s="2">
        <v>475</v>
      </c>
    </row>
    <row r="2107" spans="2:13" ht="12.75">
      <c r="B2107" s="330">
        <v>2050</v>
      </c>
      <c r="C2107" s="1" t="s">
        <v>0</v>
      </c>
      <c r="D2107" s="1" t="s">
        <v>920</v>
      </c>
      <c r="E2107" s="1" t="s">
        <v>925</v>
      </c>
      <c r="F2107" s="29" t="s">
        <v>956</v>
      </c>
      <c r="G2107" s="29" t="s">
        <v>210</v>
      </c>
      <c r="H2107" s="6">
        <f t="shared" si="118"/>
        <v>-20114.5</v>
      </c>
      <c r="I2107" s="24">
        <f t="shared" si="117"/>
        <v>4.315789473684211</v>
      </c>
      <c r="K2107" t="s">
        <v>631</v>
      </c>
      <c r="M2107" s="2">
        <v>475</v>
      </c>
    </row>
    <row r="2108" spans="2:13" ht="12.75">
      <c r="B2108" s="330">
        <v>3000</v>
      </c>
      <c r="C2108" s="1" t="s">
        <v>919</v>
      </c>
      <c r="D2108" s="1" t="s">
        <v>920</v>
      </c>
      <c r="E2108" s="1" t="s">
        <v>925</v>
      </c>
      <c r="F2108" s="71" t="s">
        <v>933</v>
      </c>
      <c r="G2108" s="29" t="s">
        <v>210</v>
      </c>
      <c r="H2108" s="6">
        <f>H2107-B2108</f>
        <v>-23114.5</v>
      </c>
      <c r="I2108" s="24">
        <f>+B2108/M2108</f>
        <v>6.315789473684211</v>
      </c>
      <c r="K2108" t="s">
        <v>0</v>
      </c>
      <c r="M2108" s="2">
        <v>475</v>
      </c>
    </row>
    <row r="2109" spans="2:13" ht="12.75">
      <c r="B2109" s="330">
        <v>2050</v>
      </c>
      <c r="C2109" s="1" t="s">
        <v>1</v>
      </c>
      <c r="D2109" s="1" t="s">
        <v>920</v>
      </c>
      <c r="E2109" s="1" t="s">
        <v>925</v>
      </c>
      <c r="F2109" s="29" t="s">
        <v>957</v>
      </c>
      <c r="G2109" s="29" t="s">
        <v>219</v>
      </c>
      <c r="H2109" s="6">
        <f>H2107-B2109</f>
        <v>-22164.5</v>
      </c>
      <c r="I2109" s="24">
        <f t="shared" si="117"/>
        <v>4.315789473684211</v>
      </c>
      <c r="K2109" t="s">
        <v>631</v>
      </c>
      <c r="M2109" s="2">
        <v>475</v>
      </c>
    </row>
    <row r="2110" spans="1:13" ht="12.75">
      <c r="A2110" s="13"/>
      <c r="B2110" s="335">
        <f>SUM(B2099:B2109)</f>
        <v>40164.5</v>
      </c>
      <c r="C2110" s="13" t="s">
        <v>0</v>
      </c>
      <c r="D2110" s="13"/>
      <c r="E2110" s="13"/>
      <c r="F2110" s="20"/>
      <c r="G2110" s="20"/>
      <c r="H2110" s="58">
        <v>0</v>
      </c>
      <c r="I2110" s="59">
        <f t="shared" si="117"/>
        <v>84.55684210526316</v>
      </c>
      <c r="J2110" s="60"/>
      <c r="K2110" s="60"/>
      <c r="L2110" s="60"/>
      <c r="M2110" s="2">
        <v>475</v>
      </c>
    </row>
    <row r="2111" spans="2:13" ht="12.75">
      <c r="B2111" s="330"/>
      <c r="H2111" s="6">
        <f t="shared" si="118"/>
        <v>0</v>
      </c>
      <c r="I2111" s="24">
        <f t="shared" si="117"/>
        <v>0</v>
      </c>
      <c r="M2111" s="2">
        <v>475</v>
      </c>
    </row>
    <row r="2112" spans="2:13" ht="12.75">
      <c r="B2112" s="330"/>
      <c r="H2112" s="6">
        <f t="shared" si="118"/>
        <v>0</v>
      </c>
      <c r="I2112" s="24">
        <f t="shared" si="117"/>
        <v>0</v>
      </c>
      <c r="M2112" s="2">
        <v>475</v>
      </c>
    </row>
    <row r="2113" spans="1:13" s="17" customFormat="1" ht="12.75">
      <c r="A2113" s="1"/>
      <c r="B2113" s="330">
        <v>481100</v>
      </c>
      <c r="C2113" s="1" t="s">
        <v>958</v>
      </c>
      <c r="D2113" s="1" t="s">
        <v>920</v>
      </c>
      <c r="E2113" s="1" t="s">
        <v>923</v>
      </c>
      <c r="F2113" s="29" t="s">
        <v>959</v>
      </c>
      <c r="G2113" s="29" t="s">
        <v>129</v>
      </c>
      <c r="H2113" s="6">
        <f t="shared" si="118"/>
        <v>-481100</v>
      </c>
      <c r="I2113" s="24">
        <f t="shared" si="117"/>
        <v>1012.8421052631579</v>
      </c>
      <c r="J2113"/>
      <c r="K2113" t="s">
        <v>631</v>
      </c>
      <c r="L2113"/>
      <c r="M2113" s="2">
        <v>475</v>
      </c>
    </row>
    <row r="2114" spans="2:14" ht="12.75">
      <c r="B2114" s="330">
        <v>10000</v>
      </c>
      <c r="C2114" s="1" t="s">
        <v>960</v>
      </c>
      <c r="D2114" s="1" t="s">
        <v>920</v>
      </c>
      <c r="E2114" s="1" t="s">
        <v>923</v>
      </c>
      <c r="F2114" s="29" t="s">
        <v>961</v>
      </c>
      <c r="G2114" s="29" t="s">
        <v>217</v>
      </c>
      <c r="H2114" s="6">
        <f t="shared" si="118"/>
        <v>-491100</v>
      </c>
      <c r="I2114" s="24">
        <f t="shared" si="117"/>
        <v>21.05263157894737</v>
      </c>
      <c r="K2114" t="s">
        <v>631</v>
      </c>
      <c r="M2114" s="2">
        <v>475</v>
      </c>
      <c r="N2114" s="41">
        <v>500</v>
      </c>
    </row>
    <row r="2115" spans="2:13" ht="12.75">
      <c r="B2115" s="330">
        <v>138700</v>
      </c>
      <c r="C2115" s="1" t="s">
        <v>962</v>
      </c>
      <c r="D2115" s="1" t="s">
        <v>920</v>
      </c>
      <c r="E2115" s="1" t="s">
        <v>925</v>
      </c>
      <c r="F2115" s="29" t="s">
        <v>963</v>
      </c>
      <c r="G2115" s="29" t="s">
        <v>217</v>
      </c>
      <c r="H2115" s="6">
        <f>H2114-B2115</f>
        <v>-629800</v>
      </c>
      <c r="I2115" s="42">
        <f>+B2115/M2115</f>
        <v>292</v>
      </c>
      <c r="J2115" s="17"/>
      <c r="K2115" t="s">
        <v>631</v>
      </c>
      <c r="L2115" s="17"/>
      <c r="M2115" s="2">
        <v>475</v>
      </c>
    </row>
    <row r="2116" spans="2:13" ht="12.75">
      <c r="B2116" s="330">
        <v>138700</v>
      </c>
      <c r="C2116" s="1" t="s">
        <v>962</v>
      </c>
      <c r="D2116" s="1" t="s">
        <v>920</v>
      </c>
      <c r="E2116" s="1" t="s">
        <v>925</v>
      </c>
      <c r="F2116" s="29" t="s">
        <v>963</v>
      </c>
      <c r="G2116" s="29" t="s">
        <v>217</v>
      </c>
      <c r="H2116" s="6">
        <f>H2115-B2116</f>
        <v>-768500</v>
      </c>
      <c r="I2116" s="42">
        <f t="shared" si="117"/>
        <v>292</v>
      </c>
      <c r="J2116" s="17"/>
      <c r="K2116" t="s">
        <v>631</v>
      </c>
      <c r="L2116" s="17"/>
      <c r="M2116" s="2">
        <v>475</v>
      </c>
    </row>
    <row r="2117" spans="2:13" ht="12.75">
      <c r="B2117" s="330">
        <v>32800</v>
      </c>
      <c r="C2117" s="1" t="s">
        <v>964</v>
      </c>
      <c r="D2117" s="1" t="s">
        <v>920</v>
      </c>
      <c r="E2117" s="1" t="s">
        <v>925</v>
      </c>
      <c r="F2117" s="29" t="s">
        <v>965</v>
      </c>
      <c r="G2117" s="29" t="s">
        <v>218</v>
      </c>
      <c r="H2117" s="6">
        <f>H2116-B2117</f>
        <v>-801300</v>
      </c>
      <c r="I2117" s="24">
        <f t="shared" si="117"/>
        <v>69.05263157894737</v>
      </c>
      <c r="J2117" s="39"/>
      <c r="K2117" t="s">
        <v>631</v>
      </c>
      <c r="L2117" s="39"/>
      <c r="M2117" s="2">
        <v>475</v>
      </c>
    </row>
    <row r="2118" spans="2:13" ht="12.75">
      <c r="B2118" s="330">
        <v>7289</v>
      </c>
      <c r="C2118" s="1" t="s">
        <v>966</v>
      </c>
      <c r="D2118" s="1" t="s">
        <v>920</v>
      </c>
      <c r="E2118" s="1" t="s">
        <v>925</v>
      </c>
      <c r="F2118" s="29" t="s">
        <v>967</v>
      </c>
      <c r="G2118" s="29" t="s">
        <v>218</v>
      </c>
      <c r="H2118" s="6">
        <f t="shared" si="118"/>
        <v>-808589</v>
      </c>
      <c r="I2118" s="24">
        <f t="shared" si="117"/>
        <v>15.345263157894736</v>
      </c>
      <c r="K2118" t="s">
        <v>631</v>
      </c>
      <c r="M2118" s="2">
        <v>475</v>
      </c>
    </row>
    <row r="2119" spans="2:13" ht="12.75">
      <c r="B2119" s="330">
        <v>12300</v>
      </c>
      <c r="C2119" s="1" t="s">
        <v>968</v>
      </c>
      <c r="D2119" s="1" t="s">
        <v>920</v>
      </c>
      <c r="E2119" s="1" t="s">
        <v>925</v>
      </c>
      <c r="F2119" s="29" t="s">
        <v>726</v>
      </c>
      <c r="G2119" s="29" t="s">
        <v>220</v>
      </c>
      <c r="H2119" s="6">
        <f t="shared" si="118"/>
        <v>-820889</v>
      </c>
      <c r="I2119" s="24">
        <f t="shared" si="117"/>
        <v>25.894736842105264</v>
      </c>
      <c r="K2119" t="s">
        <v>631</v>
      </c>
      <c r="M2119" s="2">
        <v>475</v>
      </c>
    </row>
    <row r="2120" spans="2:13" ht="12.75">
      <c r="B2120" s="330">
        <v>12300</v>
      </c>
      <c r="C2120" s="1" t="s">
        <v>969</v>
      </c>
      <c r="D2120" s="1" t="s">
        <v>920</v>
      </c>
      <c r="E2120" s="1" t="s">
        <v>925</v>
      </c>
      <c r="F2120" s="29" t="s">
        <v>726</v>
      </c>
      <c r="G2120" s="29" t="s">
        <v>220</v>
      </c>
      <c r="H2120" s="6">
        <f t="shared" si="118"/>
        <v>-833189</v>
      </c>
      <c r="I2120" s="24">
        <f t="shared" si="117"/>
        <v>25.894736842105264</v>
      </c>
      <c r="K2120" t="s">
        <v>631</v>
      </c>
      <c r="M2120" s="2">
        <v>475</v>
      </c>
    </row>
    <row r="2121" spans="1:13" s="17" customFormat="1" ht="12.75">
      <c r="A2121" s="14"/>
      <c r="B2121" s="216">
        <v>49000</v>
      </c>
      <c r="C2121" s="14" t="s">
        <v>1266</v>
      </c>
      <c r="D2121" s="14" t="s">
        <v>920</v>
      </c>
      <c r="E2121" s="14" t="s">
        <v>925</v>
      </c>
      <c r="F2121" s="32" t="s">
        <v>970</v>
      </c>
      <c r="G2121" s="32" t="s">
        <v>210</v>
      </c>
      <c r="H2121" s="31">
        <f t="shared" si="118"/>
        <v>-882189</v>
      </c>
      <c r="I2121" s="42">
        <f t="shared" si="117"/>
        <v>103.15789473684211</v>
      </c>
      <c r="K2121" s="17" t="s">
        <v>631</v>
      </c>
      <c r="M2121" s="43">
        <v>475</v>
      </c>
    </row>
    <row r="2122" spans="2:13" ht="12.75">
      <c r="B2122" s="330">
        <v>14350</v>
      </c>
      <c r="C2122" s="1" t="s">
        <v>971</v>
      </c>
      <c r="D2122" s="1" t="s">
        <v>920</v>
      </c>
      <c r="E2122" s="1" t="s">
        <v>925</v>
      </c>
      <c r="F2122" s="29" t="s">
        <v>972</v>
      </c>
      <c r="G2122" s="29" t="s">
        <v>210</v>
      </c>
      <c r="H2122" s="6">
        <f t="shared" si="118"/>
        <v>-896539</v>
      </c>
      <c r="I2122" s="24">
        <f t="shared" si="117"/>
        <v>30.210526315789473</v>
      </c>
      <c r="K2122" t="s">
        <v>631</v>
      </c>
      <c r="M2122" s="2">
        <v>475</v>
      </c>
    </row>
    <row r="2123" spans="1:13" s="60" customFormat="1" ht="12.75">
      <c r="A2123" s="1"/>
      <c r="B2123" s="330">
        <v>20500</v>
      </c>
      <c r="C2123" s="1" t="s">
        <v>973</v>
      </c>
      <c r="D2123" s="1" t="s">
        <v>920</v>
      </c>
      <c r="E2123" s="1" t="s">
        <v>925</v>
      </c>
      <c r="F2123" s="29" t="s">
        <v>726</v>
      </c>
      <c r="G2123" s="29" t="s">
        <v>221</v>
      </c>
      <c r="H2123" s="6">
        <f t="shared" si="118"/>
        <v>-917039</v>
      </c>
      <c r="I2123" s="24">
        <f t="shared" si="117"/>
        <v>43.1578947368421</v>
      </c>
      <c r="J2123"/>
      <c r="K2123" t="s">
        <v>631</v>
      </c>
      <c r="L2123"/>
      <c r="M2123" s="2">
        <v>475</v>
      </c>
    </row>
    <row r="2124" spans="2:13" ht="12.75">
      <c r="B2124" s="330">
        <v>20500</v>
      </c>
      <c r="C2124" s="1" t="s">
        <v>974</v>
      </c>
      <c r="D2124" s="1" t="s">
        <v>920</v>
      </c>
      <c r="E2124" s="1" t="s">
        <v>925</v>
      </c>
      <c r="F2124" s="29" t="s">
        <v>975</v>
      </c>
      <c r="G2124" s="29" t="s">
        <v>221</v>
      </c>
      <c r="H2124" s="6">
        <f t="shared" si="118"/>
        <v>-937539</v>
      </c>
      <c r="I2124" s="24">
        <f t="shared" si="117"/>
        <v>43.1578947368421</v>
      </c>
      <c r="K2124" t="s">
        <v>631</v>
      </c>
      <c r="M2124" s="2">
        <v>475</v>
      </c>
    </row>
    <row r="2125" spans="2:13" ht="12.75">
      <c r="B2125" s="330">
        <v>3500</v>
      </c>
      <c r="C2125" s="1" t="s">
        <v>976</v>
      </c>
      <c r="D2125" s="1" t="s">
        <v>920</v>
      </c>
      <c r="E2125" s="1" t="s">
        <v>925</v>
      </c>
      <c r="F2125" s="29" t="s">
        <v>977</v>
      </c>
      <c r="G2125" s="29" t="s">
        <v>222</v>
      </c>
      <c r="H2125" s="6">
        <f t="shared" si="118"/>
        <v>-941039</v>
      </c>
      <c r="I2125" s="24">
        <f t="shared" si="117"/>
        <v>7.368421052631579</v>
      </c>
      <c r="K2125" t="s">
        <v>631</v>
      </c>
      <c r="M2125" s="2">
        <v>475</v>
      </c>
    </row>
    <row r="2126" spans="1:13" ht="12.75">
      <c r="A2126" s="13"/>
      <c r="B2126" s="335">
        <f>SUM(B2113:B2125)</f>
        <v>941039</v>
      </c>
      <c r="C2126" s="13" t="s">
        <v>27</v>
      </c>
      <c r="D2126" s="13"/>
      <c r="E2126" s="13"/>
      <c r="F2126" s="20"/>
      <c r="G2126" s="20"/>
      <c r="H2126" s="58">
        <v>0</v>
      </c>
      <c r="I2126" s="59">
        <f t="shared" si="117"/>
        <v>1981.1347368421052</v>
      </c>
      <c r="J2126" s="60"/>
      <c r="K2126" s="60"/>
      <c r="L2126" s="60"/>
      <c r="M2126" s="2">
        <v>475</v>
      </c>
    </row>
    <row r="2127" spans="2:13" ht="12.75">
      <c r="B2127" s="330"/>
      <c r="H2127" s="6">
        <f t="shared" si="118"/>
        <v>0</v>
      </c>
      <c r="I2127" s="24">
        <f t="shared" si="117"/>
        <v>0</v>
      </c>
      <c r="M2127" s="2">
        <v>475</v>
      </c>
    </row>
    <row r="2128" spans="2:13" ht="12.75">
      <c r="B2128" s="330"/>
      <c r="H2128" s="6">
        <f t="shared" si="118"/>
        <v>0</v>
      </c>
      <c r="I2128" s="24">
        <f t="shared" si="117"/>
        <v>0</v>
      </c>
      <c r="M2128" s="2">
        <v>475</v>
      </c>
    </row>
    <row r="2129" spans="2:13" ht="12.75">
      <c r="B2129" s="330">
        <v>6000</v>
      </c>
      <c r="C2129" s="1" t="s">
        <v>29</v>
      </c>
      <c r="D2129" s="1" t="s">
        <v>920</v>
      </c>
      <c r="E2129" s="1" t="s">
        <v>925</v>
      </c>
      <c r="F2129" s="29" t="s">
        <v>726</v>
      </c>
      <c r="G2129" s="29" t="s">
        <v>217</v>
      </c>
      <c r="H2129" s="6">
        <f t="shared" si="118"/>
        <v>-6000</v>
      </c>
      <c r="I2129" s="24">
        <v>12</v>
      </c>
      <c r="K2129" t="s">
        <v>631</v>
      </c>
      <c r="M2129" s="2">
        <v>475</v>
      </c>
    </row>
    <row r="2130" spans="2:13" ht="12.75">
      <c r="B2130" s="330">
        <v>12148</v>
      </c>
      <c r="C2130" s="1" t="s">
        <v>29</v>
      </c>
      <c r="D2130" s="1" t="s">
        <v>920</v>
      </c>
      <c r="E2130" s="1" t="s">
        <v>925</v>
      </c>
      <c r="F2130" s="29" t="s">
        <v>726</v>
      </c>
      <c r="G2130" s="29" t="s">
        <v>218</v>
      </c>
      <c r="H2130" s="6">
        <f t="shared" si="118"/>
        <v>-18148</v>
      </c>
      <c r="I2130" s="24">
        <v>24.296</v>
      </c>
      <c r="K2130" t="s">
        <v>631</v>
      </c>
      <c r="M2130" s="2">
        <v>475</v>
      </c>
    </row>
    <row r="2131" spans="2:13" ht="12.75">
      <c r="B2131" s="330">
        <v>10250</v>
      </c>
      <c r="C2131" s="1" t="s">
        <v>29</v>
      </c>
      <c r="D2131" s="1" t="s">
        <v>920</v>
      </c>
      <c r="E2131" s="1" t="s">
        <v>925</v>
      </c>
      <c r="F2131" s="29" t="s">
        <v>726</v>
      </c>
      <c r="G2131" s="29" t="s">
        <v>218</v>
      </c>
      <c r="H2131" s="6">
        <f t="shared" si="118"/>
        <v>-28398</v>
      </c>
      <c r="I2131" s="24">
        <f>+B2131/M2131</f>
        <v>21.57894736842105</v>
      </c>
      <c r="K2131" t="s">
        <v>631</v>
      </c>
      <c r="M2131" s="2">
        <v>475</v>
      </c>
    </row>
    <row r="2132" spans="2:13" ht="12.75">
      <c r="B2132" s="330">
        <v>8200</v>
      </c>
      <c r="C2132" s="1" t="s">
        <v>29</v>
      </c>
      <c r="D2132" s="1" t="s">
        <v>920</v>
      </c>
      <c r="E2132" s="1" t="s">
        <v>925</v>
      </c>
      <c r="F2132" s="29" t="s">
        <v>726</v>
      </c>
      <c r="G2132" s="29" t="s">
        <v>219</v>
      </c>
      <c r="H2132" s="6">
        <f t="shared" si="118"/>
        <v>-36598</v>
      </c>
      <c r="I2132" s="24">
        <v>16.4</v>
      </c>
      <c r="K2132" t="s">
        <v>631</v>
      </c>
      <c r="M2132" s="2">
        <v>475</v>
      </c>
    </row>
    <row r="2133" spans="1:13" s="60" customFormat="1" ht="12.75">
      <c r="A2133" s="1"/>
      <c r="B2133" s="330">
        <v>6150</v>
      </c>
      <c r="C2133" s="1" t="s">
        <v>29</v>
      </c>
      <c r="D2133" s="1" t="s">
        <v>920</v>
      </c>
      <c r="E2133" s="1" t="s">
        <v>925</v>
      </c>
      <c r="F2133" s="29" t="s">
        <v>726</v>
      </c>
      <c r="G2133" s="29" t="s">
        <v>220</v>
      </c>
      <c r="H2133" s="6">
        <f t="shared" si="118"/>
        <v>-42748</v>
      </c>
      <c r="I2133" s="24">
        <v>12.3</v>
      </c>
      <c r="J2133"/>
      <c r="K2133" t="s">
        <v>631</v>
      </c>
      <c r="L2133"/>
      <c r="M2133" s="2">
        <v>475</v>
      </c>
    </row>
    <row r="2134" spans="2:13" ht="12.75">
      <c r="B2134" s="330">
        <v>4000</v>
      </c>
      <c r="C2134" s="1" t="s">
        <v>29</v>
      </c>
      <c r="D2134" s="1" t="s">
        <v>920</v>
      </c>
      <c r="E2134" s="1" t="s">
        <v>925</v>
      </c>
      <c r="F2134" s="29" t="s">
        <v>978</v>
      </c>
      <c r="G2134" s="29" t="s">
        <v>221</v>
      </c>
      <c r="H2134" s="6">
        <f t="shared" si="118"/>
        <v>-46748</v>
      </c>
      <c r="I2134" s="24">
        <v>8</v>
      </c>
      <c r="K2134" t="s">
        <v>631</v>
      </c>
      <c r="M2134" s="2">
        <v>475</v>
      </c>
    </row>
    <row r="2135" spans="1:13" ht="12.75">
      <c r="A2135" s="13"/>
      <c r="B2135" s="335">
        <f>SUM(B2129:B2134)</f>
        <v>46748</v>
      </c>
      <c r="C2135" s="13" t="s">
        <v>41</v>
      </c>
      <c r="D2135" s="13"/>
      <c r="E2135" s="13"/>
      <c r="F2135" s="20"/>
      <c r="G2135" s="20"/>
      <c r="H2135" s="58">
        <v>0</v>
      </c>
      <c r="I2135" s="59">
        <f t="shared" si="117"/>
        <v>98.41684210526316</v>
      </c>
      <c r="J2135" s="60"/>
      <c r="K2135" s="60"/>
      <c r="L2135" s="60"/>
      <c r="M2135" s="2">
        <v>475</v>
      </c>
    </row>
    <row r="2136" spans="2:13" ht="12.75">
      <c r="B2136" s="330"/>
      <c r="H2136" s="6">
        <f aca="true" t="shared" si="119" ref="H2136:H2154">H2135-B2136</f>
        <v>0</v>
      </c>
      <c r="I2136" s="24">
        <f t="shared" si="117"/>
        <v>0</v>
      </c>
      <c r="M2136" s="2">
        <v>475</v>
      </c>
    </row>
    <row r="2137" spans="2:13" ht="12.75">
      <c r="B2137" s="330"/>
      <c r="H2137" s="6">
        <f t="shared" si="119"/>
        <v>0</v>
      </c>
      <c r="I2137" s="24">
        <f t="shared" si="117"/>
        <v>0</v>
      </c>
      <c r="M2137" s="2">
        <v>475</v>
      </c>
    </row>
    <row r="2138" spans="2:13" ht="12.75">
      <c r="B2138" s="330">
        <v>14350</v>
      </c>
      <c r="C2138" s="1" t="s">
        <v>163</v>
      </c>
      <c r="D2138" s="1" t="s">
        <v>920</v>
      </c>
      <c r="E2138" s="1" t="s">
        <v>925</v>
      </c>
      <c r="F2138" s="29" t="s">
        <v>979</v>
      </c>
      <c r="G2138" s="29" t="s">
        <v>220</v>
      </c>
      <c r="H2138" s="6">
        <f t="shared" si="119"/>
        <v>-14350</v>
      </c>
      <c r="I2138" s="24">
        <v>28.7</v>
      </c>
      <c r="K2138" t="s">
        <v>631</v>
      </c>
      <c r="M2138" s="2">
        <v>475</v>
      </c>
    </row>
    <row r="2139" spans="1:13" s="60" customFormat="1" ht="12.75">
      <c r="A2139" s="1"/>
      <c r="B2139" s="330">
        <v>14350</v>
      </c>
      <c r="C2139" s="1" t="s">
        <v>163</v>
      </c>
      <c r="D2139" s="1" t="s">
        <v>920</v>
      </c>
      <c r="E2139" s="1" t="s">
        <v>925</v>
      </c>
      <c r="F2139" s="29" t="s">
        <v>979</v>
      </c>
      <c r="G2139" s="29" t="s">
        <v>210</v>
      </c>
      <c r="H2139" s="6">
        <f t="shared" si="119"/>
        <v>-28700</v>
      </c>
      <c r="I2139" s="24">
        <v>28.7</v>
      </c>
      <c r="J2139"/>
      <c r="K2139" t="s">
        <v>631</v>
      </c>
      <c r="L2139"/>
      <c r="M2139" s="2">
        <v>475</v>
      </c>
    </row>
    <row r="2140" spans="2:13" ht="12.75">
      <c r="B2140" s="216">
        <v>10000</v>
      </c>
      <c r="C2140" s="1" t="s">
        <v>163</v>
      </c>
      <c r="D2140" s="1" t="s">
        <v>920</v>
      </c>
      <c r="E2140" s="1" t="s">
        <v>980</v>
      </c>
      <c r="F2140" s="29" t="s">
        <v>981</v>
      </c>
      <c r="G2140" s="29" t="s">
        <v>221</v>
      </c>
      <c r="H2140" s="6">
        <f t="shared" si="119"/>
        <v>-38700</v>
      </c>
      <c r="I2140" s="24">
        <v>20</v>
      </c>
      <c r="K2140" t="s">
        <v>631</v>
      </c>
      <c r="M2140" s="2">
        <v>475</v>
      </c>
    </row>
    <row r="2141" spans="1:13" ht="12.75">
      <c r="A2141" s="13"/>
      <c r="B2141" s="335">
        <f>SUM(B2138:B2140)</f>
        <v>38700</v>
      </c>
      <c r="C2141" s="13" t="s">
        <v>163</v>
      </c>
      <c r="D2141" s="13"/>
      <c r="E2141" s="13"/>
      <c r="F2141" s="20"/>
      <c r="G2141" s="20"/>
      <c r="H2141" s="58">
        <v>0</v>
      </c>
      <c r="I2141" s="59">
        <f aca="true" t="shared" si="120" ref="I2141:I2201">+B2141/M2141</f>
        <v>81.47368421052632</v>
      </c>
      <c r="J2141" s="60"/>
      <c r="K2141" s="60"/>
      <c r="L2141" s="60"/>
      <c r="M2141" s="2">
        <v>475</v>
      </c>
    </row>
    <row r="2142" spans="2:13" ht="12.75">
      <c r="B2142" s="330"/>
      <c r="H2142" s="6">
        <f t="shared" si="119"/>
        <v>0</v>
      </c>
      <c r="I2142" s="24">
        <f t="shared" si="120"/>
        <v>0</v>
      </c>
      <c r="M2142" s="2">
        <v>475</v>
      </c>
    </row>
    <row r="2143" spans="2:13" ht="12.75">
      <c r="B2143" s="330"/>
      <c r="H2143" s="6">
        <f t="shared" si="119"/>
        <v>0</v>
      </c>
      <c r="I2143" s="24">
        <f t="shared" si="120"/>
        <v>0</v>
      </c>
      <c r="M2143" s="2">
        <v>475</v>
      </c>
    </row>
    <row r="2144" spans="2:13" ht="12.75">
      <c r="B2144" s="216">
        <v>3000</v>
      </c>
      <c r="C2144" s="1" t="s">
        <v>30</v>
      </c>
      <c r="D2144" s="1" t="s">
        <v>920</v>
      </c>
      <c r="E2144" s="1" t="s">
        <v>980</v>
      </c>
      <c r="F2144" s="29" t="s">
        <v>726</v>
      </c>
      <c r="G2144" s="29" t="s">
        <v>217</v>
      </c>
      <c r="H2144" s="6">
        <f t="shared" si="119"/>
        <v>-3000</v>
      </c>
      <c r="I2144" s="24">
        <v>6</v>
      </c>
      <c r="K2144" t="s">
        <v>631</v>
      </c>
      <c r="M2144" s="2">
        <v>475</v>
      </c>
    </row>
    <row r="2145" spans="2:13" ht="12.75">
      <c r="B2145" s="330">
        <v>8200</v>
      </c>
      <c r="C2145" s="1" t="s">
        <v>30</v>
      </c>
      <c r="D2145" s="1" t="s">
        <v>920</v>
      </c>
      <c r="E2145" s="1" t="s">
        <v>923</v>
      </c>
      <c r="F2145" s="29" t="s">
        <v>726</v>
      </c>
      <c r="G2145" s="29" t="s">
        <v>218</v>
      </c>
      <c r="H2145" s="6">
        <f t="shared" si="119"/>
        <v>-11200</v>
      </c>
      <c r="I2145" s="24">
        <v>16.4</v>
      </c>
      <c r="K2145" t="s">
        <v>631</v>
      </c>
      <c r="M2145" s="2">
        <v>475</v>
      </c>
    </row>
    <row r="2146" spans="2:13" ht="12.75">
      <c r="B2146" s="330">
        <v>6326.3</v>
      </c>
      <c r="C2146" s="1" t="s">
        <v>30</v>
      </c>
      <c r="D2146" s="1" t="s">
        <v>920</v>
      </c>
      <c r="E2146" s="1" t="s">
        <v>925</v>
      </c>
      <c r="F2146" s="29" t="s">
        <v>954</v>
      </c>
      <c r="G2146" s="29" t="s">
        <v>219</v>
      </c>
      <c r="H2146" s="6">
        <f t="shared" si="119"/>
        <v>-17526.3</v>
      </c>
      <c r="I2146" s="24">
        <v>12.6526</v>
      </c>
      <c r="K2146" t="s">
        <v>631</v>
      </c>
      <c r="M2146" s="2">
        <v>475</v>
      </c>
    </row>
    <row r="2147" spans="2:13" ht="12.75">
      <c r="B2147" s="330">
        <v>6150</v>
      </c>
      <c r="C2147" s="1" t="s">
        <v>30</v>
      </c>
      <c r="D2147" s="1" t="s">
        <v>920</v>
      </c>
      <c r="E2147" s="1" t="s">
        <v>925</v>
      </c>
      <c r="F2147" s="29" t="s">
        <v>726</v>
      </c>
      <c r="G2147" s="29" t="s">
        <v>220</v>
      </c>
      <c r="H2147" s="6">
        <f t="shared" si="119"/>
        <v>-23676.3</v>
      </c>
      <c r="I2147" s="24">
        <v>12.3</v>
      </c>
      <c r="K2147" t="s">
        <v>631</v>
      </c>
      <c r="M2147" s="2">
        <v>475</v>
      </c>
    </row>
    <row r="2148" spans="2:13" ht="12.75">
      <c r="B2148" s="330">
        <v>8200</v>
      </c>
      <c r="C2148" s="1" t="s">
        <v>30</v>
      </c>
      <c r="D2148" s="1" t="s">
        <v>920</v>
      </c>
      <c r="E2148" s="1" t="s">
        <v>925</v>
      </c>
      <c r="F2148" s="29" t="s">
        <v>726</v>
      </c>
      <c r="G2148" s="29" t="s">
        <v>210</v>
      </c>
      <c r="H2148" s="6">
        <f t="shared" si="119"/>
        <v>-31876.3</v>
      </c>
      <c r="I2148" s="24">
        <v>16.4</v>
      </c>
      <c r="K2148" t="s">
        <v>631</v>
      </c>
      <c r="M2148" s="2">
        <v>475</v>
      </c>
    </row>
    <row r="2149" spans="1:13" s="60" customFormat="1" ht="12.75">
      <c r="A2149" s="1"/>
      <c r="B2149" s="330">
        <v>6150</v>
      </c>
      <c r="C2149" s="1" t="s">
        <v>30</v>
      </c>
      <c r="D2149" s="1" t="s">
        <v>920</v>
      </c>
      <c r="E2149" s="1" t="s">
        <v>925</v>
      </c>
      <c r="F2149" s="29" t="s">
        <v>726</v>
      </c>
      <c r="G2149" s="29" t="s">
        <v>221</v>
      </c>
      <c r="H2149" s="6">
        <f t="shared" si="119"/>
        <v>-38026.3</v>
      </c>
      <c r="I2149" s="24">
        <v>12.3</v>
      </c>
      <c r="J2149"/>
      <c r="K2149" t="s">
        <v>631</v>
      </c>
      <c r="L2149"/>
      <c r="M2149" s="2">
        <v>475</v>
      </c>
    </row>
    <row r="2150" spans="2:13" ht="12.75">
      <c r="B2150" s="330">
        <v>2000</v>
      </c>
      <c r="C2150" s="1" t="s">
        <v>30</v>
      </c>
      <c r="D2150" s="1" t="s">
        <v>920</v>
      </c>
      <c r="E2150" s="1" t="s">
        <v>980</v>
      </c>
      <c r="F2150" s="29" t="s">
        <v>726</v>
      </c>
      <c r="G2150" s="29" t="s">
        <v>222</v>
      </c>
      <c r="H2150" s="6">
        <f t="shared" si="119"/>
        <v>-40026.3</v>
      </c>
      <c r="I2150" s="24">
        <v>4</v>
      </c>
      <c r="K2150" t="s">
        <v>631</v>
      </c>
      <c r="M2150" s="2">
        <v>475</v>
      </c>
    </row>
    <row r="2151" spans="1:13" ht="12.75">
      <c r="A2151" s="13"/>
      <c r="B2151" s="335">
        <f>SUM(B2144:B2150)</f>
        <v>40026.3</v>
      </c>
      <c r="C2151" s="13" t="s">
        <v>30</v>
      </c>
      <c r="D2151" s="13"/>
      <c r="E2151" s="13"/>
      <c r="F2151" s="20"/>
      <c r="G2151" s="20"/>
      <c r="H2151" s="58">
        <v>0</v>
      </c>
      <c r="I2151" s="59">
        <f t="shared" si="120"/>
        <v>84.26589473684211</v>
      </c>
      <c r="J2151" s="60"/>
      <c r="K2151" s="60"/>
      <c r="L2151" s="60"/>
      <c r="M2151" s="2">
        <v>475</v>
      </c>
    </row>
    <row r="2152" spans="8:13" ht="12.75">
      <c r="H2152" s="6">
        <f t="shared" si="119"/>
        <v>0</v>
      </c>
      <c r="I2152" s="24">
        <f t="shared" si="120"/>
        <v>0</v>
      </c>
      <c r="M2152" s="2">
        <v>475</v>
      </c>
    </row>
    <row r="2153" spans="8:13" ht="12.75">
      <c r="H2153" s="6">
        <f t="shared" si="119"/>
        <v>0</v>
      </c>
      <c r="I2153" s="24">
        <f t="shared" si="120"/>
        <v>0</v>
      </c>
      <c r="M2153" s="2">
        <v>475</v>
      </c>
    </row>
    <row r="2154" spans="8:13" ht="12.75">
      <c r="H2154" s="6">
        <f t="shared" si="119"/>
        <v>0</v>
      </c>
      <c r="I2154" s="24">
        <f>+B2154/M2154</f>
        <v>0</v>
      </c>
      <c r="M2154" s="2">
        <v>475</v>
      </c>
    </row>
    <row r="2155" spans="8:13" ht="12.75">
      <c r="H2155" s="6">
        <f>H2154-B2155</f>
        <v>0</v>
      </c>
      <c r="I2155" s="24">
        <f>+B2155/M2155</f>
        <v>0</v>
      </c>
      <c r="M2155" s="2">
        <v>475</v>
      </c>
    </row>
    <row r="2156" spans="1:13" ht="13.5" thickBot="1">
      <c r="A2156" s="44"/>
      <c r="B2156" s="125">
        <f>+B2192+B2220+B2225</f>
        <v>1333400</v>
      </c>
      <c r="C2156" s="47"/>
      <c r="D2156" s="46" t="s">
        <v>982</v>
      </c>
      <c r="E2156" s="47"/>
      <c r="F2156" s="104"/>
      <c r="G2156" s="49"/>
      <c r="H2156" s="50">
        <f>H2155-B2156</f>
        <v>-1333400</v>
      </c>
      <c r="I2156" s="82">
        <f t="shared" si="120"/>
        <v>2807.157894736842</v>
      </c>
      <c r="J2156" s="52"/>
      <c r="K2156" s="52"/>
      <c r="L2156" s="52"/>
      <c r="M2156" s="2">
        <v>475</v>
      </c>
    </row>
    <row r="2157" spans="8:13" ht="12.75">
      <c r="H2157" s="6">
        <v>0</v>
      </c>
      <c r="I2157" s="24">
        <f t="shared" si="120"/>
        <v>0</v>
      </c>
      <c r="M2157" s="2">
        <v>475</v>
      </c>
    </row>
    <row r="2158" spans="8:13" ht="12.75">
      <c r="H2158" s="6">
        <f aca="true" t="shared" si="121" ref="H2158:H2229">H2157-B2158</f>
        <v>0</v>
      </c>
      <c r="I2158" s="24">
        <f t="shared" si="120"/>
        <v>0</v>
      </c>
      <c r="M2158" s="2">
        <v>475</v>
      </c>
    </row>
    <row r="2159" spans="2:13" ht="12.75">
      <c r="B2159" s="292">
        <v>10000</v>
      </c>
      <c r="C2159" s="1" t="s">
        <v>0</v>
      </c>
      <c r="D2159" s="14" t="s">
        <v>983</v>
      </c>
      <c r="E2159" s="1" t="s">
        <v>942</v>
      </c>
      <c r="F2159" s="61" t="s">
        <v>984</v>
      </c>
      <c r="G2159" s="29" t="s">
        <v>20</v>
      </c>
      <c r="H2159" s="6">
        <f t="shared" si="121"/>
        <v>-10000</v>
      </c>
      <c r="I2159" s="24">
        <f t="shared" si="120"/>
        <v>21.05263157894737</v>
      </c>
      <c r="K2159" t="s">
        <v>0</v>
      </c>
      <c r="M2159" s="2">
        <v>475</v>
      </c>
    </row>
    <row r="2160" spans="2:13" ht="12.75">
      <c r="B2160" s="292">
        <v>10000</v>
      </c>
      <c r="C2160" s="1" t="s">
        <v>0</v>
      </c>
      <c r="D2160" s="14" t="s">
        <v>983</v>
      </c>
      <c r="E2160" s="1" t="s">
        <v>942</v>
      </c>
      <c r="F2160" s="61" t="s">
        <v>985</v>
      </c>
      <c r="G2160" s="29" t="s">
        <v>22</v>
      </c>
      <c r="H2160" s="6">
        <f t="shared" si="121"/>
        <v>-20000</v>
      </c>
      <c r="I2160" s="24">
        <f t="shared" si="120"/>
        <v>21.05263157894737</v>
      </c>
      <c r="K2160" t="s">
        <v>0</v>
      </c>
      <c r="M2160" s="2">
        <v>475</v>
      </c>
    </row>
    <row r="2161" spans="2:13" ht="12.75">
      <c r="B2161" s="292">
        <v>7000</v>
      </c>
      <c r="C2161" s="1" t="s">
        <v>0</v>
      </c>
      <c r="D2161" s="14" t="s">
        <v>983</v>
      </c>
      <c r="E2161" s="1" t="s">
        <v>942</v>
      </c>
      <c r="F2161" s="61" t="s">
        <v>986</v>
      </c>
      <c r="G2161" s="29" t="s">
        <v>40</v>
      </c>
      <c r="H2161" s="6">
        <f t="shared" si="121"/>
        <v>-27000</v>
      </c>
      <c r="I2161" s="24">
        <f t="shared" si="120"/>
        <v>14.736842105263158</v>
      </c>
      <c r="K2161" t="s">
        <v>0</v>
      </c>
      <c r="M2161" s="2">
        <v>475</v>
      </c>
    </row>
    <row r="2162" spans="2:13" ht="12.75">
      <c r="B2162" s="292">
        <v>10000</v>
      </c>
      <c r="C2162" s="1" t="s">
        <v>0</v>
      </c>
      <c r="D2162" s="1" t="s">
        <v>983</v>
      </c>
      <c r="E2162" s="1" t="s">
        <v>942</v>
      </c>
      <c r="F2162" s="61" t="s">
        <v>987</v>
      </c>
      <c r="G2162" s="29" t="s">
        <v>43</v>
      </c>
      <c r="H2162" s="6">
        <f t="shared" si="121"/>
        <v>-37000</v>
      </c>
      <c r="I2162" s="24">
        <f t="shared" si="120"/>
        <v>21.05263157894737</v>
      </c>
      <c r="K2162" t="s">
        <v>0</v>
      </c>
      <c r="M2162" s="2">
        <v>475</v>
      </c>
    </row>
    <row r="2163" spans="2:13" ht="12.75">
      <c r="B2163" s="292">
        <v>10000</v>
      </c>
      <c r="C2163" s="1" t="s">
        <v>0</v>
      </c>
      <c r="D2163" s="1" t="s">
        <v>983</v>
      </c>
      <c r="E2163" s="1" t="s">
        <v>942</v>
      </c>
      <c r="F2163" s="61" t="s">
        <v>988</v>
      </c>
      <c r="G2163" s="29" t="s">
        <v>52</v>
      </c>
      <c r="H2163" s="6">
        <f t="shared" si="121"/>
        <v>-47000</v>
      </c>
      <c r="I2163" s="24">
        <f t="shared" si="120"/>
        <v>21.05263157894737</v>
      </c>
      <c r="K2163" t="s">
        <v>0</v>
      </c>
      <c r="M2163" s="2">
        <v>475</v>
      </c>
    </row>
    <row r="2164" spans="2:13" ht="12.75">
      <c r="B2164" s="292">
        <v>5000</v>
      </c>
      <c r="C2164" s="1" t="s">
        <v>0</v>
      </c>
      <c r="D2164" s="1" t="s">
        <v>983</v>
      </c>
      <c r="E2164" s="1" t="s">
        <v>942</v>
      </c>
      <c r="F2164" s="61" t="s">
        <v>989</v>
      </c>
      <c r="G2164" s="29" t="s">
        <v>54</v>
      </c>
      <c r="H2164" s="6">
        <f t="shared" si="121"/>
        <v>-52000</v>
      </c>
      <c r="I2164" s="24">
        <f t="shared" si="120"/>
        <v>10.526315789473685</v>
      </c>
      <c r="K2164" t="s">
        <v>0</v>
      </c>
      <c r="M2164" s="2">
        <v>475</v>
      </c>
    </row>
    <row r="2165" spans="2:13" ht="12.75">
      <c r="B2165" s="292">
        <v>5000</v>
      </c>
      <c r="C2165" s="1" t="s">
        <v>0</v>
      </c>
      <c r="D2165" s="1" t="s">
        <v>983</v>
      </c>
      <c r="E2165" s="1" t="s">
        <v>942</v>
      </c>
      <c r="F2165" s="61" t="s">
        <v>990</v>
      </c>
      <c r="G2165" s="29" t="s">
        <v>75</v>
      </c>
      <c r="H2165" s="6">
        <f t="shared" si="121"/>
        <v>-57000</v>
      </c>
      <c r="I2165" s="24">
        <f t="shared" si="120"/>
        <v>10.526315789473685</v>
      </c>
      <c r="K2165" t="s">
        <v>0</v>
      </c>
      <c r="M2165" s="2">
        <v>475</v>
      </c>
    </row>
    <row r="2166" spans="2:13" ht="12.75">
      <c r="B2166" s="221">
        <v>5000</v>
      </c>
      <c r="C2166" s="1" t="s">
        <v>0</v>
      </c>
      <c r="D2166" s="14" t="s">
        <v>983</v>
      </c>
      <c r="E2166" s="1" t="s">
        <v>111</v>
      </c>
      <c r="F2166" s="29" t="s">
        <v>991</v>
      </c>
      <c r="G2166" s="29" t="s">
        <v>75</v>
      </c>
      <c r="H2166" s="6">
        <f t="shared" si="121"/>
        <v>-62000</v>
      </c>
      <c r="I2166" s="24">
        <f t="shared" si="120"/>
        <v>10.526315789473685</v>
      </c>
      <c r="K2166" t="s">
        <v>942</v>
      </c>
      <c r="M2166" s="2">
        <v>475</v>
      </c>
    </row>
    <row r="2167" spans="2:13" ht="12.75">
      <c r="B2167" s="292">
        <v>10000</v>
      </c>
      <c r="C2167" s="1" t="s">
        <v>0</v>
      </c>
      <c r="D2167" s="1" t="s">
        <v>983</v>
      </c>
      <c r="E2167" s="1" t="s">
        <v>942</v>
      </c>
      <c r="F2167" s="61" t="s">
        <v>992</v>
      </c>
      <c r="G2167" s="29" t="s">
        <v>77</v>
      </c>
      <c r="H2167" s="6">
        <f t="shared" si="121"/>
        <v>-72000</v>
      </c>
      <c r="I2167" s="24">
        <f t="shared" si="120"/>
        <v>21.05263157894737</v>
      </c>
      <c r="K2167" t="s">
        <v>0</v>
      </c>
      <c r="M2167" s="2">
        <v>475</v>
      </c>
    </row>
    <row r="2168" spans="2:13" ht="12.75">
      <c r="B2168" s="292">
        <v>7000</v>
      </c>
      <c r="C2168" s="1" t="s">
        <v>0</v>
      </c>
      <c r="D2168" s="1" t="s">
        <v>983</v>
      </c>
      <c r="E2168" s="1" t="s">
        <v>942</v>
      </c>
      <c r="F2168" s="61" t="s">
        <v>993</v>
      </c>
      <c r="G2168" s="29" t="s">
        <v>79</v>
      </c>
      <c r="H2168" s="6">
        <f t="shared" si="121"/>
        <v>-79000</v>
      </c>
      <c r="I2168" s="24">
        <f t="shared" si="120"/>
        <v>14.736842105263158</v>
      </c>
      <c r="K2168" t="s">
        <v>0</v>
      </c>
      <c r="M2168" s="2">
        <v>475</v>
      </c>
    </row>
    <row r="2169" spans="2:13" ht="12.75">
      <c r="B2169" s="221">
        <v>5000</v>
      </c>
      <c r="C2169" s="1" t="s">
        <v>0</v>
      </c>
      <c r="D2169" s="14" t="s">
        <v>983</v>
      </c>
      <c r="E2169" s="1" t="s">
        <v>111</v>
      </c>
      <c r="F2169" s="29" t="s">
        <v>994</v>
      </c>
      <c r="G2169" s="29" t="s">
        <v>110</v>
      </c>
      <c r="H2169" s="6">
        <f t="shared" si="121"/>
        <v>-84000</v>
      </c>
      <c r="I2169" s="24">
        <f t="shared" si="120"/>
        <v>10.526315789473685</v>
      </c>
      <c r="K2169" t="s">
        <v>942</v>
      </c>
      <c r="M2169" s="2">
        <v>475</v>
      </c>
    </row>
    <row r="2170" spans="2:13" ht="12.75">
      <c r="B2170" s="292">
        <v>2000</v>
      </c>
      <c r="C2170" s="1" t="s">
        <v>0</v>
      </c>
      <c r="D2170" s="1" t="s">
        <v>983</v>
      </c>
      <c r="E2170" s="1" t="s">
        <v>942</v>
      </c>
      <c r="F2170" s="61" t="s">
        <v>995</v>
      </c>
      <c r="G2170" s="29" t="s">
        <v>110</v>
      </c>
      <c r="H2170" s="6">
        <f t="shared" si="121"/>
        <v>-86000</v>
      </c>
      <c r="I2170" s="24">
        <f t="shared" si="120"/>
        <v>4.2105263157894735</v>
      </c>
      <c r="K2170" t="s">
        <v>0</v>
      </c>
      <c r="M2170" s="2">
        <v>475</v>
      </c>
    </row>
    <row r="2171" spans="2:13" ht="12.75">
      <c r="B2171" s="221">
        <v>2000</v>
      </c>
      <c r="C2171" s="1" t="s">
        <v>0</v>
      </c>
      <c r="D2171" s="14" t="s">
        <v>983</v>
      </c>
      <c r="E2171" s="1" t="s">
        <v>111</v>
      </c>
      <c r="F2171" s="29" t="s">
        <v>996</v>
      </c>
      <c r="G2171" s="29" t="s">
        <v>997</v>
      </c>
      <c r="H2171" s="6">
        <f t="shared" si="121"/>
        <v>-88000</v>
      </c>
      <c r="I2171" s="24">
        <f t="shared" si="120"/>
        <v>4.2105263157894735</v>
      </c>
      <c r="K2171" t="s">
        <v>942</v>
      </c>
      <c r="M2171" s="2">
        <v>475</v>
      </c>
    </row>
    <row r="2172" spans="2:13" ht="12.75">
      <c r="B2172" s="221">
        <v>5000</v>
      </c>
      <c r="C2172" s="1" t="s">
        <v>0</v>
      </c>
      <c r="D2172" s="14" t="s">
        <v>983</v>
      </c>
      <c r="E2172" s="1" t="s">
        <v>111</v>
      </c>
      <c r="F2172" s="29" t="s">
        <v>998</v>
      </c>
      <c r="G2172" s="29" t="s">
        <v>148</v>
      </c>
      <c r="H2172" s="6">
        <f t="shared" si="121"/>
        <v>-93000</v>
      </c>
      <c r="I2172" s="24">
        <f t="shared" si="120"/>
        <v>10.526315789473685</v>
      </c>
      <c r="K2172" t="s">
        <v>942</v>
      </c>
      <c r="M2172" s="2">
        <v>475</v>
      </c>
    </row>
    <row r="2173" spans="2:13" ht="12.75">
      <c r="B2173" s="292">
        <v>5000</v>
      </c>
      <c r="C2173" s="1" t="s">
        <v>0</v>
      </c>
      <c r="D2173" s="1" t="s">
        <v>983</v>
      </c>
      <c r="E2173" s="1" t="s">
        <v>942</v>
      </c>
      <c r="F2173" s="61" t="s">
        <v>999</v>
      </c>
      <c r="G2173" s="29" t="s">
        <v>119</v>
      </c>
      <c r="H2173" s="6">
        <f t="shared" si="121"/>
        <v>-98000</v>
      </c>
      <c r="I2173" s="24">
        <f t="shared" si="120"/>
        <v>10.526315789473685</v>
      </c>
      <c r="K2173" t="s">
        <v>0</v>
      </c>
      <c r="M2173" s="2">
        <v>475</v>
      </c>
    </row>
    <row r="2174" spans="2:13" ht="12.75">
      <c r="B2174" s="292">
        <v>10000</v>
      </c>
      <c r="C2174" s="1" t="s">
        <v>0</v>
      </c>
      <c r="D2174" s="1" t="s">
        <v>983</v>
      </c>
      <c r="E2174" s="1" t="s">
        <v>942</v>
      </c>
      <c r="F2174" s="61" t="s">
        <v>1000</v>
      </c>
      <c r="G2174" s="29" t="s">
        <v>182</v>
      </c>
      <c r="H2174" s="6">
        <f t="shared" si="121"/>
        <v>-108000</v>
      </c>
      <c r="I2174" s="24">
        <f t="shared" si="120"/>
        <v>21.05263157894737</v>
      </c>
      <c r="K2174" t="s">
        <v>0</v>
      </c>
      <c r="M2174" s="2">
        <v>475</v>
      </c>
    </row>
    <row r="2175" spans="2:13" ht="12.75">
      <c r="B2175" s="292">
        <v>5000</v>
      </c>
      <c r="C2175" s="1" t="s">
        <v>0</v>
      </c>
      <c r="D2175" s="1" t="s">
        <v>983</v>
      </c>
      <c r="E2175" s="1" t="s">
        <v>942</v>
      </c>
      <c r="F2175" s="61" t="s">
        <v>1001</v>
      </c>
      <c r="G2175" s="29" t="s">
        <v>123</v>
      </c>
      <c r="H2175" s="6">
        <f t="shared" si="121"/>
        <v>-113000</v>
      </c>
      <c r="I2175" s="24">
        <f t="shared" si="120"/>
        <v>10.526315789473685</v>
      </c>
      <c r="K2175" t="s">
        <v>0</v>
      </c>
      <c r="M2175" s="2">
        <v>475</v>
      </c>
    </row>
    <row r="2176" spans="2:13" ht="12.75">
      <c r="B2176" s="292">
        <v>10000</v>
      </c>
      <c r="C2176" s="1" t="s">
        <v>0</v>
      </c>
      <c r="D2176" s="1" t="s">
        <v>983</v>
      </c>
      <c r="E2176" s="1" t="s">
        <v>942</v>
      </c>
      <c r="F2176" s="61" t="s">
        <v>1002</v>
      </c>
      <c r="G2176" s="29" t="s">
        <v>125</v>
      </c>
      <c r="H2176" s="6">
        <f t="shared" si="121"/>
        <v>-123000</v>
      </c>
      <c r="I2176" s="24">
        <f t="shared" si="120"/>
        <v>21.05263157894737</v>
      </c>
      <c r="K2176" t="s">
        <v>0</v>
      </c>
      <c r="M2176" s="2">
        <v>475</v>
      </c>
    </row>
    <row r="2177" spans="2:13" ht="12.75">
      <c r="B2177" s="292">
        <v>10000</v>
      </c>
      <c r="C2177" s="1" t="s">
        <v>0</v>
      </c>
      <c r="D2177" s="1" t="s">
        <v>983</v>
      </c>
      <c r="E2177" s="1" t="s">
        <v>942</v>
      </c>
      <c r="F2177" s="61" t="s">
        <v>1003</v>
      </c>
      <c r="G2177" s="29" t="s">
        <v>127</v>
      </c>
      <c r="H2177" s="6">
        <f t="shared" si="121"/>
        <v>-133000</v>
      </c>
      <c r="I2177" s="24">
        <f t="shared" si="120"/>
        <v>21.05263157894737</v>
      </c>
      <c r="K2177" t="s">
        <v>0</v>
      </c>
      <c r="M2177" s="2">
        <v>475</v>
      </c>
    </row>
    <row r="2178" spans="2:13" ht="12.75">
      <c r="B2178" s="292">
        <v>10000</v>
      </c>
      <c r="C2178" s="1" t="s">
        <v>0</v>
      </c>
      <c r="D2178" s="1" t="s">
        <v>983</v>
      </c>
      <c r="E2178" s="1" t="s">
        <v>942</v>
      </c>
      <c r="F2178" s="61" t="s">
        <v>1004</v>
      </c>
      <c r="G2178" s="29" t="s">
        <v>129</v>
      </c>
      <c r="H2178" s="6">
        <f t="shared" si="121"/>
        <v>-143000</v>
      </c>
      <c r="I2178" s="24">
        <f t="shared" si="120"/>
        <v>21.05263157894737</v>
      </c>
      <c r="K2178" t="s">
        <v>0</v>
      </c>
      <c r="M2178" s="2">
        <v>475</v>
      </c>
    </row>
    <row r="2179" spans="2:13" ht="12.75">
      <c r="B2179" s="292">
        <v>10000</v>
      </c>
      <c r="C2179" s="1" t="s">
        <v>0</v>
      </c>
      <c r="D2179" s="1" t="s">
        <v>983</v>
      </c>
      <c r="E2179" s="1" t="s">
        <v>942</v>
      </c>
      <c r="F2179" s="61" t="s">
        <v>1005</v>
      </c>
      <c r="G2179" s="29" t="s">
        <v>216</v>
      </c>
      <c r="H2179" s="6">
        <f t="shared" si="121"/>
        <v>-153000</v>
      </c>
      <c r="I2179" s="24">
        <f t="shared" si="120"/>
        <v>21.05263157894737</v>
      </c>
      <c r="K2179" t="s">
        <v>0</v>
      </c>
      <c r="M2179" s="2">
        <v>475</v>
      </c>
    </row>
    <row r="2180" spans="2:13" ht="12.75">
      <c r="B2180" s="292">
        <v>6000</v>
      </c>
      <c r="C2180" s="1" t="s">
        <v>0</v>
      </c>
      <c r="D2180" s="1" t="s">
        <v>983</v>
      </c>
      <c r="E2180" s="1" t="s">
        <v>942</v>
      </c>
      <c r="F2180" s="61" t="s">
        <v>1006</v>
      </c>
      <c r="G2180" s="29" t="s">
        <v>209</v>
      </c>
      <c r="H2180" s="6">
        <f t="shared" si="121"/>
        <v>-159000</v>
      </c>
      <c r="I2180" s="24">
        <f t="shared" si="120"/>
        <v>12.631578947368421</v>
      </c>
      <c r="K2180" t="s">
        <v>0</v>
      </c>
      <c r="M2180" s="2">
        <v>475</v>
      </c>
    </row>
    <row r="2181" spans="2:13" ht="12.75">
      <c r="B2181" s="292">
        <v>10000</v>
      </c>
      <c r="C2181" s="1" t="s">
        <v>0</v>
      </c>
      <c r="D2181" s="1" t="s">
        <v>983</v>
      </c>
      <c r="E2181" s="1" t="s">
        <v>942</v>
      </c>
      <c r="F2181" s="61" t="s">
        <v>1007</v>
      </c>
      <c r="G2181" s="29" t="s">
        <v>217</v>
      </c>
      <c r="H2181" s="6">
        <f t="shared" si="121"/>
        <v>-169000</v>
      </c>
      <c r="I2181" s="24">
        <f t="shared" si="120"/>
        <v>21.05263157894737</v>
      </c>
      <c r="K2181" t="s">
        <v>0</v>
      </c>
      <c r="M2181" s="2">
        <v>475</v>
      </c>
    </row>
    <row r="2182" spans="2:13" ht="12.75">
      <c r="B2182" s="292">
        <v>5000</v>
      </c>
      <c r="C2182" s="1" t="s">
        <v>0</v>
      </c>
      <c r="D2182" s="1" t="s">
        <v>983</v>
      </c>
      <c r="E2182" s="1" t="s">
        <v>942</v>
      </c>
      <c r="F2182" s="61" t="s">
        <v>1008</v>
      </c>
      <c r="G2182" s="29" t="s">
        <v>218</v>
      </c>
      <c r="H2182" s="6">
        <f t="shared" si="121"/>
        <v>-174000</v>
      </c>
      <c r="I2182" s="24">
        <f t="shared" si="120"/>
        <v>10.526315789473685</v>
      </c>
      <c r="K2182" t="s">
        <v>0</v>
      </c>
      <c r="M2182" s="2">
        <v>475</v>
      </c>
    </row>
    <row r="2183" spans="2:13" ht="12.75">
      <c r="B2183" s="292">
        <v>10000</v>
      </c>
      <c r="C2183" s="1" t="s">
        <v>0</v>
      </c>
      <c r="D2183" s="1" t="s">
        <v>983</v>
      </c>
      <c r="E2183" s="1" t="s">
        <v>942</v>
      </c>
      <c r="F2183" s="61" t="s">
        <v>1009</v>
      </c>
      <c r="G2183" s="29" t="s">
        <v>219</v>
      </c>
      <c r="H2183" s="6">
        <f t="shared" si="121"/>
        <v>-184000</v>
      </c>
      <c r="I2183" s="24">
        <f t="shared" si="120"/>
        <v>21.05263157894737</v>
      </c>
      <c r="K2183" t="s">
        <v>0</v>
      </c>
      <c r="M2183" s="2">
        <v>475</v>
      </c>
    </row>
    <row r="2184" spans="2:13" ht="12.75">
      <c r="B2184" s="292">
        <v>10000</v>
      </c>
      <c r="C2184" s="1" t="s">
        <v>0</v>
      </c>
      <c r="D2184" s="1" t="s">
        <v>983</v>
      </c>
      <c r="E2184" s="1" t="s">
        <v>942</v>
      </c>
      <c r="F2184" s="71" t="s">
        <v>1010</v>
      </c>
      <c r="G2184" s="29" t="s">
        <v>220</v>
      </c>
      <c r="H2184" s="6">
        <f t="shared" si="121"/>
        <v>-194000</v>
      </c>
      <c r="I2184" s="24">
        <f t="shared" si="120"/>
        <v>21.05263157894737</v>
      </c>
      <c r="K2184" t="s">
        <v>0</v>
      </c>
      <c r="M2184" s="2">
        <v>475</v>
      </c>
    </row>
    <row r="2185" spans="2:13" ht="12.75">
      <c r="B2185" s="292">
        <v>2500</v>
      </c>
      <c r="C2185" s="1" t="s">
        <v>0</v>
      </c>
      <c r="D2185" s="14" t="s">
        <v>983</v>
      </c>
      <c r="E2185" s="1" t="s">
        <v>1011</v>
      </c>
      <c r="F2185" s="61" t="s">
        <v>1012</v>
      </c>
      <c r="G2185" s="29" t="s">
        <v>20</v>
      </c>
      <c r="H2185" s="6">
        <f t="shared" si="121"/>
        <v>-196500</v>
      </c>
      <c r="I2185" s="24">
        <f t="shared" si="120"/>
        <v>5.2631578947368425</v>
      </c>
      <c r="K2185" t="s">
        <v>0</v>
      </c>
      <c r="M2185" s="2">
        <v>475</v>
      </c>
    </row>
    <row r="2186" spans="2:13" ht="12.75">
      <c r="B2186" s="292">
        <v>2500</v>
      </c>
      <c r="C2186" s="1" t="s">
        <v>0</v>
      </c>
      <c r="D2186" s="1" t="s">
        <v>983</v>
      </c>
      <c r="E2186" s="1" t="s">
        <v>1011</v>
      </c>
      <c r="F2186" s="61" t="s">
        <v>1013</v>
      </c>
      <c r="G2186" s="29" t="s">
        <v>40</v>
      </c>
      <c r="H2186" s="6">
        <f t="shared" si="121"/>
        <v>-199000</v>
      </c>
      <c r="I2186" s="24">
        <f t="shared" si="120"/>
        <v>5.2631578947368425</v>
      </c>
      <c r="K2186" t="s">
        <v>0</v>
      </c>
      <c r="M2186" s="2">
        <v>475</v>
      </c>
    </row>
    <row r="2187" spans="2:13" ht="12.75">
      <c r="B2187" s="292">
        <v>2500</v>
      </c>
      <c r="C2187" s="1" t="s">
        <v>0</v>
      </c>
      <c r="D2187" s="1" t="s">
        <v>983</v>
      </c>
      <c r="E2187" s="1" t="s">
        <v>1011</v>
      </c>
      <c r="F2187" s="61" t="s">
        <v>1014</v>
      </c>
      <c r="G2187" s="29" t="s">
        <v>43</v>
      </c>
      <c r="H2187" s="6">
        <f t="shared" si="121"/>
        <v>-201500</v>
      </c>
      <c r="I2187" s="24">
        <f t="shared" si="120"/>
        <v>5.2631578947368425</v>
      </c>
      <c r="K2187" t="s">
        <v>0</v>
      </c>
      <c r="M2187" s="2">
        <v>475</v>
      </c>
    </row>
    <row r="2188" spans="2:13" ht="12.75">
      <c r="B2188" s="292">
        <v>2500</v>
      </c>
      <c r="C2188" s="1" t="s">
        <v>0</v>
      </c>
      <c r="D2188" s="1" t="s">
        <v>983</v>
      </c>
      <c r="E2188" s="1" t="s">
        <v>1011</v>
      </c>
      <c r="F2188" s="61" t="s">
        <v>1015</v>
      </c>
      <c r="G2188" s="29" t="s">
        <v>52</v>
      </c>
      <c r="H2188" s="6">
        <f t="shared" si="121"/>
        <v>-204000</v>
      </c>
      <c r="I2188" s="24">
        <f t="shared" si="120"/>
        <v>5.2631578947368425</v>
      </c>
      <c r="K2188" t="s">
        <v>0</v>
      </c>
      <c r="M2188" s="2">
        <v>475</v>
      </c>
    </row>
    <row r="2189" spans="1:13" s="60" customFormat="1" ht="12.75">
      <c r="A2189" s="1"/>
      <c r="B2189" s="292">
        <v>2500</v>
      </c>
      <c r="C2189" s="1" t="s">
        <v>0</v>
      </c>
      <c r="D2189" s="1" t="s">
        <v>983</v>
      </c>
      <c r="E2189" s="1" t="s">
        <v>1011</v>
      </c>
      <c r="F2189" s="61" t="s">
        <v>1016</v>
      </c>
      <c r="G2189" s="29" t="s">
        <v>54</v>
      </c>
      <c r="H2189" s="6">
        <f t="shared" si="121"/>
        <v>-206500</v>
      </c>
      <c r="I2189" s="24">
        <f t="shared" si="120"/>
        <v>5.2631578947368425</v>
      </c>
      <c r="J2189"/>
      <c r="K2189" t="s">
        <v>0</v>
      </c>
      <c r="L2189"/>
      <c r="M2189" s="2">
        <v>475</v>
      </c>
    </row>
    <row r="2190" spans="2:13" ht="12.75">
      <c r="B2190" s="292">
        <v>2500</v>
      </c>
      <c r="C2190" s="1" t="s">
        <v>0</v>
      </c>
      <c r="D2190" s="1" t="s">
        <v>983</v>
      </c>
      <c r="E2190" s="1" t="s">
        <v>1011</v>
      </c>
      <c r="F2190" s="61" t="s">
        <v>1017</v>
      </c>
      <c r="G2190" s="29" t="s">
        <v>75</v>
      </c>
      <c r="H2190" s="6">
        <f t="shared" si="121"/>
        <v>-209000</v>
      </c>
      <c r="I2190" s="24">
        <f t="shared" si="120"/>
        <v>5.2631578947368425</v>
      </c>
      <c r="K2190" t="s">
        <v>0</v>
      </c>
      <c r="M2190" s="2">
        <v>475</v>
      </c>
    </row>
    <row r="2191" spans="2:13" ht="12.75">
      <c r="B2191" s="292">
        <v>2500</v>
      </c>
      <c r="C2191" s="1" t="s">
        <v>0</v>
      </c>
      <c r="D2191" s="1" t="s">
        <v>983</v>
      </c>
      <c r="E2191" s="1" t="s">
        <v>1011</v>
      </c>
      <c r="F2191" s="61" t="s">
        <v>1018</v>
      </c>
      <c r="G2191" s="29" t="s">
        <v>182</v>
      </c>
      <c r="H2191" s="6">
        <f t="shared" si="121"/>
        <v>-211500</v>
      </c>
      <c r="I2191" s="24">
        <f t="shared" si="120"/>
        <v>5.2631578947368425</v>
      </c>
      <c r="K2191" t="s">
        <v>0</v>
      </c>
      <c r="M2191" s="2">
        <v>475</v>
      </c>
    </row>
    <row r="2192" spans="1:13" ht="12.75">
      <c r="A2192" s="13"/>
      <c r="B2192" s="308">
        <f>SUM(B2159:B2191)</f>
        <v>211500</v>
      </c>
      <c r="C2192" s="13" t="s">
        <v>0</v>
      </c>
      <c r="D2192" s="13"/>
      <c r="E2192" s="13"/>
      <c r="F2192" s="20"/>
      <c r="G2192" s="20"/>
      <c r="H2192" s="58">
        <v>0</v>
      </c>
      <c r="I2192" s="59">
        <f t="shared" si="120"/>
        <v>445.2631578947368</v>
      </c>
      <c r="J2192" s="60"/>
      <c r="K2192" s="60"/>
      <c r="L2192" s="60"/>
      <c r="M2192" s="2">
        <v>475</v>
      </c>
    </row>
    <row r="2193" spans="2:13" ht="12.75">
      <c r="B2193" s="309"/>
      <c r="H2193" s="6">
        <f t="shared" si="121"/>
        <v>0</v>
      </c>
      <c r="I2193" s="24">
        <f t="shared" si="120"/>
        <v>0</v>
      </c>
      <c r="M2193" s="2">
        <v>475</v>
      </c>
    </row>
    <row r="2194" spans="2:13" ht="12.75">
      <c r="B2194" s="309"/>
      <c r="H2194" s="6">
        <f t="shared" si="121"/>
        <v>0</v>
      </c>
      <c r="I2194" s="24">
        <f t="shared" si="120"/>
        <v>0</v>
      </c>
      <c r="M2194" s="2">
        <v>475</v>
      </c>
    </row>
    <row r="2195" spans="2:13" ht="12.75">
      <c r="B2195" s="221">
        <v>600</v>
      </c>
      <c r="C2195" s="1" t="s">
        <v>29</v>
      </c>
      <c r="D2195" s="14" t="s">
        <v>983</v>
      </c>
      <c r="F2195" s="29" t="s">
        <v>1019</v>
      </c>
      <c r="G2195" s="33" t="s">
        <v>20</v>
      </c>
      <c r="H2195" s="6">
        <f t="shared" si="121"/>
        <v>-600</v>
      </c>
      <c r="I2195" s="24">
        <f t="shared" si="120"/>
        <v>1.263157894736842</v>
      </c>
      <c r="K2195" t="s">
        <v>942</v>
      </c>
      <c r="M2195" s="2">
        <v>475</v>
      </c>
    </row>
    <row r="2196" spans="1:13" s="17" customFormat="1" ht="12.75">
      <c r="A2196" s="1"/>
      <c r="B2196" s="221">
        <v>1300</v>
      </c>
      <c r="C2196" s="1" t="s">
        <v>29</v>
      </c>
      <c r="D2196" s="14" t="s">
        <v>983</v>
      </c>
      <c r="E2196" s="35"/>
      <c r="F2196" s="29" t="s">
        <v>1019</v>
      </c>
      <c r="G2196" s="33" t="s">
        <v>40</v>
      </c>
      <c r="H2196" s="6">
        <f t="shared" si="121"/>
        <v>-1900</v>
      </c>
      <c r="I2196" s="24">
        <f t="shared" si="120"/>
        <v>2.736842105263158</v>
      </c>
      <c r="J2196"/>
      <c r="K2196" t="s">
        <v>942</v>
      </c>
      <c r="L2196"/>
      <c r="M2196" s="2">
        <v>475</v>
      </c>
    </row>
    <row r="2197" spans="2:13" ht="12.75">
      <c r="B2197" s="221">
        <v>800</v>
      </c>
      <c r="C2197" s="1" t="s">
        <v>29</v>
      </c>
      <c r="D2197" s="14" t="s">
        <v>983</v>
      </c>
      <c r="E2197" s="37"/>
      <c r="F2197" s="29" t="s">
        <v>1019</v>
      </c>
      <c r="G2197" s="38" t="s">
        <v>43</v>
      </c>
      <c r="H2197" s="6">
        <f t="shared" si="121"/>
        <v>-2700</v>
      </c>
      <c r="I2197" s="24">
        <f t="shared" si="120"/>
        <v>1.6842105263157894</v>
      </c>
      <c r="K2197" t="s">
        <v>942</v>
      </c>
      <c r="M2197" s="2">
        <v>475</v>
      </c>
    </row>
    <row r="2198" spans="2:13" ht="12.75">
      <c r="B2198" s="221">
        <v>1000</v>
      </c>
      <c r="C2198" s="1" t="s">
        <v>29</v>
      </c>
      <c r="D2198" s="14" t="s">
        <v>983</v>
      </c>
      <c r="E2198" s="14"/>
      <c r="F2198" s="29" t="s">
        <v>1019</v>
      </c>
      <c r="G2198" s="32" t="s">
        <v>52</v>
      </c>
      <c r="H2198" s="6">
        <f t="shared" si="121"/>
        <v>-3700</v>
      </c>
      <c r="I2198" s="24">
        <f t="shared" si="120"/>
        <v>2.1052631578947367</v>
      </c>
      <c r="K2198" t="s">
        <v>942</v>
      </c>
      <c r="M2198" s="2">
        <v>475</v>
      </c>
    </row>
    <row r="2199" spans="1:13" ht="12.75">
      <c r="A2199" s="14"/>
      <c r="B2199" s="221">
        <v>800</v>
      </c>
      <c r="C2199" s="1" t="s">
        <v>29</v>
      </c>
      <c r="D2199" s="14" t="s">
        <v>983</v>
      </c>
      <c r="E2199" s="14"/>
      <c r="F2199" s="29" t="s">
        <v>1019</v>
      </c>
      <c r="G2199" s="32" t="s">
        <v>54</v>
      </c>
      <c r="H2199" s="6">
        <f t="shared" si="121"/>
        <v>-4500</v>
      </c>
      <c r="I2199" s="24">
        <f t="shared" si="120"/>
        <v>1.6842105263157894</v>
      </c>
      <c r="J2199" s="17"/>
      <c r="K2199" t="s">
        <v>942</v>
      </c>
      <c r="L2199" s="17"/>
      <c r="M2199" s="2">
        <v>475</v>
      </c>
    </row>
    <row r="2200" spans="2:14" ht="12.75">
      <c r="B2200" s="221">
        <v>1200</v>
      </c>
      <c r="C2200" s="1" t="s">
        <v>29</v>
      </c>
      <c r="D2200" s="14" t="s">
        <v>983</v>
      </c>
      <c r="F2200" s="29" t="s">
        <v>1019</v>
      </c>
      <c r="G2200" s="29" t="s">
        <v>75</v>
      </c>
      <c r="H2200" s="6">
        <f t="shared" si="121"/>
        <v>-5700</v>
      </c>
      <c r="I2200" s="24">
        <f t="shared" si="120"/>
        <v>2.526315789473684</v>
      </c>
      <c r="K2200" t="s">
        <v>942</v>
      </c>
      <c r="M2200" s="2">
        <v>475</v>
      </c>
      <c r="N2200" s="41">
        <v>500</v>
      </c>
    </row>
    <row r="2201" spans="2:13" ht="12.75">
      <c r="B2201" s="221">
        <v>800</v>
      </c>
      <c r="C2201" s="1" t="s">
        <v>29</v>
      </c>
      <c r="D2201" s="14" t="s">
        <v>983</v>
      </c>
      <c r="F2201" s="29" t="s">
        <v>1019</v>
      </c>
      <c r="G2201" s="29" t="s">
        <v>77</v>
      </c>
      <c r="H2201" s="6">
        <f t="shared" si="121"/>
        <v>-6500</v>
      </c>
      <c r="I2201" s="24">
        <f t="shared" si="120"/>
        <v>1.6842105263157894</v>
      </c>
      <c r="K2201" t="s">
        <v>942</v>
      </c>
      <c r="M2201" s="2">
        <v>475</v>
      </c>
    </row>
    <row r="2202" spans="2:13" ht="12.75">
      <c r="B2202" s="221">
        <v>1100</v>
      </c>
      <c r="C2202" s="1" t="s">
        <v>29</v>
      </c>
      <c r="D2202" s="14" t="s">
        <v>983</v>
      </c>
      <c r="F2202" s="29" t="s">
        <v>1019</v>
      </c>
      <c r="G2202" s="29" t="s">
        <v>110</v>
      </c>
      <c r="H2202" s="6">
        <f t="shared" si="121"/>
        <v>-7600</v>
      </c>
      <c r="I2202" s="24">
        <f aca="true" t="shared" si="122" ref="I2202:I2265">+B2202/M2202</f>
        <v>2.3157894736842106</v>
      </c>
      <c r="K2202" t="s">
        <v>942</v>
      </c>
      <c r="M2202" s="2">
        <v>475</v>
      </c>
    </row>
    <row r="2203" spans="2:13" ht="12.75">
      <c r="B2203" s="221">
        <v>800</v>
      </c>
      <c r="C2203" s="1" t="s">
        <v>29</v>
      </c>
      <c r="D2203" s="14" t="s">
        <v>983</v>
      </c>
      <c r="E2203" s="40"/>
      <c r="F2203" s="29" t="s">
        <v>1019</v>
      </c>
      <c r="G2203" s="29" t="s">
        <v>114</v>
      </c>
      <c r="H2203" s="6">
        <f t="shared" si="121"/>
        <v>-8400</v>
      </c>
      <c r="I2203" s="24">
        <f t="shared" si="122"/>
        <v>1.6842105263157894</v>
      </c>
      <c r="J2203" s="39"/>
      <c r="K2203" t="s">
        <v>942</v>
      </c>
      <c r="L2203" s="39"/>
      <c r="M2203" s="2">
        <v>475</v>
      </c>
    </row>
    <row r="2204" spans="2:13" ht="12.75">
      <c r="B2204" s="221">
        <v>800</v>
      </c>
      <c r="C2204" s="1" t="s">
        <v>29</v>
      </c>
      <c r="D2204" s="14" t="s">
        <v>983</v>
      </c>
      <c r="F2204" s="29" t="s">
        <v>1019</v>
      </c>
      <c r="G2204" s="29" t="s">
        <v>117</v>
      </c>
      <c r="H2204" s="6">
        <f t="shared" si="121"/>
        <v>-9200</v>
      </c>
      <c r="I2204" s="24">
        <f t="shared" si="122"/>
        <v>1.6842105263157894</v>
      </c>
      <c r="K2204" t="s">
        <v>942</v>
      </c>
      <c r="M2204" s="2">
        <v>475</v>
      </c>
    </row>
    <row r="2205" spans="2:13" ht="12.75">
      <c r="B2205" s="221">
        <v>1200</v>
      </c>
      <c r="C2205" s="1" t="s">
        <v>29</v>
      </c>
      <c r="D2205" s="14" t="s">
        <v>983</v>
      </c>
      <c r="F2205" s="29" t="s">
        <v>1019</v>
      </c>
      <c r="G2205" s="29" t="s">
        <v>148</v>
      </c>
      <c r="H2205" s="6">
        <f t="shared" si="121"/>
        <v>-10400</v>
      </c>
      <c r="I2205" s="24">
        <f t="shared" si="122"/>
        <v>2.526315789473684</v>
      </c>
      <c r="K2205" t="s">
        <v>942</v>
      </c>
      <c r="M2205" s="2">
        <v>475</v>
      </c>
    </row>
    <row r="2206" spans="2:13" ht="12.75">
      <c r="B2206" s="221">
        <v>800</v>
      </c>
      <c r="C2206" s="1" t="s">
        <v>29</v>
      </c>
      <c r="D2206" s="14" t="s">
        <v>983</v>
      </c>
      <c r="F2206" s="29" t="s">
        <v>1019</v>
      </c>
      <c r="G2206" s="29" t="s">
        <v>121</v>
      </c>
      <c r="H2206" s="6">
        <f t="shared" si="121"/>
        <v>-11200</v>
      </c>
      <c r="I2206" s="24">
        <f t="shared" si="122"/>
        <v>1.6842105263157894</v>
      </c>
      <c r="K2206" t="s">
        <v>942</v>
      </c>
      <c r="M2206" s="2">
        <v>475</v>
      </c>
    </row>
    <row r="2207" spans="2:13" ht="12.75">
      <c r="B2207" s="292">
        <v>1000</v>
      </c>
      <c r="C2207" s="1" t="s">
        <v>29</v>
      </c>
      <c r="D2207" s="14" t="s">
        <v>983</v>
      </c>
      <c r="F2207" s="29" t="s">
        <v>1019</v>
      </c>
      <c r="G2207" s="29" t="s">
        <v>182</v>
      </c>
      <c r="H2207" s="6">
        <f t="shared" si="121"/>
        <v>-12200</v>
      </c>
      <c r="I2207" s="24">
        <f t="shared" si="122"/>
        <v>2.1052631578947367</v>
      </c>
      <c r="K2207" t="s">
        <v>942</v>
      </c>
      <c r="M2207" s="2">
        <v>475</v>
      </c>
    </row>
    <row r="2208" spans="2:13" ht="12.75">
      <c r="B2208" s="292">
        <v>1200</v>
      </c>
      <c r="C2208" s="1" t="s">
        <v>29</v>
      </c>
      <c r="D2208" s="14" t="s">
        <v>983</v>
      </c>
      <c r="F2208" s="29" t="s">
        <v>1019</v>
      </c>
      <c r="G2208" s="29" t="s">
        <v>125</v>
      </c>
      <c r="H2208" s="6">
        <f t="shared" si="121"/>
        <v>-13400</v>
      </c>
      <c r="I2208" s="24">
        <f t="shared" si="122"/>
        <v>2.526315789473684</v>
      </c>
      <c r="K2208" t="s">
        <v>942</v>
      </c>
      <c r="M2208" s="2">
        <v>475</v>
      </c>
    </row>
    <row r="2209" spans="2:13" ht="12.75">
      <c r="B2209" s="292">
        <v>800</v>
      </c>
      <c r="C2209" s="1" t="s">
        <v>29</v>
      </c>
      <c r="D2209" s="14" t="s">
        <v>983</v>
      </c>
      <c r="F2209" s="29" t="s">
        <v>1019</v>
      </c>
      <c r="G2209" s="29" t="s">
        <v>127</v>
      </c>
      <c r="H2209" s="6">
        <f t="shared" si="121"/>
        <v>-14200</v>
      </c>
      <c r="I2209" s="24">
        <f t="shared" si="122"/>
        <v>1.6842105263157894</v>
      </c>
      <c r="K2209" t="s">
        <v>942</v>
      </c>
      <c r="M2209" s="2">
        <v>475</v>
      </c>
    </row>
    <row r="2210" spans="2:13" ht="12.75">
      <c r="B2210" s="292">
        <v>600</v>
      </c>
      <c r="C2210" s="1" t="s">
        <v>29</v>
      </c>
      <c r="D2210" s="14" t="s">
        <v>983</v>
      </c>
      <c r="F2210" s="29" t="s">
        <v>1019</v>
      </c>
      <c r="G2210" s="29" t="s">
        <v>129</v>
      </c>
      <c r="H2210" s="6">
        <f t="shared" si="121"/>
        <v>-14800</v>
      </c>
      <c r="I2210" s="24">
        <f t="shared" si="122"/>
        <v>1.263157894736842</v>
      </c>
      <c r="K2210" t="s">
        <v>942</v>
      </c>
      <c r="M2210" s="2">
        <v>475</v>
      </c>
    </row>
    <row r="2211" spans="2:13" ht="12.75">
      <c r="B2211" s="292">
        <v>1000</v>
      </c>
      <c r="C2211" s="1" t="s">
        <v>29</v>
      </c>
      <c r="D2211" s="14" t="s">
        <v>983</v>
      </c>
      <c r="F2211" s="29" t="s">
        <v>1019</v>
      </c>
      <c r="G2211" s="29" t="s">
        <v>216</v>
      </c>
      <c r="H2211" s="6">
        <f t="shared" si="121"/>
        <v>-15800</v>
      </c>
      <c r="I2211" s="24">
        <f t="shared" si="122"/>
        <v>2.1052631578947367</v>
      </c>
      <c r="K2211" t="s">
        <v>942</v>
      </c>
      <c r="M2211" s="2">
        <v>475</v>
      </c>
    </row>
    <row r="2212" spans="2:13" ht="12.75">
      <c r="B2212" s="292">
        <v>1400</v>
      </c>
      <c r="C2212" s="1" t="s">
        <v>29</v>
      </c>
      <c r="D2212" s="14" t="s">
        <v>983</v>
      </c>
      <c r="F2212" s="29" t="s">
        <v>1019</v>
      </c>
      <c r="G2212" s="29" t="s">
        <v>209</v>
      </c>
      <c r="H2212" s="6">
        <f t="shared" si="121"/>
        <v>-17200</v>
      </c>
      <c r="I2212" s="24">
        <f t="shared" si="122"/>
        <v>2.9473684210526314</v>
      </c>
      <c r="K2212" t="s">
        <v>942</v>
      </c>
      <c r="M2212" s="2">
        <v>475</v>
      </c>
    </row>
    <row r="2213" spans="2:13" ht="12.75">
      <c r="B2213" s="292">
        <v>800</v>
      </c>
      <c r="C2213" s="1" t="s">
        <v>29</v>
      </c>
      <c r="D2213" s="14" t="s">
        <v>983</v>
      </c>
      <c r="F2213" s="29" t="s">
        <v>1019</v>
      </c>
      <c r="G2213" s="29" t="s">
        <v>217</v>
      </c>
      <c r="H2213" s="6">
        <f t="shared" si="121"/>
        <v>-18000</v>
      </c>
      <c r="I2213" s="24">
        <f t="shared" si="122"/>
        <v>1.6842105263157894</v>
      </c>
      <c r="K2213" t="s">
        <v>942</v>
      </c>
      <c r="M2213" s="2">
        <v>475</v>
      </c>
    </row>
    <row r="2214" spans="2:13" ht="12.75">
      <c r="B2214" s="292">
        <v>1300</v>
      </c>
      <c r="C2214" s="1" t="s">
        <v>29</v>
      </c>
      <c r="D2214" s="14" t="s">
        <v>983</v>
      </c>
      <c r="F2214" s="29" t="s">
        <v>1019</v>
      </c>
      <c r="G2214" s="29" t="s">
        <v>219</v>
      </c>
      <c r="H2214" s="6">
        <f t="shared" si="121"/>
        <v>-19300</v>
      </c>
      <c r="I2214" s="24">
        <f t="shared" si="122"/>
        <v>2.736842105263158</v>
      </c>
      <c r="J2214" s="17"/>
      <c r="K2214" t="s">
        <v>942</v>
      </c>
      <c r="M2214" s="2">
        <v>475</v>
      </c>
    </row>
    <row r="2215" spans="1:13" s="17" customFormat="1" ht="12.75">
      <c r="A2215" s="1"/>
      <c r="B2215" s="221">
        <v>400</v>
      </c>
      <c r="C2215" s="35" t="s">
        <v>29</v>
      </c>
      <c r="D2215" s="14" t="s">
        <v>983</v>
      </c>
      <c r="E2215" s="35"/>
      <c r="F2215" s="29" t="s">
        <v>1020</v>
      </c>
      <c r="G2215" s="33" t="s">
        <v>20</v>
      </c>
      <c r="H2215" s="6">
        <f t="shared" si="121"/>
        <v>-19700</v>
      </c>
      <c r="I2215" s="24">
        <f t="shared" si="122"/>
        <v>0.8421052631578947</v>
      </c>
      <c r="J2215"/>
      <c r="K2215" t="s">
        <v>1011</v>
      </c>
      <c r="L2215"/>
      <c r="M2215" s="2">
        <v>475</v>
      </c>
    </row>
    <row r="2216" spans="2:13" ht="12.75">
      <c r="B2216" s="221">
        <v>800</v>
      </c>
      <c r="C2216" s="35" t="s">
        <v>29</v>
      </c>
      <c r="D2216" s="14" t="s">
        <v>983</v>
      </c>
      <c r="E2216" s="37"/>
      <c r="F2216" s="29" t="s">
        <v>1020</v>
      </c>
      <c r="G2216" s="38" t="s">
        <v>40</v>
      </c>
      <c r="H2216" s="6">
        <f t="shared" si="121"/>
        <v>-20500</v>
      </c>
      <c r="I2216" s="24">
        <f t="shared" si="122"/>
        <v>1.6842105263157894</v>
      </c>
      <c r="K2216" t="s">
        <v>1011</v>
      </c>
      <c r="M2216" s="2">
        <v>475</v>
      </c>
    </row>
    <row r="2217" spans="1:13" s="60" customFormat="1" ht="12.75">
      <c r="A2217" s="1"/>
      <c r="B2217" s="221">
        <v>600</v>
      </c>
      <c r="C2217" s="35" t="s">
        <v>29</v>
      </c>
      <c r="D2217" s="14" t="s">
        <v>983</v>
      </c>
      <c r="E2217" s="14"/>
      <c r="F2217" s="29" t="s">
        <v>1020</v>
      </c>
      <c r="G2217" s="32" t="s">
        <v>43</v>
      </c>
      <c r="H2217" s="6">
        <f t="shared" si="121"/>
        <v>-21100</v>
      </c>
      <c r="I2217" s="24">
        <f t="shared" si="122"/>
        <v>1.263157894736842</v>
      </c>
      <c r="J2217"/>
      <c r="K2217" t="s">
        <v>1011</v>
      </c>
      <c r="L2217"/>
      <c r="M2217" s="2">
        <v>475</v>
      </c>
    </row>
    <row r="2218" spans="1:13" ht="12.75">
      <c r="A2218" s="14"/>
      <c r="B2218" s="221">
        <v>400</v>
      </c>
      <c r="C2218" s="35" t="s">
        <v>29</v>
      </c>
      <c r="D2218" s="14" t="s">
        <v>983</v>
      </c>
      <c r="E2218" s="14"/>
      <c r="F2218" s="29" t="s">
        <v>1020</v>
      </c>
      <c r="G2218" s="32" t="s">
        <v>52</v>
      </c>
      <c r="H2218" s="6">
        <f t="shared" si="121"/>
        <v>-21500</v>
      </c>
      <c r="I2218" s="24">
        <f t="shared" si="122"/>
        <v>0.8421052631578947</v>
      </c>
      <c r="J2218" s="17"/>
      <c r="K2218" t="s">
        <v>1011</v>
      </c>
      <c r="L2218" s="17"/>
      <c r="M2218" s="2">
        <v>475</v>
      </c>
    </row>
    <row r="2219" spans="2:13" ht="12.75">
      <c r="B2219" s="292">
        <v>400</v>
      </c>
      <c r="C2219" s="35" t="s">
        <v>29</v>
      </c>
      <c r="D2219" s="14" t="s">
        <v>983</v>
      </c>
      <c r="F2219" s="29" t="s">
        <v>1020</v>
      </c>
      <c r="G2219" s="29" t="s">
        <v>54</v>
      </c>
      <c r="H2219" s="6">
        <f t="shared" si="121"/>
        <v>-21900</v>
      </c>
      <c r="I2219" s="24">
        <f t="shared" si="122"/>
        <v>0.8421052631578947</v>
      </c>
      <c r="J2219" s="17"/>
      <c r="K2219" t="s">
        <v>1011</v>
      </c>
      <c r="M2219" s="2">
        <v>475</v>
      </c>
    </row>
    <row r="2220" spans="1:13" ht="12.75">
      <c r="A2220" s="13"/>
      <c r="B2220" s="308">
        <f>SUM(B2195:B2219)</f>
        <v>21900</v>
      </c>
      <c r="C2220" s="13"/>
      <c r="D2220" s="13"/>
      <c r="E2220" s="13"/>
      <c r="F2220" s="20"/>
      <c r="G2220" s="20"/>
      <c r="H2220" s="58">
        <v>0</v>
      </c>
      <c r="I2220" s="59">
        <f t="shared" si="122"/>
        <v>46.10526315789474</v>
      </c>
      <c r="J2220" s="60"/>
      <c r="K2220" s="60"/>
      <c r="L2220" s="60"/>
      <c r="M2220" s="2">
        <v>475</v>
      </c>
    </row>
    <row r="2221" spans="8:13" ht="12.75">
      <c r="H2221" s="6">
        <f t="shared" si="121"/>
        <v>0</v>
      </c>
      <c r="I2221" s="24">
        <f t="shared" si="122"/>
        <v>0</v>
      </c>
      <c r="M2221" s="2">
        <v>475</v>
      </c>
    </row>
    <row r="2222" spans="8:13" ht="12.75">
      <c r="H2222" s="6">
        <f t="shared" si="121"/>
        <v>0</v>
      </c>
      <c r="I2222" s="24">
        <f t="shared" si="122"/>
        <v>0</v>
      </c>
      <c r="M2222" s="2">
        <v>475</v>
      </c>
    </row>
    <row r="2223" spans="2:13" ht="12.75">
      <c r="B2223" s="79">
        <v>300000</v>
      </c>
      <c r="C2223" s="1" t="s">
        <v>1021</v>
      </c>
      <c r="D2223" s="1" t="s">
        <v>983</v>
      </c>
      <c r="E2223" s="1" t="s">
        <v>1022</v>
      </c>
      <c r="F2223" s="72" t="s">
        <v>541</v>
      </c>
      <c r="G2223" s="32" t="s">
        <v>125</v>
      </c>
      <c r="H2223" s="6">
        <f>H2222-B2223</f>
        <v>-300000</v>
      </c>
      <c r="I2223" s="24">
        <f t="shared" si="122"/>
        <v>631.578947368421</v>
      </c>
      <c r="K2223" t="s">
        <v>982</v>
      </c>
      <c r="M2223" s="2">
        <v>475</v>
      </c>
    </row>
    <row r="2224" spans="2:13" ht="12.75">
      <c r="B2224" s="292">
        <v>800000</v>
      </c>
      <c r="C2224" s="1" t="s">
        <v>1023</v>
      </c>
      <c r="D2224" s="1" t="s">
        <v>983</v>
      </c>
      <c r="E2224" s="1" t="s">
        <v>1022</v>
      </c>
      <c r="F2224" s="72" t="s">
        <v>541</v>
      </c>
      <c r="G2224" s="32" t="s">
        <v>125</v>
      </c>
      <c r="H2224" s="6">
        <f>H2223-B2224</f>
        <v>-1100000</v>
      </c>
      <c r="I2224" s="24">
        <f t="shared" si="122"/>
        <v>1684.2105263157894</v>
      </c>
      <c r="K2224" t="s">
        <v>982</v>
      </c>
      <c r="M2224" s="2">
        <v>475</v>
      </c>
    </row>
    <row r="2225" spans="1:13" ht="12.75">
      <c r="A2225" s="13"/>
      <c r="B2225" s="53">
        <f>SUM(B2223:B2224)</f>
        <v>1100000</v>
      </c>
      <c r="C2225" s="13" t="s">
        <v>544</v>
      </c>
      <c r="D2225" s="13"/>
      <c r="E2225" s="13"/>
      <c r="F2225" s="20"/>
      <c r="G2225" s="20"/>
      <c r="H2225" s="58">
        <v>0</v>
      </c>
      <c r="I2225" s="59">
        <f t="shared" si="122"/>
        <v>2315.7894736842104</v>
      </c>
      <c r="J2225" s="60"/>
      <c r="K2225" s="60"/>
      <c r="L2225" s="60"/>
      <c r="M2225" s="2">
        <v>475</v>
      </c>
    </row>
    <row r="2226" spans="8:13" ht="12.75">
      <c r="H2226" s="6">
        <f t="shared" si="121"/>
        <v>0</v>
      </c>
      <c r="I2226" s="24">
        <f t="shared" si="122"/>
        <v>0</v>
      </c>
      <c r="M2226" s="2">
        <v>475</v>
      </c>
    </row>
    <row r="2227" spans="8:13" ht="12.75">
      <c r="H2227" s="6">
        <f t="shared" si="121"/>
        <v>0</v>
      </c>
      <c r="I2227" s="24">
        <f t="shared" si="122"/>
        <v>0</v>
      </c>
      <c r="M2227" s="2">
        <v>475</v>
      </c>
    </row>
    <row r="2228" spans="8:13" ht="12.75">
      <c r="H2228" s="6">
        <f t="shared" si="121"/>
        <v>0</v>
      </c>
      <c r="I2228" s="24">
        <f t="shared" si="122"/>
        <v>0</v>
      </c>
      <c r="M2228" s="2">
        <v>475</v>
      </c>
    </row>
    <row r="2229" spans="8:13" ht="12.75">
      <c r="H2229" s="6">
        <f t="shared" si="121"/>
        <v>0</v>
      </c>
      <c r="I2229" s="24">
        <f t="shared" si="122"/>
        <v>0</v>
      </c>
      <c r="M2229" s="2">
        <v>475</v>
      </c>
    </row>
    <row r="2230" spans="1:13" ht="13.5" thickBot="1">
      <c r="A2230" s="44"/>
      <c r="B2230" s="102">
        <f>+B2260+B2294+B2318+B2366+B2370+B2375+B2381+B2391+B2386</f>
        <v>877113</v>
      </c>
      <c r="C2230" s="44"/>
      <c r="D2230" s="103" t="s">
        <v>749</v>
      </c>
      <c r="E2230" s="44"/>
      <c r="F2230" s="104"/>
      <c r="G2230" s="49"/>
      <c r="H2230" s="50">
        <f>H2229-B2230</f>
        <v>-877113</v>
      </c>
      <c r="I2230" s="82">
        <f t="shared" si="122"/>
        <v>1846.5536842105264</v>
      </c>
      <c r="J2230" s="52"/>
      <c r="K2230" s="52"/>
      <c r="L2230" s="52"/>
      <c r="M2230" s="2">
        <v>475</v>
      </c>
    </row>
    <row r="2231" spans="8:13" ht="12.75">
      <c r="H2231" s="6">
        <v>0</v>
      </c>
      <c r="I2231" s="24">
        <f t="shared" si="122"/>
        <v>0</v>
      </c>
      <c r="M2231" s="2">
        <v>475</v>
      </c>
    </row>
    <row r="2232" spans="8:13" ht="12.75">
      <c r="H2232" s="6">
        <f>H2231-B2232</f>
        <v>0</v>
      </c>
      <c r="I2232" s="24">
        <f t="shared" si="122"/>
        <v>0</v>
      </c>
      <c r="M2232" s="2">
        <v>475</v>
      </c>
    </row>
    <row r="2233" spans="2:13" ht="12.75">
      <c r="B2233" s="221">
        <v>5000</v>
      </c>
      <c r="C2233" s="1" t="s">
        <v>0</v>
      </c>
      <c r="D2233" s="14" t="s">
        <v>749</v>
      </c>
      <c r="E2233" s="1" t="s">
        <v>1024</v>
      </c>
      <c r="F2233" s="61" t="s">
        <v>1025</v>
      </c>
      <c r="G2233" s="33" t="s">
        <v>20</v>
      </c>
      <c r="H2233" s="6">
        <f>H2232-B2233</f>
        <v>-5000</v>
      </c>
      <c r="I2233" s="24">
        <f t="shared" si="122"/>
        <v>10.526315789473685</v>
      </c>
      <c r="K2233" t="s">
        <v>0</v>
      </c>
      <c r="M2233" s="2">
        <v>475</v>
      </c>
    </row>
    <row r="2234" spans="2:13" ht="12.75">
      <c r="B2234" s="292">
        <v>2500</v>
      </c>
      <c r="C2234" s="1" t="s">
        <v>0</v>
      </c>
      <c r="D2234" s="14" t="s">
        <v>749</v>
      </c>
      <c r="E2234" s="1" t="s">
        <v>1026</v>
      </c>
      <c r="F2234" s="61" t="s">
        <v>1027</v>
      </c>
      <c r="G2234" s="29" t="s">
        <v>22</v>
      </c>
      <c r="H2234" s="6">
        <f>H2233-B2234</f>
        <v>-7500</v>
      </c>
      <c r="I2234" s="24">
        <f t="shared" si="122"/>
        <v>5.2631578947368425</v>
      </c>
      <c r="K2234" t="s">
        <v>0</v>
      </c>
      <c r="M2234" s="2">
        <v>475</v>
      </c>
    </row>
    <row r="2235" spans="2:13" ht="12.75">
      <c r="B2235" s="292">
        <v>2500</v>
      </c>
      <c r="C2235" s="1" t="s">
        <v>0</v>
      </c>
      <c r="D2235" s="1" t="s">
        <v>749</v>
      </c>
      <c r="E2235" s="1" t="s">
        <v>1026</v>
      </c>
      <c r="F2235" s="61" t="s">
        <v>1028</v>
      </c>
      <c r="G2235" s="29" t="s">
        <v>40</v>
      </c>
      <c r="H2235" s="6">
        <f>H2234-B2235</f>
        <v>-10000</v>
      </c>
      <c r="I2235" s="24">
        <f t="shared" si="122"/>
        <v>5.2631578947368425</v>
      </c>
      <c r="K2235" t="s">
        <v>0</v>
      </c>
      <c r="M2235" s="2">
        <v>475</v>
      </c>
    </row>
    <row r="2236" spans="2:13" ht="12.75">
      <c r="B2236" s="292">
        <v>5000</v>
      </c>
      <c r="C2236" s="1" t="s">
        <v>0</v>
      </c>
      <c r="D2236" s="1" t="s">
        <v>749</v>
      </c>
      <c r="E2236" s="1" t="s">
        <v>1026</v>
      </c>
      <c r="F2236" s="61" t="s">
        <v>1029</v>
      </c>
      <c r="G2236" s="29" t="s">
        <v>43</v>
      </c>
      <c r="H2236" s="6">
        <f aca="true" t="shared" si="123" ref="H2236:H2303">H2235-B2236</f>
        <v>-15000</v>
      </c>
      <c r="I2236" s="24">
        <f t="shared" si="122"/>
        <v>10.526315789473685</v>
      </c>
      <c r="K2236" t="s">
        <v>0</v>
      </c>
      <c r="M2236" s="2">
        <v>475</v>
      </c>
    </row>
    <row r="2237" spans="2:13" ht="12.75">
      <c r="B2237" s="292">
        <v>2500</v>
      </c>
      <c r="C2237" s="1" t="s">
        <v>0</v>
      </c>
      <c r="D2237" s="1" t="s">
        <v>749</v>
      </c>
      <c r="E2237" s="1" t="s">
        <v>1026</v>
      </c>
      <c r="F2237" s="61" t="s">
        <v>1030</v>
      </c>
      <c r="G2237" s="29" t="s">
        <v>52</v>
      </c>
      <c r="H2237" s="6">
        <f t="shared" si="123"/>
        <v>-17500</v>
      </c>
      <c r="I2237" s="24">
        <f t="shared" si="122"/>
        <v>5.2631578947368425</v>
      </c>
      <c r="K2237" t="s">
        <v>0</v>
      </c>
      <c r="M2237" s="2">
        <v>475</v>
      </c>
    </row>
    <row r="2238" spans="2:13" ht="12.75">
      <c r="B2238" s="292">
        <v>2500</v>
      </c>
      <c r="C2238" s="1" t="s">
        <v>0</v>
      </c>
      <c r="D2238" s="1" t="s">
        <v>749</v>
      </c>
      <c r="E2238" s="1" t="s">
        <v>1026</v>
      </c>
      <c r="F2238" s="61" t="s">
        <v>1031</v>
      </c>
      <c r="G2238" s="29" t="s">
        <v>54</v>
      </c>
      <c r="H2238" s="6">
        <f t="shared" si="123"/>
        <v>-20000</v>
      </c>
      <c r="I2238" s="24">
        <f t="shared" si="122"/>
        <v>5.2631578947368425</v>
      </c>
      <c r="K2238" t="s">
        <v>0</v>
      </c>
      <c r="M2238" s="2">
        <v>475</v>
      </c>
    </row>
    <row r="2239" spans="2:13" ht="12.75">
      <c r="B2239" s="292">
        <v>2500</v>
      </c>
      <c r="C2239" s="1" t="s">
        <v>0</v>
      </c>
      <c r="D2239" s="1" t="s">
        <v>749</v>
      </c>
      <c r="E2239" s="1" t="s">
        <v>1026</v>
      </c>
      <c r="F2239" s="61" t="s">
        <v>1032</v>
      </c>
      <c r="G2239" s="29" t="s">
        <v>75</v>
      </c>
      <c r="H2239" s="6">
        <f t="shared" si="123"/>
        <v>-22500</v>
      </c>
      <c r="I2239" s="24">
        <f t="shared" si="122"/>
        <v>5.2631578947368425</v>
      </c>
      <c r="K2239" t="s">
        <v>0</v>
      </c>
      <c r="M2239" s="2">
        <v>475</v>
      </c>
    </row>
    <row r="2240" spans="2:13" ht="12.75">
      <c r="B2240" s="292">
        <v>2500</v>
      </c>
      <c r="C2240" s="1" t="s">
        <v>0</v>
      </c>
      <c r="D2240" s="1" t="s">
        <v>749</v>
      </c>
      <c r="E2240" s="1" t="s">
        <v>1026</v>
      </c>
      <c r="F2240" s="61" t="s">
        <v>1033</v>
      </c>
      <c r="G2240" s="29" t="s">
        <v>77</v>
      </c>
      <c r="H2240" s="6">
        <f t="shared" si="123"/>
        <v>-25000</v>
      </c>
      <c r="I2240" s="24">
        <f t="shared" si="122"/>
        <v>5.2631578947368425</v>
      </c>
      <c r="K2240" t="s">
        <v>0</v>
      </c>
      <c r="M2240" s="2">
        <v>475</v>
      </c>
    </row>
    <row r="2241" spans="2:13" ht="12.75">
      <c r="B2241" s="292">
        <v>2500</v>
      </c>
      <c r="C2241" s="1" t="s">
        <v>0</v>
      </c>
      <c r="D2241" s="1" t="s">
        <v>749</v>
      </c>
      <c r="E2241" s="1" t="s">
        <v>1026</v>
      </c>
      <c r="F2241" s="61" t="s">
        <v>1034</v>
      </c>
      <c r="G2241" s="29" t="s">
        <v>110</v>
      </c>
      <c r="H2241" s="6">
        <f t="shared" si="123"/>
        <v>-27500</v>
      </c>
      <c r="I2241" s="24">
        <f t="shared" si="122"/>
        <v>5.2631578947368425</v>
      </c>
      <c r="K2241" t="s">
        <v>0</v>
      </c>
      <c r="M2241" s="2">
        <v>475</v>
      </c>
    </row>
    <row r="2242" spans="2:13" ht="12.75">
      <c r="B2242" s="292">
        <v>2500</v>
      </c>
      <c r="C2242" s="1" t="s">
        <v>0</v>
      </c>
      <c r="D2242" s="1" t="s">
        <v>749</v>
      </c>
      <c r="E2242" s="1" t="s">
        <v>1026</v>
      </c>
      <c r="F2242" s="61" t="s">
        <v>1035</v>
      </c>
      <c r="G2242" s="29" t="s">
        <v>114</v>
      </c>
      <c r="H2242" s="6">
        <f t="shared" si="123"/>
        <v>-30000</v>
      </c>
      <c r="I2242" s="24">
        <f t="shared" si="122"/>
        <v>5.2631578947368425</v>
      </c>
      <c r="K2242" t="s">
        <v>0</v>
      </c>
      <c r="M2242" s="2">
        <v>475</v>
      </c>
    </row>
    <row r="2243" spans="2:13" ht="12.75">
      <c r="B2243" s="292">
        <v>1000</v>
      </c>
      <c r="C2243" s="1" t="s">
        <v>0</v>
      </c>
      <c r="D2243" s="1" t="s">
        <v>749</v>
      </c>
      <c r="E2243" s="1" t="s">
        <v>1026</v>
      </c>
      <c r="F2243" s="61" t="s">
        <v>1036</v>
      </c>
      <c r="G2243" s="29" t="s">
        <v>117</v>
      </c>
      <c r="H2243" s="6">
        <f t="shared" si="123"/>
        <v>-31000</v>
      </c>
      <c r="I2243" s="24">
        <f t="shared" si="122"/>
        <v>2.1052631578947367</v>
      </c>
      <c r="K2243" t="s">
        <v>0</v>
      </c>
      <c r="M2243" s="2">
        <v>475</v>
      </c>
    </row>
    <row r="2244" spans="2:13" ht="12.75">
      <c r="B2244" s="292">
        <v>5000</v>
      </c>
      <c r="C2244" s="1" t="s">
        <v>0</v>
      </c>
      <c r="D2244" s="1" t="s">
        <v>749</v>
      </c>
      <c r="E2244" s="1" t="s">
        <v>1026</v>
      </c>
      <c r="F2244" s="61" t="s">
        <v>1037</v>
      </c>
      <c r="G2244" s="29" t="s">
        <v>119</v>
      </c>
      <c r="H2244" s="6">
        <f t="shared" si="123"/>
        <v>-36000</v>
      </c>
      <c r="I2244" s="24">
        <f t="shared" si="122"/>
        <v>10.526315789473685</v>
      </c>
      <c r="K2244" t="s">
        <v>0</v>
      </c>
      <c r="M2244" s="2">
        <v>475</v>
      </c>
    </row>
    <row r="2245" spans="2:13" ht="12.75">
      <c r="B2245" s="292">
        <v>7500</v>
      </c>
      <c r="C2245" s="1" t="s">
        <v>0</v>
      </c>
      <c r="D2245" s="1" t="s">
        <v>749</v>
      </c>
      <c r="E2245" s="1" t="s">
        <v>1026</v>
      </c>
      <c r="F2245" s="61" t="s">
        <v>1038</v>
      </c>
      <c r="G2245" s="29" t="s">
        <v>182</v>
      </c>
      <c r="H2245" s="6">
        <f t="shared" si="123"/>
        <v>-43500</v>
      </c>
      <c r="I2245" s="24">
        <f t="shared" si="122"/>
        <v>15.789473684210526</v>
      </c>
      <c r="K2245" t="s">
        <v>0</v>
      </c>
      <c r="M2245" s="2">
        <v>475</v>
      </c>
    </row>
    <row r="2246" spans="2:13" ht="12.75">
      <c r="B2246" s="292">
        <v>5000</v>
      </c>
      <c r="C2246" s="1" t="s">
        <v>0</v>
      </c>
      <c r="D2246" s="1" t="s">
        <v>749</v>
      </c>
      <c r="E2246" s="1" t="s">
        <v>1026</v>
      </c>
      <c r="F2246" s="61" t="s">
        <v>1039</v>
      </c>
      <c r="G2246" s="29" t="s">
        <v>123</v>
      </c>
      <c r="H2246" s="6">
        <f t="shared" si="123"/>
        <v>-48500</v>
      </c>
      <c r="I2246" s="24">
        <f t="shared" si="122"/>
        <v>10.526315789473685</v>
      </c>
      <c r="K2246" t="s">
        <v>0</v>
      </c>
      <c r="M2246" s="2">
        <v>475</v>
      </c>
    </row>
    <row r="2247" spans="2:13" ht="12.75">
      <c r="B2247" s="292">
        <v>7500</v>
      </c>
      <c r="C2247" s="1" t="s">
        <v>0</v>
      </c>
      <c r="D2247" s="1" t="s">
        <v>749</v>
      </c>
      <c r="E2247" s="1" t="s">
        <v>1026</v>
      </c>
      <c r="F2247" s="61" t="s">
        <v>1040</v>
      </c>
      <c r="G2247" s="29" t="s">
        <v>125</v>
      </c>
      <c r="H2247" s="6">
        <f t="shared" si="123"/>
        <v>-56000</v>
      </c>
      <c r="I2247" s="24">
        <f t="shared" si="122"/>
        <v>15.789473684210526</v>
      </c>
      <c r="K2247" t="s">
        <v>0</v>
      </c>
      <c r="M2247" s="2">
        <v>475</v>
      </c>
    </row>
    <row r="2248" spans="2:13" ht="12.75">
      <c r="B2248" s="292">
        <v>7500</v>
      </c>
      <c r="C2248" s="1" t="s">
        <v>0</v>
      </c>
      <c r="D2248" s="1" t="s">
        <v>749</v>
      </c>
      <c r="E2248" s="1" t="s">
        <v>1026</v>
      </c>
      <c r="F2248" s="61" t="s">
        <v>1041</v>
      </c>
      <c r="G2248" s="29" t="s">
        <v>127</v>
      </c>
      <c r="H2248" s="6">
        <f t="shared" si="123"/>
        <v>-63500</v>
      </c>
      <c r="I2248" s="24">
        <f t="shared" si="122"/>
        <v>15.789473684210526</v>
      </c>
      <c r="K2248" t="s">
        <v>0</v>
      </c>
      <c r="M2248" s="2">
        <v>475</v>
      </c>
    </row>
    <row r="2249" spans="2:13" ht="12.75">
      <c r="B2249" s="309">
        <v>7500</v>
      </c>
      <c r="C2249" s="1" t="s">
        <v>0</v>
      </c>
      <c r="D2249" s="1" t="s">
        <v>749</v>
      </c>
      <c r="E2249" s="1" t="s">
        <v>1026</v>
      </c>
      <c r="F2249" s="61" t="s">
        <v>1042</v>
      </c>
      <c r="G2249" s="29" t="s">
        <v>129</v>
      </c>
      <c r="H2249" s="6">
        <f t="shared" si="123"/>
        <v>-71000</v>
      </c>
      <c r="I2249" s="24">
        <f t="shared" si="122"/>
        <v>15.789473684210526</v>
      </c>
      <c r="K2249" t="s">
        <v>0</v>
      </c>
      <c r="M2249" s="2">
        <v>475</v>
      </c>
    </row>
    <row r="2250" spans="2:13" ht="12.75">
      <c r="B2250" s="292">
        <v>5000</v>
      </c>
      <c r="C2250" s="1" t="s">
        <v>0</v>
      </c>
      <c r="D2250" s="1" t="s">
        <v>749</v>
      </c>
      <c r="E2250" s="1" t="s">
        <v>1026</v>
      </c>
      <c r="F2250" s="61" t="s">
        <v>1043</v>
      </c>
      <c r="G2250" s="29" t="s">
        <v>216</v>
      </c>
      <c r="H2250" s="6">
        <f t="shared" si="123"/>
        <v>-76000</v>
      </c>
      <c r="I2250" s="24">
        <f t="shared" si="122"/>
        <v>10.526315789473685</v>
      </c>
      <c r="K2250" t="s">
        <v>0</v>
      </c>
      <c r="M2250" s="2">
        <v>475</v>
      </c>
    </row>
    <row r="2251" spans="2:13" ht="12.75">
      <c r="B2251" s="292">
        <v>7500</v>
      </c>
      <c r="C2251" s="1" t="s">
        <v>0</v>
      </c>
      <c r="D2251" s="1" t="s">
        <v>749</v>
      </c>
      <c r="E2251" s="1" t="s">
        <v>1026</v>
      </c>
      <c r="F2251" s="61" t="s">
        <v>1044</v>
      </c>
      <c r="G2251" s="29" t="s">
        <v>209</v>
      </c>
      <c r="H2251" s="6">
        <f t="shared" si="123"/>
        <v>-83500</v>
      </c>
      <c r="I2251" s="24">
        <f t="shared" si="122"/>
        <v>15.789473684210526</v>
      </c>
      <c r="K2251" t="s">
        <v>0</v>
      </c>
      <c r="M2251" s="2">
        <v>475</v>
      </c>
    </row>
    <row r="2252" spans="2:13" ht="12.75">
      <c r="B2252" s="292">
        <v>2500</v>
      </c>
      <c r="C2252" s="1" t="s">
        <v>0</v>
      </c>
      <c r="D2252" s="1" t="s">
        <v>749</v>
      </c>
      <c r="E2252" s="1" t="s">
        <v>1026</v>
      </c>
      <c r="F2252" s="61" t="s">
        <v>1045</v>
      </c>
      <c r="G2252" s="29" t="s">
        <v>217</v>
      </c>
      <c r="H2252" s="6">
        <f t="shared" si="123"/>
        <v>-86000</v>
      </c>
      <c r="I2252" s="24">
        <f t="shared" si="122"/>
        <v>5.2631578947368425</v>
      </c>
      <c r="K2252" t="s">
        <v>0</v>
      </c>
      <c r="M2252" s="2">
        <v>475</v>
      </c>
    </row>
    <row r="2253" spans="2:13" ht="12.75">
      <c r="B2253" s="292">
        <v>5000</v>
      </c>
      <c r="C2253" s="1" t="s">
        <v>0</v>
      </c>
      <c r="D2253" s="1" t="s">
        <v>749</v>
      </c>
      <c r="E2253" s="1" t="s">
        <v>1026</v>
      </c>
      <c r="F2253" s="71" t="s">
        <v>1046</v>
      </c>
      <c r="G2253" s="29" t="s">
        <v>219</v>
      </c>
      <c r="H2253" s="6">
        <f t="shared" si="123"/>
        <v>-91000</v>
      </c>
      <c r="I2253" s="24">
        <f t="shared" si="122"/>
        <v>10.526315789473685</v>
      </c>
      <c r="K2253" t="s">
        <v>0</v>
      </c>
      <c r="M2253" s="2">
        <v>475</v>
      </c>
    </row>
    <row r="2254" spans="2:13" ht="12.75">
      <c r="B2254" s="292">
        <v>5000</v>
      </c>
      <c r="C2254" s="1" t="s">
        <v>0</v>
      </c>
      <c r="D2254" s="1" t="s">
        <v>749</v>
      </c>
      <c r="E2254" s="1" t="s">
        <v>1026</v>
      </c>
      <c r="F2254" s="71" t="s">
        <v>1047</v>
      </c>
      <c r="G2254" s="29" t="s">
        <v>220</v>
      </c>
      <c r="H2254" s="6">
        <f t="shared" si="123"/>
        <v>-96000</v>
      </c>
      <c r="I2254" s="24">
        <f t="shared" si="122"/>
        <v>10.526315789473685</v>
      </c>
      <c r="K2254" t="s">
        <v>0</v>
      </c>
      <c r="M2254" s="2">
        <v>475</v>
      </c>
    </row>
    <row r="2255" spans="2:13" ht="12.75">
      <c r="B2255" s="292">
        <v>5000</v>
      </c>
      <c r="C2255" s="1" t="s">
        <v>0</v>
      </c>
      <c r="D2255" s="1" t="s">
        <v>749</v>
      </c>
      <c r="E2255" s="1" t="s">
        <v>1026</v>
      </c>
      <c r="F2255" s="71" t="s">
        <v>1048</v>
      </c>
      <c r="G2255" s="29" t="s">
        <v>210</v>
      </c>
      <c r="H2255" s="6">
        <f t="shared" si="123"/>
        <v>-101000</v>
      </c>
      <c r="I2255" s="24">
        <f t="shared" si="122"/>
        <v>10.526315789473685</v>
      </c>
      <c r="K2255" t="s">
        <v>0</v>
      </c>
      <c r="M2255" s="2">
        <v>475</v>
      </c>
    </row>
    <row r="2256" spans="2:13" ht="12.75">
      <c r="B2256" s="292">
        <v>5000</v>
      </c>
      <c r="C2256" s="1" t="s">
        <v>0</v>
      </c>
      <c r="D2256" s="1" t="s">
        <v>749</v>
      </c>
      <c r="E2256" s="1" t="s">
        <v>1026</v>
      </c>
      <c r="F2256" s="71" t="s">
        <v>1049</v>
      </c>
      <c r="G2256" s="29" t="s">
        <v>221</v>
      </c>
      <c r="H2256" s="6">
        <f t="shared" si="123"/>
        <v>-106000</v>
      </c>
      <c r="I2256" s="24">
        <f t="shared" si="122"/>
        <v>10.526315789473685</v>
      </c>
      <c r="K2256" t="s">
        <v>0</v>
      </c>
      <c r="M2256" s="2">
        <v>475</v>
      </c>
    </row>
    <row r="2257" spans="1:13" s="60" customFormat="1" ht="12.75">
      <c r="A2257" s="1"/>
      <c r="B2257" s="292">
        <v>5000</v>
      </c>
      <c r="C2257" s="1" t="s">
        <v>0</v>
      </c>
      <c r="D2257" s="1" t="s">
        <v>749</v>
      </c>
      <c r="E2257" s="1" t="s">
        <v>1026</v>
      </c>
      <c r="F2257" s="71" t="s">
        <v>1050</v>
      </c>
      <c r="G2257" s="29" t="s">
        <v>222</v>
      </c>
      <c r="H2257" s="6">
        <f t="shared" si="123"/>
        <v>-111000</v>
      </c>
      <c r="I2257" s="24">
        <f t="shared" si="122"/>
        <v>10.526315789473685</v>
      </c>
      <c r="J2257"/>
      <c r="K2257" t="s">
        <v>0</v>
      </c>
      <c r="L2257"/>
      <c r="M2257" s="2">
        <v>475</v>
      </c>
    </row>
    <row r="2258" spans="2:13" ht="12.75">
      <c r="B2258" s="292">
        <v>4500</v>
      </c>
      <c r="C2258" s="1" t="s">
        <v>0</v>
      </c>
      <c r="D2258" s="1" t="s">
        <v>749</v>
      </c>
      <c r="E2258" s="1" t="s">
        <v>1026</v>
      </c>
      <c r="F2258" s="71" t="s">
        <v>1051</v>
      </c>
      <c r="G2258" s="29" t="s">
        <v>223</v>
      </c>
      <c r="H2258" s="6">
        <f t="shared" si="123"/>
        <v>-115500</v>
      </c>
      <c r="I2258" s="24">
        <f t="shared" si="122"/>
        <v>9.473684210526315</v>
      </c>
      <c r="K2258" t="s">
        <v>0</v>
      </c>
      <c r="M2258" s="2">
        <v>475</v>
      </c>
    </row>
    <row r="2259" spans="2:13" ht="12.75">
      <c r="B2259" s="292">
        <v>5000</v>
      </c>
      <c r="C2259" s="1" t="s">
        <v>0</v>
      </c>
      <c r="D2259" s="1" t="s">
        <v>749</v>
      </c>
      <c r="E2259" s="1" t="s">
        <v>1026</v>
      </c>
      <c r="F2259" s="71" t="s">
        <v>1052</v>
      </c>
      <c r="G2259" s="29" t="s">
        <v>211</v>
      </c>
      <c r="H2259" s="6">
        <f t="shared" si="123"/>
        <v>-120500</v>
      </c>
      <c r="I2259" s="24">
        <f t="shared" si="122"/>
        <v>10.526315789473685</v>
      </c>
      <c r="K2259" t="s">
        <v>0</v>
      </c>
      <c r="M2259" s="2">
        <v>475</v>
      </c>
    </row>
    <row r="2260" spans="1:13" ht="12.75">
      <c r="A2260" s="13"/>
      <c r="B2260" s="308">
        <f>SUM(B2233:B2259)</f>
        <v>120500</v>
      </c>
      <c r="C2260" s="13" t="s">
        <v>0</v>
      </c>
      <c r="D2260" s="13"/>
      <c r="E2260" s="13"/>
      <c r="F2260" s="20"/>
      <c r="G2260" s="20"/>
      <c r="H2260" s="58">
        <v>0</v>
      </c>
      <c r="I2260" s="59">
        <f t="shared" si="122"/>
        <v>253.68421052631578</v>
      </c>
      <c r="J2260" s="60"/>
      <c r="K2260" s="60"/>
      <c r="L2260" s="60"/>
      <c r="M2260" s="2">
        <v>475</v>
      </c>
    </row>
    <row r="2261" spans="2:13" ht="12.75">
      <c r="B2261" s="292"/>
      <c r="H2261" s="6">
        <f t="shared" si="123"/>
        <v>0</v>
      </c>
      <c r="I2261" s="24">
        <f t="shared" si="122"/>
        <v>0</v>
      </c>
      <c r="M2261" s="2">
        <v>475</v>
      </c>
    </row>
    <row r="2262" spans="2:13" ht="12.75">
      <c r="B2262" s="292"/>
      <c r="H2262" s="6">
        <f t="shared" si="123"/>
        <v>0</v>
      </c>
      <c r="I2262" s="24">
        <f t="shared" si="122"/>
        <v>0</v>
      </c>
      <c r="M2262" s="2">
        <v>475</v>
      </c>
    </row>
    <row r="2263" spans="2:13" ht="12.75">
      <c r="B2263" s="221">
        <v>1600</v>
      </c>
      <c r="C2263" s="14" t="s">
        <v>41</v>
      </c>
      <c r="D2263" s="14" t="s">
        <v>749</v>
      </c>
      <c r="E2263" s="14" t="s">
        <v>29</v>
      </c>
      <c r="F2263" s="29" t="s">
        <v>1053</v>
      </c>
      <c r="G2263" s="32" t="s">
        <v>20</v>
      </c>
      <c r="H2263" s="6">
        <f t="shared" si="123"/>
        <v>-1600</v>
      </c>
      <c r="I2263" s="24">
        <f t="shared" si="122"/>
        <v>3.3684210526315788</v>
      </c>
      <c r="K2263" t="s">
        <v>1026</v>
      </c>
      <c r="M2263" s="2">
        <v>475</v>
      </c>
    </row>
    <row r="2264" spans="2:13" ht="12.75">
      <c r="B2264" s="310">
        <v>1400</v>
      </c>
      <c r="C2264" s="40" t="s">
        <v>41</v>
      </c>
      <c r="D2264" s="14" t="s">
        <v>749</v>
      </c>
      <c r="E2264" s="40" t="s">
        <v>29</v>
      </c>
      <c r="F2264" s="69" t="s">
        <v>1053</v>
      </c>
      <c r="G2264" s="29" t="s">
        <v>40</v>
      </c>
      <c r="H2264" s="6">
        <f t="shared" si="123"/>
        <v>-3000</v>
      </c>
      <c r="I2264" s="24">
        <f t="shared" si="122"/>
        <v>2.9473684210526314</v>
      </c>
      <c r="J2264" s="39"/>
      <c r="K2264" t="s">
        <v>1026</v>
      </c>
      <c r="L2264" s="39"/>
      <c r="M2264" s="2">
        <v>475</v>
      </c>
    </row>
    <row r="2265" spans="2:13" ht="12.75">
      <c r="B2265" s="292">
        <v>1200</v>
      </c>
      <c r="C2265" s="1" t="s">
        <v>41</v>
      </c>
      <c r="D2265" s="14" t="s">
        <v>749</v>
      </c>
      <c r="E2265" s="1" t="s">
        <v>29</v>
      </c>
      <c r="F2265" s="69" t="s">
        <v>1053</v>
      </c>
      <c r="G2265" s="29" t="s">
        <v>43</v>
      </c>
      <c r="H2265" s="6">
        <f t="shared" si="123"/>
        <v>-4200</v>
      </c>
      <c r="I2265" s="24">
        <f t="shared" si="122"/>
        <v>2.526315789473684</v>
      </c>
      <c r="K2265" t="s">
        <v>1026</v>
      </c>
      <c r="M2265" s="2">
        <v>475</v>
      </c>
    </row>
    <row r="2266" spans="2:13" ht="12.75">
      <c r="B2266" s="292">
        <v>1600</v>
      </c>
      <c r="C2266" s="1" t="s">
        <v>41</v>
      </c>
      <c r="D2266" s="14" t="s">
        <v>749</v>
      </c>
      <c r="E2266" s="1" t="s">
        <v>29</v>
      </c>
      <c r="F2266" s="69" t="s">
        <v>1053</v>
      </c>
      <c r="G2266" s="29" t="s">
        <v>52</v>
      </c>
      <c r="H2266" s="6">
        <f t="shared" si="123"/>
        <v>-5800</v>
      </c>
      <c r="I2266" s="24">
        <f aca="true" t="shared" si="124" ref="I2266:I2333">+B2266/M2266</f>
        <v>3.3684210526315788</v>
      </c>
      <c r="K2266" t="s">
        <v>1026</v>
      </c>
      <c r="M2266" s="2">
        <v>475</v>
      </c>
    </row>
    <row r="2267" spans="2:13" ht="12.75">
      <c r="B2267" s="292">
        <v>1300</v>
      </c>
      <c r="C2267" s="1" t="s">
        <v>41</v>
      </c>
      <c r="D2267" s="1" t="s">
        <v>749</v>
      </c>
      <c r="E2267" s="1" t="s">
        <v>29</v>
      </c>
      <c r="F2267" s="69" t="s">
        <v>1053</v>
      </c>
      <c r="G2267" s="29" t="s">
        <v>54</v>
      </c>
      <c r="H2267" s="6">
        <f t="shared" si="123"/>
        <v>-7100</v>
      </c>
      <c r="I2267" s="24">
        <f t="shared" si="124"/>
        <v>2.736842105263158</v>
      </c>
      <c r="K2267" t="s">
        <v>1026</v>
      </c>
      <c r="M2267" s="2">
        <v>475</v>
      </c>
    </row>
    <row r="2268" spans="2:13" ht="12.75">
      <c r="B2268" s="292">
        <v>800</v>
      </c>
      <c r="C2268" s="1" t="s">
        <v>41</v>
      </c>
      <c r="D2268" s="1" t="s">
        <v>749</v>
      </c>
      <c r="E2268" s="1" t="s">
        <v>29</v>
      </c>
      <c r="F2268" s="69" t="s">
        <v>1053</v>
      </c>
      <c r="G2268" s="29" t="s">
        <v>75</v>
      </c>
      <c r="H2268" s="6">
        <f t="shared" si="123"/>
        <v>-7900</v>
      </c>
      <c r="I2268" s="24">
        <f t="shared" si="124"/>
        <v>1.6842105263157894</v>
      </c>
      <c r="K2268" t="s">
        <v>1026</v>
      </c>
      <c r="M2268" s="2">
        <v>475</v>
      </c>
    </row>
    <row r="2269" spans="2:13" ht="12.75">
      <c r="B2269" s="292">
        <v>1000</v>
      </c>
      <c r="C2269" s="1" t="s">
        <v>41</v>
      </c>
      <c r="D2269" s="1" t="s">
        <v>749</v>
      </c>
      <c r="E2269" s="1" t="s">
        <v>29</v>
      </c>
      <c r="F2269" s="69" t="s">
        <v>1053</v>
      </c>
      <c r="G2269" s="29" t="s">
        <v>77</v>
      </c>
      <c r="H2269" s="6">
        <f t="shared" si="123"/>
        <v>-8900</v>
      </c>
      <c r="I2269" s="24">
        <f t="shared" si="124"/>
        <v>2.1052631578947367</v>
      </c>
      <c r="K2269" t="s">
        <v>1026</v>
      </c>
      <c r="M2269" s="2">
        <v>475</v>
      </c>
    </row>
    <row r="2270" spans="2:13" ht="12.75">
      <c r="B2270" s="292">
        <v>1800</v>
      </c>
      <c r="C2270" s="1" t="s">
        <v>41</v>
      </c>
      <c r="D2270" s="1" t="s">
        <v>749</v>
      </c>
      <c r="E2270" s="1" t="s">
        <v>29</v>
      </c>
      <c r="F2270" s="69" t="s">
        <v>1053</v>
      </c>
      <c r="G2270" s="29" t="s">
        <v>110</v>
      </c>
      <c r="H2270" s="6">
        <f t="shared" si="123"/>
        <v>-10700</v>
      </c>
      <c r="I2270" s="24">
        <f t="shared" si="124"/>
        <v>3.789473684210526</v>
      </c>
      <c r="K2270" t="s">
        <v>1026</v>
      </c>
      <c r="M2270" s="2">
        <v>475</v>
      </c>
    </row>
    <row r="2271" spans="2:13" ht="12.75">
      <c r="B2271" s="292">
        <v>1500</v>
      </c>
      <c r="C2271" s="1" t="s">
        <v>41</v>
      </c>
      <c r="D2271" s="1" t="s">
        <v>749</v>
      </c>
      <c r="E2271" s="1" t="s">
        <v>29</v>
      </c>
      <c r="F2271" s="69" t="s">
        <v>1053</v>
      </c>
      <c r="G2271" s="29" t="s">
        <v>114</v>
      </c>
      <c r="H2271" s="6">
        <f t="shared" si="123"/>
        <v>-12200</v>
      </c>
      <c r="I2271" s="24">
        <f t="shared" si="124"/>
        <v>3.1578947368421053</v>
      </c>
      <c r="K2271" t="s">
        <v>1026</v>
      </c>
      <c r="M2271" s="2">
        <v>475</v>
      </c>
    </row>
    <row r="2272" spans="2:13" ht="12.75">
      <c r="B2272" s="292">
        <v>1000</v>
      </c>
      <c r="C2272" s="1" t="s">
        <v>41</v>
      </c>
      <c r="D2272" s="1" t="s">
        <v>749</v>
      </c>
      <c r="E2272" s="1" t="s">
        <v>29</v>
      </c>
      <c r="F2272" s="69" t="s">
        <v>1053</v>
      </c>
      <c r="G2272" s="29" t="s">
        <v>117</v>
      </c>
      <c r="H2272" s="6">
        <f t="shared" si="123"/>
        <v>-13200</v>
      </c>
      <c r="I2272" s="24">
        <f t="shared" si="124"/>
        <v>2.1052631578947367</v>
      </c>
      <c r="K2272" t="s">
        <v>1026</v>
      </c>
      <c r="M2272" s="2">
        <v>475</v>
      </c>
    </row>
    <row r="2273" spans="2:13" ht="12.75">
      <c r="B2273" s="292">
        <v>1000</v>
      </c>
      <c r="C2273" s="1" t="s">
        <v>41</v>
      </c>
      <c r="D2273" s="1" t="s">
        <v>749</v>
      </c>
      <c r="E2273" s="1" t="s">
        <v>29</v>
      </c>
      <c r="F2273" s="69" t="s">
        <v>1053</v>
      </c>
      <c r="G2273" s="29" t="s">
        <v>148</v>
      </c>
      <c r="H2273" s="6">
        <f t="shared" si="123"/>
        <v>-14200</v>
      </c>
      <c r="I2273" s="24">
        <f t="shared" si="124"/>
        <v>2.1052631578947367</v>
      </c>
      <c r="K2273" t="s">
        <v>1026</v>
      </c>
      <c r="M2273" s="2">
        <v>475</v>
      </c>
    </row>
    <row r="2274" spans="2:13" ht="12.75">
      <c r="B2274" s="292">
        <v>1200</v>
      </c>
      <c r="C2274" s="1" t="s">
        <v>41</v>
      </c>
      <c r="D2274" s="1" t="s">
        <v>749</v>
      </c>
      <c r="E2274" s="1" t="s">
        <v>29</v>
      </c>
      <c r="F2274" s="69" t="s">
        <v>1053</v>
      </c>
      <c r="G2274" s="29" t="s">
        <v>121</v>
      </c>
      <c r="H2274" s="6">
        <f t="shared" si="123"/>
        <v>-15400</v>
      </c>
      <c r="I2274" s="24">
        <f t="shared" si="124"/>
        <v>2.526315789473684</v>
      </c>
      <c r="K2274" t="s">
        <v>1026</v>
      </c>
      <c r="M2274" s="2">
        <v>475</v>
      </c>
    </row>
    <row r="2275" spans="2:13" ht="12.75">
      <c r="B2275" s="292">
        <v>2500</v>
      </c>
      <c r="C2275" s="1" t="s">
        <v>1054</v>
      </c>
      <c r="D2275" s="1" t="s">
        <v>749</v>
      </c>
      <c r="E2275" s="1" t="s">
        <v>29</v>
      </c>
      <c r="F2275" s="69" t="s">
        <v>1053</v>
      </c>
      <c r="G2275" s="29" t="s">
        <v>182</v>
      </c>
      <c r="H2275" s="6">
        <f t="shared" si="123"/>
        <v>-17900</v>
      </c>
      <c r="I2275" s="24">
        <f t="shared" si="124"/>
        <v>5.2631578947368425</v>
      </c>
      <c r="K2275" t="s">
        <v>1026</v>
      </c>
      <c r="M2275" s="2">
        <v>475</v>
      </c>
    </row>
    <row r="2276" spans="2:13" ht="12.75">
      <c r="B2276" s="292">
        <v>1000</v>
      </c>
      <c r="C2276" s="1" t="s">
        <v>41</v>
      </c>
      <c r="D2276" s="1" t="s">
        <v>749</v>
      </c>
      <c r="E2276" s="1" t="s">
        <v>29</v>
      </c>
      <c r="F2276" s="69" t="s">
        <v>1053</v>
      </c>
      <c r="G2276" s="29" t="s">
        <v>182</v>
      </c>
      <c r="H2276" s="6">
        <f t="shared" si="123"/>
        <v>-18900</v>
      </c>
      <c r="I2276" s="24">
        <f t="shared" si="124"/>
        <v>2.1052631578947367</v>
      </c>
      <c r="K2276" t="s">
        <v>1026</v>
      </c>
      <c r="M2276" s="2">
        <v>475</v>
      </c>
    </row>
    <row r="2277" spans="2:13" ht="12.75">
      <c r="B2277" s="292">
        <v>2500</v>
      </c>
      <c r="C2277" s="1" t="s">
        <v>1054</v>
      </c>
      <c r="D2277" s="1" t="s">
        <v>749</v>
      </c>
      <c r="E2277" s="1" t="s">
        <v>29</v>
      </c>
      <c r="F2277" s="69" t="s">
        <v>1053</v>
      </c>
      <c r="G2277" s="29" t="s">
        <v>123</v>
      </c>
      <c r="H2277" s="6">
        <f t="shared" si="123"/>
        <v>-21400</v>
      </c>
      <c r="I2277" s="24">
        <f t="shared" si="124"/>
        <v>5.2631578947368425</v>
      </c>
      <c r="K2277" t="s">
        <v>1026</v>
      </c>
      <c r="M2277" s="2">
        <v>475</v>
      </c>
    </row>
    <row r="2278" spans="1:13" s="17" customFormat="1" ht="12.75">
      <c r="A2278" s="1"/>
      <c r="B2278" s="292">
        <v>1500</v>
      </c>
      <c r="C2278" s="1" t="s">
        <v>1055</v>
      </c>
      <c r="D2278" s="1" t="s">
        <v>749</v>
      </c>
      <c r="E2278" s="1" t="s">
        <v>29</v>
      </c>
      <c r="F2278" s="69" t="s">
        <v>1053</v>
      </c>
      <c r="G2278" s="29" t="s">
        <v>123</v>
      </c>
      <c r="H2278" s="6">
        <f t="shared" si="123"/>
        <v>-22900</v>
      </c>
      <c r="I2278" s="24">
        <f t="shared" si="124"/>
        <v>3.1578947368421053</v>
      </c>
      <c r="J2278"/>
      <c r="K2278" t="s">
        <v>1026</v>
      </c>
      <c r="L2278"/>
      <c r="M2278" s="2">
        <v>475</v>
      </c>
    </row>
    <row r="2279" spans="2:13" ht="12.75">
      <c r="B2279" s="292">
        <v>1000</v>
      </c>
      <c r="C2279" s="1" t="s">
        <v>41</v>
      </c>
      <c r="D2279" s="1" t="s">
        <v>749</v>
      </c>
      <c r="E2279" s="1" t="s">
        <v>29</v>
      </c>
      <c r="F2279" s="69" t="s">
        <v>1053</v>
      </c>
      <c r="G2279" s="29" t="s">
        <v>123</v>
      </c>
      <c r="H2279" s="6">
        <f t="shared" si="123"/>
        <v>-23900</v>
      </c>
      <c r="I2279" s="24">
        <f t="shared" si="124"/>
        <v>2.1052631578947367</v>
      </c>
      <c r="K2279" t="s">
        <v>1026</v>
      </c>
      <c r="M2279" s="2">
        <v>475</v>
      </c>
    </row>
    <row r="2280" spans="2:13" ht="12.75">
      <c r="B2280" s="292">
        <v>1500</v>
      </c>
      <c r="C2280" s="1" t="s">
        <v>41</v>
      </c>
      <c r="D2280" s="1" t="s">
        <v>749</v>
      </c>
      <c r="E2280" s="1" t="s">
        <v>29</v>
      </c>
      <c r="F2280" s="69" t="s">
        <v>1053</v>
      </c>
      <c r="G2280" s="29" t="s">
        <v>125</v>
      </c>
      <c r="H2280" s="6">
        <f t="shared" si="123"/>
        <v>-25400</v>
      </c>
      <c r="I2280" s="24">
        <f t="shared" si="124"/>
        <v>3.1578947368421053</v>
      </c>
      <c r="K2280" t="s">
        <v>1026</v>
      </c>
      <c r="M2280" s="2">
        <v>475</v>
      </c>
    </row>
    <row r="2281" spans="1:13" s="17" customFormat="1" ht="12.75">
      <c r="A2281" s="14"/>
      <c r="B2281" s="221">
        <v>1500</v>
      </c>
      <c r="C2281" s="14" t="s">
        <v>1055</v>
      </c>
      <c r="D2281" s="14" t="s">
        <v>749</v>
      </c>
      <c r="E2281" s="14" t="s">
        <v>29</v>
      </c>
      <c r="F2281" s="38" t="s">
        <v>1053</v>
      </c>
      <c r="G2281" s="32" t="s">
        <v>125</v>
      </c>
      <c r="H2281" s="6">
        <f t="shared" si="123"/>
        <v>-26900</v>
      </c>
      <c r="I2281" s="42">
        <f t="shared" si="124"/>
        <v>3.1578947368421053</v>
      </c>
      <c r="K2281" s="17" t="s">
        <v>1026</v>
      </c>
      <c r="M2281" s="2">
        <v>475</v>
      </c>
    </row>
    <row r="2282" spans="2:13" ht="12.75">
      <c r="B2282" s="292">
        <v>1800</v>
      </c>
      <c r="C2282" s="1" t="s">
        <v>41</v>
      </c>
      <c r="D2282" s="1" t="s">
        <v>749</v>
      </c>
      <c r="E2282" s="1" t="s">
        <v>29</v>
      </c>
      <c r="F2282" s="69" t="s">
        <v>1053</v>
      </c>
      <c r="G2282" s="29" t="s">
        <v>127</v>
      </c>
      <c r="H2282" s="6">
        <f t="shared" si="123"/>
        <v>-28700</v>
      </c>
      <c r="I2282" s="24">
        <f t="shared" si="124"/>
        <v>3.789473684210526</v>
      </c>
      <c r="K2282" t="s">
        <v>1026</v>
      </c>
      <c r="M2282" s="2">
        <v>475</v>
      </c>
    </row>
    <row r="2283" spans="2:13" ht="12.75">
      <c r="B2283" s="292">
        <v>1200</v>
      </c>
      <c r="C2283" s="1" t="s">
        <v>41</v>
      </c>
      <c r="D2283" s="1" t="s">
        <v>749</v>
      </c>
      <c r="E2283" s="1" t="s">
        <v>29</v>
      </c>
      <c r="F2283" s="69" t="s">
        <v>1053</v>
      </c>
      <c r="G2283" s="29" t="s">
        <v>129</v>
      </c>
      <c r="H2283" s="6">
        <f t="shared" si="123"/>
        <v>-29900</v>
      </c>
      <c r="I2283" s="24">
        <f t="shared" si="124"/>
        <v>2.526315789473684</v>
      </c>
      <c r="K2283" t="s">
        <v>1026</v>
      </c>
      <c r="M2283" s="2">
        <v>475</v>
      </c>
    </row>
    <row r="2284" spans="1:13" ht="12.75">
      <c r="A2284" s="14"/>
      <c r="B2284" s="221">
        <v>1500</v>
      </c>
      <c r="C2284" s="14" t="s">
        <v>1055</v>
      </c>
      <c r="D2284" s="14" t="s">
        <v>749</v>
      </c>
      <c r="E2284" s="14" t="s">
        <v>29</v>
      </c>
      <c r="F2284" s="38" t="s">
        <v>1053</v>
      </c>
      <c r="G2284" s="32" t="s">
        <v>129</v>
      </c>
      <c r="H2284" s="6">
        <f t="shared" si="123"/>
        <v>-31400</v>
      </c>
      <c r="I2284" s="42">
        <f t="shared" si="124"/>
        <v>3.1578947368421053</v>
      </c>
      <c r="J2284" s="17"/>
      <c r="K2284" s="17" t="s">
        <v>1026</v>
      </c>
      <c r="L2284" s="17"/>
      <c r="M2284" s="2">
        <v>475</v>
      </c>
    </row>
    <row r="2285" spans="2:13" ht="12.75">
      <c r="B2285" s="292">
        <v>1400</v>
      </c>
      <c r="C2285" s="1" t="s">
        <v>41</v>
      </c>
      <c r="D2285" s="1" t="s">
        <v>749</v>
      </c>
      <c r="E2285" s="1" t="s">
        <v>29</v>
      </c>
      <c r="F2285" s="69" t="s">
        <v>1053</v>
      </c>
      <c r="G2285" s="29" t="s">
        <v>216</v>
      </c>
      <c r="H2285" s="6">
        <f t="shared" si="123"/>
        <v>-32800</v>
      </c>
      <c r="I2285" s="24">
        <f t="shared" si="124"/>
        <v>2.9473684210526314</v>
      </c>
      <c r="K2285" t="s">
        <v>1026</v>
      </c>
      <c r="M2285" s="2">
        <v>475</v>
      </c>
    </row>
    <row r="2286" spans="2:13" ht="12.75">
      <c r="B2286" s="292">
        <v>1600</v>
      </c>
      <c r="C2286" s="1" t="s">
        <v>41</v>
      </c>
      <c r="D2286" s="1" t="s">
        <v>749</v>
      </c>
      <c r="E2286" s="1" t="s">
        <v>29</v>
      </c>
      <c r="F2286" s="69" t="s">
        <v>1053</v>
      </c>
      <c r="G2286" s="29" t="s">
        <v>209</v>
      </c>
      <c r="H2286" s="6">
        <f t="shared" si="123"/>
        <v>-34400</v>
      </c>
      <c r="I2286" s="24">
        <f t="shared" si="124"/>
        <v>3.3684210526315788</v>
      </c>
      <c r="K2286" t="s">
        <v>1026</v>
      </c>
      <c r="M2286" s="2">
        <v>475</v>
      </c>
    </row>
    <row r="2287" spans="2:13" ht="12.75">
      <c r="B2287" s="292">
        <v>1200</v>
      </c>
      <c r="C2287" s="1" t="s">
        <v>41</v>
      </c>
      <c r="D2287" s="1" t="s">
        <v>749</v>
      </c>
      <c r="E2287" s="1" t="s">
        <v>29</v>
      </c>
      <c r="F2287" s="69" t="s">
        <v>1053</v>
      </c>
      <c r="G2287" s="29" t="s">
        <v>219</v>
      </c>
      <c r="H2287" s="6">
        <f t="shared" si="123"/>
        <v>-35600</v>
      </c>
      <c r="I2287" s="24">
        <f t="shared" si="124"/>
        <v>2.526315789473684</v>
      </c>
      <c r="K2287" t="s">
        <v>1026</v>
      </c>
      <c r="M2287" s="2">
        <v>475</v>
      </c>
    </row>
    <row r="2288" spans="2:13" ht="12.75">
      <c r="B2288" s="292">
        <v>1600</v>
      </c>
      <c r="C2288" s="1" t="s">
        <v>41</v>
      </c>
      <c r="D2288" s="1" t="s">
        <v>749</v>
      </c>
      <c r="E2288" s="1" t="s">
        <v>29</v>
      </c>
      <c r="F2288" s="69" t="s">
        <v>1053</v>
      </c>
      <c r="G2288" s="29" t="s">
        <v>220</v>
      </c>
      <c r="H2288" s="6">
        <f t="shared" si="123"/>
        <v>-37200</v>
      </c>
      <c r="I2288" s="24">
        <f t="shared" si="124"/>
        <v>3.3684210526315788</v>
      </c>
      <c r="K2288" t="s">
        <v>1026</v>
      </c>
      <c r="M2288" s="2">
        <v>475</v>
      </c>
    </row>
    <row r="2289" spans="2:13" ht="12.75">
      <c r="B2289" s="292">
        <v>2500</v>
      </c>
      <c r="C2289" s="1" t="s">
        <v>1054</v>
      </c>
      <c r="D2289" s="1" t="s">
        <v>749</v>
      </c>
      <c r="E2289" s="1" t="s">
        <v>29</v>
      </c>
      <c r="F2289" s="69" t="s">
        <v>1053</v>
      </c>
      <c r="G2289" s="29" t="s">
        <v>220</v>
      </c>
      <c r="H2289" s="6">
        <f t="shared" si="123"/>
        <v>-39700</v>
      </c>
      <c r="I2289" s="24">
        <f t="shared" si="124"/>
        <v>5.2631578947368425</v>
      </c>
      <c r="K2289" t="s">
        <v>1026</v>
      </c>
      <c r="M2289" s="2">
        <v>475</v>
      </c>
    </row>
    <row r="2290" spans="2:13" ht="12.75">
      <c r="B2290" s="292">
        <v>1800</v>
      </c>
      <c r="C2290" s="1" t="s">
        <v>41</v>
      </c>
      <c r="D2290" s="1" t="s">
        <v>749</v>
      </c>
      <c r="E2290" s="1" t="s">
        <v>29</v>
      </c>
      <c r="F2290" s="69" t="s">
        <v>1053</v>
      </c>
      <c r="G2290" s="29" t="s">
        <v>210</v>
      </c>
      <c r="H2290" s="6">
        <f t="shared" si="123"/>
        <v>-41500</v>
      </c>
      <c r="I2290" s="24">
        <f t="shared" si="124"/>
        <v>3.789473684210526</v>
      </c>
      <c r="J2290" s="17"/>
      <c r="K2290" t="s">
        <v>1026</v>
      </c>
      <c r="M2290" s="2">
        <v>475</v>
      </c>
    </row>
    <row r="2291" spans="1:13" s="60" customFormat="1" ht="12.75">
      <c r="A2291" s="1"/>
      <c r="B2291" s="292">
        <v>1500</v>
      </c>
      <c r="C2291" s="1" t="s">
        <v>41</v>
      </c>
      <c r="D2291" s="1" t="s">
        <v>749</v>
      </c>
      <c r="E2291" s="1" t="s">
        <v>29</v>
      </c>
      <c r="F2291" s="69" t="s">
        <v>1053</v>
      </c>
      <c r="G2291" s="29" t="s">
        <v>221</v>
      </c>
      <c r="H2291" s="6">
        <f t="shared" si="123"/>
        <v>-43000</v>
      </c>
      <c r="I2291" s="24">
        <f t="shared" si="124"/>
        <v>3.1578947368421053</v>
      </c>
      <c r="J2291"/>
      <c r="K2291" t="s">
        <v>1026</v>
      </c>
      <c r="L2291"/>
      <c r="M2291" s="2">
        <v>475</v>
      </c>
    </row>
    <row r="2292" spans="2:13" ht="12.75">
      <c r="B2292" s="292">
        <v>1600</v>
      </c>
      <c r="C2292" s="1" t="s">
        <v>41</v>
      </c>
      <c r="D2292" s="1" t="s">
        <v>749</v>
      </c>
      <c r="E2292" s="1" t="s">
        <v>29</v>
      </c>
      <c r="F2292" s="69" t="s">
        <v>1053</v>
      </c>
      <c r="G2292" s="29" t="s">
        <v>222</v>
      </c>
      <c r="H2292" s="6">
        <f t="shared" si="123"/>
        <v>-44600</v>
      </c>
      <c r="I2292" s="24">
        <f t="shared" si="124"/>
        <v>3.3684210526315788</v>
      </c>
      <c r="K2292" t="s">
        <v>1026</v>
      </c>
      <c r="M2292" s="2">
        <v>475</v>
      </c>
    </row>
    <row r="2293" spans="2:13" ht="12.75">
      <c r="B2293" s="292">
        <v>1800</v>
      </c>
      <c r="C2293" s="1" t="s">
        <v>41</v>
      </c>
      <c r="D2293" s="1" t="s">
        <v>749</v>
      </c>
      <c r="E2293" s="1" t="s">
        <v>29</v>
      </c>
      <c r="F2293" s="69" t="s">
        <v>1053</v>
      </c>
      <c r="G2293" s="29" t="s">
        <v>223</v>
      </c>
      <c r="H2293" s="6">
        <f t="shared" si="123"/>
        <v>-46400</v>
      </c>
      <c r="I2293" s="24">
        <f t="shared" si="124"/>
        <v>3.789473684210526</v>
      </c>
      <c r="K2293" t="s">
        <v>1026</v>
      </c>
      <c r="M2293" s="2">
        <v>475</v>
      </c>
    </row>
    <row r="2294" spans="1:13" ht="12.75">
      <c r="A2294" s="13"/>
      <c r="B2294" s="308">
        <f>SUM(B2263:B2293)</f>
        <v>46400</v>
      </c>
      <c r="C2294" s="13"/>
      <c r="D2294" s="13"/>
      <c r="E2294" s="13" t="s">
        <v>29</v>
      </c>
      <c r="F2294" s="20"/>
      <c r="G2294" s="20"/>
      <c r="H2294" s="58">
        <v>0</v>
      </c>
      <c r="I2294" s="59">
        <f t="shared" si="124"/>
        <v>97.6842105263158</v>
      </c>
      <c r="J2294" s="60"/>
      <c r="K2294" s="60"/>
      <c r="L2294" s="60"/>
      <c r="M2294" s="2">
        <v>475</v>
      </c>
    </row>
    <row r="2295" spans="2:13" ht="12.75">
      <c r="B2295" s="8"/>
      <c r="H2295" s="6">
        <f t="shared" si="123"/>
        <v>0</v>
      </c>
      <c r="I2295" s="24">
        <f t="shared" si="124"/>
        <v>0</v>
      </c>
      <c r="M2295" s="2">
        <v>475</v>
      </c>
    </row>
    <row r="2296" spans="1:13" s="17" customFormat="1" ht="12.75">
      <c r="A2296" s="1"/>
      <c r="B2296" s="6"/>
      <c r="C2296" s="1"/>
      <c r="D2296" s="1"/>
      <c r="E2296" s="1"/>
      <c r="F2296" s="29"/>
      <c r="G2296" s="29"/>
      <c r="H2296" s="6">
        <f t="shared" si="123"/>
        <v>0</v>
      </c>
      <c r="I2296" s="24">
        <f t="shared" si="124"/>
        <v>0</v>
      </c>
      <c r="J2296"/>
      <c r="K2296"/>
      <c r="L2296"/>
      <c r="M2296" s="2">
        <v>475</v>
      </c>
    </row>
    <row r="2297" spans="1:13" ht="12.75">
      <c r="A2297" s="14"/>
      <c r="B2297" s="78">
        <v>5000</v>
      </c>
      <c r="C2297" s="14" t="s">
        <v>1056</v>
      </c>
      <c r="D2297" s="14" t="s">
        <v>749</v>
      </c>
      <c r="E2297" s="14" t="s">
        <v>749</v>
      </c>
      <c r="F2297" s="72" t="s">
        <v>1057</v>
      </c>
      <c r="G2297" s="32" t="s">
        <v>20</v>
      </c>
      <c r="H2297" s="6">
        <f t="shared" si="123"/>
        <v>-5000</v>
      </c>
      <c r="I2297" s="24">
        <f t="shared" si="124"/>
        <v>10.526315789473685</v>
      </c>
      <c r="J2297" s="17"/>
      <c r="K2297" t="s">
        <v>1026</v>
      </c>
      <c r="L2297" s="17"/>
      <c r="M2297" s="2">
        <v>475</v>
      </c>
    </row>
    <row r="2298" spans="1:13" ht="12.75">
      <c r="A2298" s="14"/>
      <c r="B2298" s="78">
        <v>300</v>
      </c>
      <c r="C2298" s="35" t="s">
        <v>881</v>
      </c>
      <c r="D2298" s="14" t="s">
        <v>749</v>
      </c>
      <c r="E2298" s="35" t="s">
        <v>749</v>
      </c>
      <c r="F2298" s="32" t="s">
        <v>882</v>
      </c>
      <c r="G2298" s="33" t="s">
        <v>43</v>
      </c>
      <c r="H2298" s="31">
        <v>-12600</v>
      </c>
      <c r="I2298" s="42">
        <v>0.6</v>
      </c>
      <c r="J2298" s="17"/>
      <c r="K2298" s="17" t="s">
        <v>577</v>
      </c>
      <c r="L2298" s="17"/>
      <c r="M2298" s="2">
        <v>475</v>
      </c>
    </row>
    <row r="2299" spans="2:13" ht="12.75">
      <c r="B2299" s="79">
        <v>15000</v>
      </c>
      <c r="C2299" s="1" t="s">
        <v>1058</v>
      </c>
      <c r="D2299" s="14" t="s">
        <v>749</v>
      </c>
      <c r="E2299" s="1" t="s">
        <v>749</v>
      </c>
      <c r="F2299" s="69" t="s">
        <v>1059</v>
      </c>
      <c r="G2299" s="29" t="s">
        <v>52</v>
      </c>
      <c r="H2299" s="6">
        <f>H2297-B2299</f>
        <v>-20000</v>
      </c>
      <c r="I2299" s="24">
        <f t="shared" si="124"/>
        <v>31.57894736842105</v>
      </c>
      <c r="K2299" t="s">
        <v>1026</v>
      </c>
      <c r="M2299" s="2">
        <v>475</v>
      </c>
    </row>
    <row r="2300" spans="2:13" ht="12.75">
      <c r="B2300" s="79">
        <v>3000</v>
      </c>
      <c r="C2300" s="1" t="s">
        <v>1060</v>
      </c>
      <c r="D2300" s="14" t="s">
        <v>749</v>
      </c>
      <c r="E2300" s="1" t="s">
        <v>749</v>
      </c>
      <c r="F2300" s="69" t="s">
        <v>1061</v>
      </c>
      <c r="G2300" s="29" t="s">
        <v>52</v>
      </c>
      <c r="H2300" s="6">
        <f t="shared" si="123"/>
        <v>-23000</v>
      </c>
      <c r="I2300" s="24">
        <f t="shared" si="124"/>
        <v>6.315789473684211</v>
      </c>
      <c r="K2300" t="s">
        <v>1026</v>
      </c>
      <c r="M2300" s="2">
        <v>475</v>
      </c>
    </row>
    <row r="2301" spans="2:13" ht="12.75">
      <c r="B2301" s="79">
        <v>1050</v>
      </c>
      <c r="C2301" s="1" t="s">
        <v>1062</v>
      </c>
      <c r="D2301" s="1" t="s">
        <v>749</v>
      </c>
      <c r="E2301" s="1" t="s">
        <v>749</v>
      </c>
      <c r="F2301" s="69" t="s">
        <v>1063</v>
      </c>
      <c r="G2301" s="29" t="s">
        <v>54</v>
      </c>
      <c r="H2301" s="6">
        <f t="shared" si="123"/>
        <v>-24050</v>
      </c>
      <c r="I2301" s="24">
        <f t="shared" si="124"/>
        <v>2.210526315789474</v>
      </c>
      <c r="K2301" t="s">
        <v>1026</v>
      </c>
      <c r="M2301" s="2">
        <v>475</v>
      </c>
    </row>
    <row r="2302" spans="2:13" ht="12.75">
      <c r="B2302" s="79">
        <v>5000</v>
      </c>
      <c r="C2302" s="1" t="s">
        <v>1056</v>
      </c>
      <c r="D2302" s="1" t="s">
        <v>749</v>
      </c>
      <c r="E2302" s="1" t="s">
        <v>749</v>
      </c>
      <c r="F2302" s="69" t="s">
        <v>1064</v>
      </c>
      <c r="G2302" s="29" t="s">
        <v>77</v>
      </c>
      <c r="H2302" s="6">
        <f t="shared" si="123"/>
        <v>-29050</v>
      </c>
      <c r="I2302" s="24">
        <f t="shared" si="124"/>
        <v>10.526315789473685</v>
      </c>
      <c r="K2302" t="s">
        <v>1026</v>
      </c>
      <c r="M2302" s="2">
        <v>475</v>
      </c>
    </row>
    <row r="2303" spans="2:13" ht="12.75">
      <c r="B2303" s="79">
        <v>500</v>
      </c>
      <c r="C2303" s="1" t="s">
        <v>1065</v>
      </c>
      <c r="D2303" s="1" t="s">
        <v>749</v>
      </c>
      <c r="E2303" s="1" t="s">
        <v>749</v>
      </c>
      <c r="F2303" s="69" t="s">
        <v>1053</v>
      </c>
      <c r="G2303" s="29" t="s">
        <v>182</v>
      </c>
      <c r="H2303" s="6">
        <f t="shared" si="123"/>
        <v>-29550</v>
      </c>
      <c r="I2303" s="24">
        <f t="shared" si="124"/>
        <v>1.0526315789473684</v>
      </c>
      <c r="K2303" t="s">
        <v>1026</v>
      </c>
      <c r="M2303" s="2">
        <v>475</v>
      </c>
    </row>
    <row r="2304" spans="2:13" ht="12.75">
      <c r="B2304" s="79">
        <v>4000</v>
      </c>
      <c r="C2304" s="1" t="s">
        <v>1066</v>
      </c>
      <c r="D2304" s="1" t="s">
        <v>749</v>
      </c>
      <c r="E2304" s="1" t="s">
        <v>749</v>
      </c>
      <c r="F2304" s="69" t="s">
        <v>1067</v>
      </c>
      <c r="G2304" s="29" t="s">
        <v>125</v>
      </c>
      <c r="H2304" s="6">
        <f aca="true" t="shared" si="125" ref="H2304:H2369">H2303-B2304</f>
        <v>-33550</v>
      </c>
      <c r="I2304" s="24">
        <f t="shared" si="124"/>
        <v>8.421052631578947</v>
      </c>
      <c r="K2304" t="s">
        <v>1026</v>
      </c>
      <c r="M2304" s="2">
        <v>475</v>
      </c>
    </row>
    <row r="2305" spans="2:13" ht="12.75">
      <c r="B2305" s="79">
        <v>1400</v>
      </c>
      <c r="C2305" s="1" t="s">
        <v>1068</v>
      </c>
      <c r="D2305" s="1" t="s">
        <v>749</v>
      </c>
      <c r="E2305" s="1" t="s">
        <v>749</v>
      </c>
      <c r="F2305" s="69" t="s">
        <v>1067</v>
      </c>
      <c r="G2305" s="29" t="s">
        <v>125</v>
      </c>
      <c r="H2305" s="6">
        <f t="shared" si="125"/>
        <v>-34950</v>
      </c>
      <c r="I2305" s="24">
        <f t="shared" si="124"/>
        <v>2.9473684210526314</v>
      </c>
      <c r="K2305" t="s">
        <v>1026</v>
      </c>
      <c r="M2305" s="2">
        <v>475</v>
      </c>
    </row>
    <row r="2306" spans="2:13" ht="12.75">
      <c r="B2306" s="79">
        <v>500</v>
      </c>
      <c r="C2306" s="1" t="s">
        <v>881</v>
      </c>
      <c r="D2306" s="1" t="s">
        <v>749</v>
      </c>
      <c r="E2306" s="1" t="s">
        <v>749</v>
      </c>
      <c r="F2306" s="69" t="s">
        <v>1069</v>
      </c>
      <c r="G2306" s="29" t="s">
        <v>125</v>
      </c>
      <c r="H2306" s="6">
        <f t="shared" si="125"/>
        <v>-35450</v>
      </c>
      <c r="I2306" s="24">
        <f t="shared" si="124"/>
        <v>1.0526315789473684</v>
      </c>
      <c r="K2306" t="s">
        <v>1026</v>
      </c>
      <c r="M2306" s="2">
        <v>475</v>
      </c>
    </row>
    <row r="2307" spans="2:13" ht="12.75">
      <c r="B2307" s="79">
        <v>1980</v>
      </c>
      <c r="C2307" s="1" t="s">
        <v>1070</v>
      </c>
      <c r="D2307" s="1" t="s">
        <v>749</v>
      </c>
      <c r="E2307" s="1" t="s">
        <v>749</v>
      </c>
      <c r="F2307" s="69" t="s">
        <v>1071</v>
      </c>
      <c r="G2307" s="29" t="s">
        <v>129</v>
      </c>
      <c r="H2307" s="6">
        <f t="shared" si="125"/>
        <v>-37430</v>
      </c>
      <c r="I2307" s="24">
        <f t="shared" si="124"/>
        <v>4.168421052631579</v>
      </c>
      <c r="K2307" t="s">
        <v>1026</v>
      </c>
      <c r="M2307" s="2">
        <v>475</v>
      </c>
    </row>
    <row r="2308" spans="2:13" ht="12.75">
      <c r="B2308" s="79">
        <v>6500</v>
      </c>
      <c r="C2308" s="1" t="s">
        <v>1072</v>
      </c>
      <c r="D2308" s="1" t="s">
        <v>749</v>
      </c>
      <c r="E2308" s="1" t="s">
        <v>749</v>
      </c>
      <c r="F2308" s="69" t="s">
        <v>1073</v>
      </c>
      <c r="G2308" s="29" t="s">
        <v>129</v>
      </c>
      <c r="H2308" s="6">
        <f t="shared" si="125"/>
        <v>-43930</v>
      </c>
      <c r="I2308" s="24">
        <f t="shared" si="124"/>
        <v>13.68421052631579</v>
      </c>
      <c r="K2308" t="s">
        <v>1026</v>
      </c>
      <c r="M2308" s="2">
        <v>475</v>
      </c>
    </row>
    <row r="2309" spans="2:13" ht="12.75">
      <c r="B2309" s="79">
        <v>5000</v>
      </c>
      <c r="C2309" s="1" t="s">
        <v>1056</v>
      </c>
      <c r="D2309" s="1" t="s">
        <v>749</v>
      </c>
      <c r="E2309" s="1" t="s">
        <v>749</v>
      </c>
      <c r="F2309" s="69" t="s">
        <v>1074</v>
      </c>
      <c r="G2309" s="29" t="s">
        <v>217</v>
      </c>
      <c r="H2309" s="6">
        <f t="shared" si="125"/>
        <v>-48930</v>
      </c>
      <c r="I2309" s="24">
        <f t="shared" si="124"/>
        <v>10.526315789473685</v>
      </c>
      <c r="K2309" t="s">
        <v>1026</v>
      </c>
      <c r="M2309" s="2">
        <v>475</v>
      </c>
    </row>
    <row r="2310" spans="1:13" s="17" customFormat="1" ht="12.75">
      <c r="A2310" s="1"/>
      <c r="B2310" s="79">
        <v>2800</v>
      </c>
      <c r="C2310" s="1" t="s">
        <v>1060</v>
      </c>
      <c r="D2310" s="1" t="s">
        <v>749</v>
      </c>
      <c r="E2310" s="1" t="s">
        <v>749</v>
      </c>
      <c r="F2310" s="69" t="s">
        <v>1075</v>
      </c>
      <c r="G2310" s="29" t="s">
        <v>217</v>
      </c>
      <c r="H2310" s="6">
        <f t="shared" si="125"/>
        <v>-51730</v>
      </c>
      <c r="I2310" s="24">
        <f t="shared" si="124"/>
        <v>5.894736842105263</v>
      </c>
      <c r="J2310"/>
      <c r="K2310" t="s">
        <v>1026</v>
      </c>
      <c r="L2310"/>
      <c r="M2310" s="2">
        <v>475</v>
      </c>
    </row>
    <row r="2311" spans="1:13" s="17" customFormat="1" ht="12.75">
      <c r="A2311" s="1"/>
      <c r="B2311" s="79">
        <v>15000</v>
      </c>
      <c r="C2311" s="1" t="s">
        <v>1076</v>
      </c>
      <c r="D2311" s="1" t="s">
        <v>749</v>
      </c>
      <c r="E2311" s="1" t="s">
        <v>749</v>
      </c>
      <c r="F2311" s="69" t="s">
        <v>1077</v>
      </c>
      <c r="G2311" s="29" t="s">
        <v>219</v>
      </c>
      <c r="H2311" s="6">
        <f t="shared" si="125"/>
        <v>-66730</v>
      </c>
      <c r="I2311" s="24">
        <f t="shared" si="124"/>
        <v>31.57894736842105</v>
      </c>
      <c r="J2311"/>
      <c r="K2311" t="s">
        <v>1026</v>
      </c>
      <c r="L2311"/>
      <c r="M2311" s="2">
        <v>475</v>
      </c>
    </row>
    <row r="2312" spans="2:13" ht="12.75">
      <c r="B2312" s="79">
        <v>300</v>
      </c>
      <c r="C2312" s="1" t="s">
        <v>1263</v>
      </c>
      <c r="D2312" s="1" t="s">
        <v>749</v>
      </c>
      <c r="E2312" s="1" t="s">
        <v>749</v>
      </c>
      <c r="F2312" s="69" t="s">
        <v>1078</v>
      </c>
      <c r="G2312" s="29" t="s">
        <v>210</v>
      </c>
      <c r="H2312" s="6">
        <f t="shared" si="125"/>
        <v>-67030</v>
      </c>
      <c r="I2312" s="24">
        <f t="shared" si="124"/>
        <v>0.631578947368421</v>
      </c>
      <c r="K2312" t="s">
        <v>1026</v>
      </c>
      <c r="M2312" s="2">
        <v>475</v>
      </c>
    </row>
    <row r="2313" spans="1:13" ht="12.75">
      <c r="A2313" s="14"/>
      <c r="B2313" s="78">
        <v>1500</v>
      </c>
      <c r="C2313" s="14" t="s">
        <v>1079</v>
      </c>
      <c r="D2313" s="14" t="s">
        <v>749</v>
      </c>
      <c r="E2313" s="14" t="s">
        <v>749</v>
      </c>
      <c r="F2313" s="32" t="s">
        <v>1080</v>
      </c>
      <c r="G2313" s="32" t="s">
        <v>221</v>
      </c>
      <c r="H2313" s="31">
        <v>-185425</v>
      </c>
      <c r="I2313" s="24">
        <f t="shared" si="124"/>
        <v>3.1578947368421053</v>
      </c>
      <c r="J2313" s="17"/>
      <c r="K2313" s="17" t="s">
        <v>577</v>
      </c>
      <c r="L2313" s="17"/>
      <c r="M2313" s="2">
        <v>475</v>
      </c>
    </row>
    <row r="2314" spans="1:13" ht="12.75">
      <c r="A2314" s="14"/>
      <c r="B2314" s="78">
        <v>1500</v>
      </c>
      <c r="C2314" s="14" t="s">
        <v>1081</v>
      </c>
      <c r="D2314" s="14" t="s">
        <v>749</v>
      </c>
      <c r="E2314" s="14" t="s">
        <v>749</v>
      </c>
      <c r="F2314" s="32" t="s">
        <v>1082</v>
      </c>
      <c r="G2314" s="32" t="s">
        <v>221</v>
      </c>
      <c r="H2314" s="31">
        <v>-186925</v>
      </c>
      <c r="I2314" s="24">
        <f t="shared" si="124"/>
        <v>3.1578947368421053</v>
      </c>
      <c r="J2314" s="17"/>
      <c r="K2314" s="17" t="s">
        <v>577</v>
      </c>
      <c r="L2314" s="17"/>
      <c r="M2314" s="2">
        <v>475</v>
      </c>
    </row>
    <row r="2315" spans="1:13" s="60" customFormat="1" ht="12.75">
      <c r="A2315" s="1"/>
      <c r="B2315" s="79">
        <v>5000</v>
      </c>
      <c r="C2315" s="1" t="s">
        <v>1056</v>
      </c>
      <c r="D2315" s="1" t="s">
        <v>749</v>
      </c>
      <c r="E2315" s="1" t="s">
        <v>749</v>
      </c>
      <c r="F2315" s="72" t="s">
        <v>1083</v>
      </c>
      <c r="G2315" s="29" t="s">
        <v>223</v>
      </c>
      <c r="H2315" s="6">
        <f>H2312-B2315</f>
        <v>-72030</v>
      </c>
      <c r="I2315" s="24">
        <f t="shared" si="124"/>
        <v>10.526315789473685</v>
      </c>
      <c r="J2315"/>
      <c r="K2315" s="17" t="s">
        <v>1026</v>
      </c>
      <c r="L2315"/>
      <c r="M2315" s="2">
        <v>475</v>
      </c>
    </row>
    <row r="2316" spans="2:13" ht="12.75">
      <c r="B2316" s="79">
        <v>1500</v>
      </c>
      <c r="C2316" s="1" t="s">
        <v>1084</v>
      </c>
      <c r="D2316" s="1" t="s">
        <v>749</v>
      </c>
      <c r="E2316" s="1" t="s">
        <v>749</v>
      </c>
      <c r="F2316" s="69" t="s">
        <v>1085</v>
      </c>
      <c r="G2316" s="29" t="s">
        <v>223</v>
      </c>
      <c r="H2316" s="6">
        <f t="shared" si="125"/>
        <v>-73530</v>
      </c>
      <c r="I2316" s="24">
        <f t="shared" si="124"/>
        <v>3.1578947368421053</v>
      </c>
      <c r="K2316" s="17" t="s">
        <v>1026</v>
      </c>
      <c r="M2316" s="2">
        <v>475</v>
      </c>
    </row>
    <row r="2317" spans="2:13" ht="12.75">
      <c r="B2317" s="79">
        <v>2050</v>
      </c>
      <c r="C2317" s="1" t="s">
        <v>1086</v>
      </c>
      <c r="D2317" s="1" t="s">
        <v>749</v>
      </c>
      <c r="E2317" s="1" t="s">
        <v>749</v>
      </c>
      <c r="F2317" s="69" t="s">
        <v>1085</v>
      </c>
      <c r="G2317" s="29" t="s">
        <v>223</v>
      </c>
      <c r="H2317" s="6">
        <f t="shared" si="125"/>
        <v>-75580</v>
      </c>
      <c r="I2317" s="24">
        <f t="shared" si="124"/>
        <v>4.315789473684211</v>
      </c>
      <c r="K2317" s="17" t="s">
        <v>1026</v>
      </c>
      <c r="M2317" s="2">
        <v>475</v>
      </c>
    </row>
    <row r="2318" spans="1:13" s="67" customFormat="1" ht="12.75">
      <c r="A2318" s="13"/>
      <c r="B2318" s="80">
        <f>SUM(B2297:B2317)</f>
        <v>78880</v>
      </c>
      <c r="C2318" s="13"/>
      <c r="D2318" s="13"/>
      <c r="E2318" s="13" t="s">
        <v>749</v>
      </c>
      <c r="F2318" s="20"/>
      <c r="G2318" s="20"/>
      <c r="H2318" s="58">
        <v>0</v>
      </c>
      <c r="I2318" s="59">
        <f t="shared" si="124"/>
        <v>166.06315789473683</v>
      </c>
      <c r="J2318" s="60"/>
      <c r="K2318" s="60"/>
      <c r="L2318" s="60"/>
      <c r="M2318" s="2">
        <v>475</v>
      </c>
    </row>
    <row r="2319" spans="8:13" ht="12.75">
      <c r="H2319" s="6">
        <f t="shared" si="125"/>
        <v>0</v>
      </c>
      <c r="I2319" s="24">
        <f t="shared" si="124"/>
        <v>0</v>
      </c>
      <c r="M2319" s="2">
        <v>475</v>
      </c>
    </row>
    <row r="2320" spans="8:13" ht="12.75">
      <c r="H2320" s="6">
        <f t="shared" si="125"/>
        <v>0</v>
      </c>
      <c r="I2320" s="24">
        <f t="shared" si="124"/>
        <v>0</v>
      </c>
      <c r="M2320" s="2">
        <v>475</v>
      </c>
    </row>
    <row r="2321" spans="1:13" s="17" customFormat="1" ht="12.75">
      <c r="A2321" s="14"/>
      <c r="B2321" s="221">
        <v>1600</v>
      </c>
      <c r="C2321" s="14" t="s">
        <v>1087</v>
      </c>
      <c r="D2321" s="14" t="s">
        <v>749</v>
      </c>
      <c r="E2321" s="14" t="s">
        <v>1088</v>
      </c>
      <c r="F2321" s="32" t="s">
        <v>1089</v>
      </c>
      <c r="G2321" s="33" t="s">
        <v>20</v>
      </c>
      <c r="H2321" s="31">
        <f t="shared" si="125"/>
        <v>-1600</v>
      </c>
      <c r="I2321" s="42">
        <f t="shared" si="124"/>
        <v>3.3684210526315788</v>
      </c>
      <c r="K2321" s="17" t="s">
        <v>1026</v>
      </c>
      <c r="M2321" s="2">
        <v>475</v>
      </c>
    </row>
    <row r="2322" spans="2:13" ht="12.75">
      <c r="B2322" s="221">
        <v>1300</v>
      </c>
      <c r="C2322" s="35" t="s">
        <v>1087</v>
      </c>
      <c r="D2322" s="14" t="s">
        <v>749</v>
      </c>
      <c r="E2322" s="35" t="s">
        <v>1088</v>
      </c>
      <c r="F2322" s="29" t="s">
        <v>1090</v>
      </c>
      <c r="G2322" s="33" t="s">
        <v>20</v>
      </c>
      <c r="H2322" s="6">
        <f t="shared" si="125"/>
        <v>-2900</v>
      </c>
      <c r="I2322" s="24">
        <f t="shared" si="124"/>
        <v>2.736842105263158</v>
      </c>
      <c r="K2322" s="17" t="s">
        <v>1026</v>
      </c>
      <c r="M2322" s="2">
        <v>475</v>
      </c>
    </row>
    <row r="2323" spans="2:13" ht="12.75">
      <c r="B2323" s="221">
        <v>1600</v>
      </c>
      <c r="C2323" s="14" t="s">
        <v>1087</v>
      </c>
      <c r="D2323" s="14" t="s">
        <v>749</v>
      </c>
      <c r="E2323" s="37" t="s">
        <v>1088</v>
      </c>
      <c r="F2323" s="29" t="s">
        <v>1091</v>
      </c>
      <c r="G2323" s="38" t="s">
        <v>20</v>
      </c>
      <c r="H2323" s="6">
        <f t="shared" si="125"/>
        <v>-4500</v>
      </c>
      <c r="I2323" s="24">
        <f t="shared" si="124"/>
        <v>3.3684210526315788</v>
      </c>
      <c r="K2323" s="17" t="s">
        <v>1026</v>
      </c>
      <c r="M2323" s="2">
        <v>475</v>
      </c>
    </row>
    <row r="2324" spans="2:13" ht="12.75">
      <c r="B2324" s="292">
        <v>3500</v>
      </c>
      <c r="C2324" s="1" t="s">
        <v>1087</v>
      </c>
      <c r="D2324" s="14" t="s">
        <v>749</v>
      </c>
      <c r="E2324" s="1" t="s">
        <v>1092</v>
      </c>
      <c r="F2324" s="29" t="s">
        <v>1093</v>
      </c>
      <c r="G2324" s="29" t="s">
        <v>22</v>
      </c>
      <c r="H2324" s="6">
        <f t="shared" si="125"/>
        <v>-8000</v>
      </c>
      <c r="I2324" s="24">
        <f t="shared" si="124"/>
        <v>7.368421052631579</v>
      </c>
      <c r="M2324" s="2">
        <v>475</v>
      </c>
    </row>
    <row r="2325" spans="2:13" ht="12.75">
      <c r="B2325" s="292">
        <v>1300</v>
      </c>
      <c r="C2325" s="14" t="s">
        <v>1087</v>
      </c>
      <c r="D2325" s="14" t="s">
        <v>749</v>
      </c>
      <c r="E2325" s="1" t="s">
        <v>1088</v>
      </c>
      <c r="F2325" s="69" t="s">
        <v>1094</v>
      </c>
      <c r="G2325" s="29" t="s">
        <v>40</v>
      </c>
      <c r="H2325" s="6">
        <f t="shared" si="125"/>
        <v>-9300</v>
      </c>
      <c r="I2325" s="24">
        <f t="shared" si="124"/>
        <v>2.736842105263158</v>
      </c>
      <c r="K2325" s="17" t="s">
        <v>1026</v>
      </c>
      <c r="M2325" s="2">
        <v>475</v>
      </c>
    </row>
    <row r="2326" spans="2:13" ht="12.75">
      <c r="B2326" s="292">
        <v>1300</v>
      </c>
      <c r="C2326" s="1" t="s">
        <v>1087</v>
      </c>
      <c r="D2326" s="14" t="s">
        <v>749</v>
      </c>
      <c r="E2326" s="1" t="s">
        <v>1088</v>
      </c>
      <c r="F2326" s="69" t="s">
        <v>1095</v>
      </c>
      <c r="G2326" s="29" t="s">
        <v>40</v>
      </c>
      <c r="H2326" s="6">
        <f t="shared" si="125"/>
        <v>-10600</v>
      </c>
      <c r="I2326" s="24">
        <f t="shared" si="124"/>
        <v>2.736842105263158</v>
      </c>
      <c r="K2326" s="17" t="s">
        <v>1026</v>
      </c>
      <c r="M2326" s="2">
        <v>475</v>
      </c>
    </row>
    <row r="2327" spans="2:13" ht="12.75">
      <c r="B2327" s="292">
        <v>500</v>
      </c>
      <c r="C2327" s="1" t="s">
        <v>1087</v>
      </c>
      <c r="D2327" s="14" t="s">
        <v>749</v>
      </c>
      <c r="E2327" s="1" t="s">
        <v>1088</v>
      </c>
      <c r="F2327" s="69" t="s">
        <v>1096</v>
      </c>
      <c r="G2327" s="29" t="s">
        <v>40</v>
      </c>
      <c r="H2327" s="6">
        <f t="shared" si="125"/>
        <v>-11100</v>
      </c>
      <c r="I2327" s="24">
        <f t="shared" si="124"/>
        <v>1.0526315789473684</v>
      </c>
      <c r="K2327" s="17" t="s">
        <v>1026</v>
      </c>
      <c r="M2327" s="2">
        <v>475</v>
      </c>
    </row>
    <row r="2328" spans="1:13" s="17" customFormat="1" ht="12.75">
      <c r="A2328" s="1"/>
      <c r="B2328" s="292">
        <v>1300</v>
      </c>
      <c r="C2328" s="1" t="s">
        <v>1087</v>
      </c>
      <c r="D2328" s="14" t="s">
        <v>749</v>
      </c>
      <c r="E2328" s="1" t="s">
        <v>1088</v>
      </c>
      <c r="F2328" s="69" t="s">
        <v>1097</v>
      </c>
      <c r="G2328" s="29" t="s">
        <v>52</v>
      </c>
      <c r="H2328" s="6">
        <f t="shared" si="125"/>
        <v>-12400</v>
      </c>
      <c r="I2328" s="24">
        <f t="shared" si="124"/>
        <v>2.736842105263158</v>
      </c>
      <c r="J2328"/>
      <c r="K2328" s="17" t="s">
        <v>1026</v>
      </c>
      <c r="L2328"/>
      <c r="M2328" s="2">
        <v>475</v>
      </c>
    </row>
    <row r="2329" spans="1:13" s="17" customFormat="1" ht="12.75">
      <c r="A2329" s="1"/>
      <c r="B2329" s="292">
        <v>1000</v>
      </c>
      <c r="C2329" s="1" t="s">
        <v>1087</v>
      </c>
      <c r="D2329" s="14" t="s">
        <v>749</v>
      </c>
      <c r="E2329" s="1" t="s">
        <v>1088</v>
      </c>
      <c r="F2329" s="69" t="s">
        <v>1098</v>
      </c>
      <c r="G2329" s="29" t="s">
        <v>52</v>
      </c>
      <c r="H2329" s="6">
        <f t="shared" si="125"/>
        <v>-13400</v>
      </c>
      <c r="I2329" s="24">
        <f t="shared" si="124"/>
        <v>2.1052631578947367</v>
      </c>
      <c r="J2329"/>
      <c r="K2329" s="17" t="s">
        <v>1026</v>
      </c>
      <c r="L2329"/>
      <c r="M2329" s="2">
        <v>475</v>
      </c>
    </row>
    <row r="2330" spans="2:13" ht="12.75">
      <c r="B2330" s="292">
        <v>1600</v>
      </c>
      <c r="C2330" s="1" t="s">
        <v>1087</v>
      </c>
      <c r="D2330" s="1" t="s">
        <v>749</v>
      </c>
      <c r="E2330" s="1" t="s">
        <v>1088</v>
      </c>
      <c r="F2330" s="69" t="s">
        <v>1099</v>
      </c>
      <c r="G2330" s="29" t="s">
        <v>75</v>
      </c>
      <c r="H2330" s="6">
        <f t="shared" si="125"/>
        <v>-15000</v>
      </c>
      <c r="I2330" s="24">
        <f t="shared" si="124"/>
        <v>3.3684210526315788</v>
      </c>
      <c r="K2330" s="17" t="s">
        <v>1026</v>
      </c>
      <c r="M2330" s="2">
        <v>475</v>
      </c>
    </row>
    <row r="2331" spans="1:13" ht="12.75">
      <c r="A2331" s="14"/>
      <c r="B2331" s="221">
        <v>500</v>
      </c>
      <c r="C2331" s="14" t="s">
        <v>1087</v>
      </c>
      <c r="D2331" s="14" t="s">
        <v>749</v>
      </c>
      <c r="E2331" s="14" t="s">
        <v>1088</v>
      </c>
      <c r="F2331" s="38" t="s">
        <v>1100</v>
      </c>
      <c r="G2331" s="32" t="s">
        <v>75</v>
      </c>
      <c r="H2331" s="31">
        <f t="shared" si="125"/>
        <v>-15500</v>
      </c>
      <c r="I2331" s="42">
        <f t="shared" si="124"/>
        <v>1.0526315789473684</v>
      </c>
      <c r="J2331" s="17"/>
      <c r="K2331" s="17" t="s">
        <v>1026</v>
      </c>
      <c r="L2331" s="17"/>
      <c r="M2331" s="2">
        <v>475</v>
      </c>
    </row>
    <row r="2332" spans="1:13" ht="12.75">
      <c r="A2332" s="14"/>
      <c r="B2332" s="221">
        <v>1300</v>
      </c>
      <c r="C2332" s="14" t="s">
        <v>1087</v>
      </c>
      <c r="D2332" s="14" t="s">
        <v>749</v>
      </c>
      <c r="E2332" s="14" t="s">
        <v>1088</v>
      </c>
      <c r="F2332" s="38" t="s">
        <v>1101</v>
      </c>
      <c r="G2332" s="32" t="s">
        <v>1102</v>
      </c>
      <c r="H2332" s="31">
        <f t="shared" si="125"/>
        <v>-16800</v>
      </c>
      <c r="I2332" s="42">
        <f t="shared" si="124"/>
        <v>2.736842105263158</v>
      </c>
      <c r="J2332" s="17"/>
      <c r="K2332" s="17" t="s">
        <v>1026</v>
      </c>
      <c r="L2332" s="17"/>
      <c r="M2332" s="2">
        <v>475</v>
      </c>
    </row>
    <row r="2333" spans="1:13" s="17" customFormat="1" ht="12.75">
      <c r="A2333" s="1"/>
      <c r="B2333" s="292">
        <v>1000</v>
      </c>
      <c r="C2333" s="1" t="s">
        <v>1087</v>
      </c>
      <c r="D2333" s="1" t="s">
        <v>749</v>
      </c>
      <c r="E2333" s="1" t="s">
        <v>1088</v>
      </c>
      <c r="F2333" s="69" t="s">
        <v>1103</v>
      </c>
      <c r="G2333" s="29" t="s">
        <v>110</v>
      </c>
      <c r="H2333" s="6">
        <f t="shared" si="125"/>
        <v>-17800</v>
      </c>
      <c r="I2333" s="24">
        <f t="shared" si="124"/>
        <v>2.1052631578947367</v>
      </c>
      <c r="J2333"/>
      <c r="K2333" s="17" t="s">
        <v>1026</v>
      </c>
      <c r="L2333"/>
      <c r="M2333" s="2">
        <v>475</v>
      </c>
    </row>
    <row r="2334" spans="2:13" ht="12.75">
      <c r="B2334" s="292">
        <v>1300</v>
      </c>
      <c r="C2334" s="1" t="s">
        <v>1087</v>
      </c>
      <c r="D2334" s="1" t="s">
        <v>749</v>
      </c>
      <c r="E2334" s="1" t="s">
        <v>1088</v>
      </c>
      <c r="F2334" s="69" t="s">
        <v>1104</v>
      </c>
      <c r="G2334" s="29" t="s">
        <v>110</v>
      </c>
      <c r="H2334" s="6">
        <f t="shared" si="125"/>
        <v>-19100</v>
      </c>
      <c r="I2334" s="24">
        <f aca="true" t="shared" si="126" ref="I2334:I2397">+B2334/M2334</f>
        <v>2.736842105263158</v>
      </c>
      <c r="K2334" s="17" t="s">
        <v>1026</v>
      </c>
      <c r="M2334" s="2">
        <v>475</v>
      </c>
    </row>
    <row r="2335" spans="2:13" ht="12.75">
      <c r="B2335" s="292">
        <v>800</v>
      </c>
      <c r="C2335" s="1" t="s">
        <v>1087</v>
      </c>
      <c r="D2335" s="1" t="s">
        <v>749</v>
      </c>
      <c r="E2335" s="1" t="s">
        <v>1088</v>
      </c>
      <c r="F2335" s="69" t="s">
        <v>1105</v>
      </c>
      <c r="G2335" s="29" t="s">
        <v>114</v>
      </c>
      <c r="H2335" s="6">
        <f t="shared" si="125"/>
        <v>-19900</v>
      </c>
      <c r="I2335" s="24">
        <f t="shared" si="126"/>
        <v>1.6842105263157894</v>
      </c>
      <c r="K2335" s="17" t="s">
        <v>1026</v>
      </c>
      <c r="M2335" s="2">
        <v>475</v>
      </c>
    </row>
    <row r="2336" spans="1:13" s="67" customFormat="1" ht="12.75">
      <c r="A2336" s="14"/>
      <c r="B2336" s="221">
        <v>3500</v>
      </c>
      <c r="C2336" s="14" t="s">
        <v>1087</v>
      </c>
      <c r="D2336" s="14" t="s">
        <v>749</v>
      </c>
      <c r="E2336" s="14" t="s">
        <v>1088</v>
      </c>
      <c r="F2336" s="38" t="s">
        <v>1106</v>
      </c>
      <c r="G2336" s="32" t="s">
        <v>148</v>
      </c>
      <c r="H2336" s="31">
        <f t="shared" si="125"/>
        <v>-23400</v>
      </c>
      <c r="I2336" s="42">
        <f t="shared" si="126"/>
        <v>7.368421052631579</v>
      </c>
      <c r="J2336" s="17"/>
      <c r="K2336" s="17" t="s">
        <v>1026</v>
      </c>
      <c r="L2336" s="17"/>
      <c r="M2336" s="2">
        <v>475</v>
      </c>
    </row>
    <row r="2337" spans="2:13" ht="12.75">
      <c r="B2337" s="292">
        <v>1300</v>
      </c>
      <c r="C2337" s="1" t="s">
        <v>1087</v>
      </c>
      <c r="D2337" s="1" t="s">
        <v>749</v>
      </c>
      <c r="E2337" s="1" t="s">
        <v>1088</v>
      </c>
      <c r="F2337" s="69" t="s">
        <v>1107</v>
      </c>
      <c r="G2337" s="29" t="s">
        <v>148</v>
      </c>
      <c r="H2337" s="6">
        <f t="shared" si="125"/>
        <v>-24700</v>
      </c>
      <c r="I2337" s="24">
        <f t="shared" si="126"/>
        <v>2.736842105263158</v>
      </c>
      <c r="K2337" s="17" t="s">
        <v>1026</v>
      </c>
      <c r="M2337" s="2">
        <v>475</v>
      </c>
    </row>
    <row r="2338" spans="1:13" s="17" customFormat="1" ht="12.75">
      <c r="A2338" s="1"/>
      <c r="B2338" s="292">
        <v>800</v>
      </c>
      <c r="C2338" s="1" t="s">
        <v>1087</v>
      </c>
      <c r="D2338" s="1" t="s">
        <v>749</v>
      </c>
      <c r="E2338" s="1" t="s">
        <v>1088</v>
      </c>
      <c r="F2338" s="69" t="s">
        <v>1108</v>
      </c>
      <c r="G2338" s="29" t="s">
        <v>148</v>
      </c>
      <c r="H2338" s="6">
        <f t="shared" si="125"/>
        <v>-25500</v>
      </c>
      <c r="I2338" s="24">
        <f t="shared" si="126"/>
        <v>1.6842105263157894</v>
      </c>
      <c r="J2338"/>
      <c r="K2338" s="17" t="s">
        <v>1026</v>
      </c>
      <c r="L2338"/>
      <c r="M2338" s="2">
        <v>475</v>
      </c>
    </row>
    <row r="2339" spans="1:13" s="17" customFormat="1" ht="12.75">
      <c r="A2339" s="14"/>
      <c r="B2339" s="221">
        <v>800</v>
      </c>
      <c r="C2339" s="14" t="s">
        <v>1087</v>
      </c>
      <c r="D2339" s="14" t="s">
        <v>749</v>
      </c>
      <c r="E2339" s="14" t="s">
        <v>1088</v>
      </c>
      <c r="F2339" s="38" t="s">
        <v>1109</v>
      </c>
      <c r="G2339" s="32" t="s">
        <v>121</v>
      </c>
      <c r="H2339" s="31">
        <f t="shared" si="125"/>
        <v>-26300</v>
      </c>
      <c r="I2339" s="42">
        <f t="shared" si="126"/>
        <v>1.6842105263157894</v>
      </c>
      <c r="K2339" s="17" t="s">
        <v>1026</v>
      </c>
      <c r="M2339" s="2">
        <v>475</v>
      </c>
    </row>
    <row r="2340" spans="2:13" ht="12.75">
      <c r="B2340" s="292">
        <v>3500</v>
      </c>
      <c r="C2340" s="1" t="s">
        <v>1087</v>
      </c>
      <c r="D2340" s="1" t="s">
        <v>749</v>
      </c>
      <c r="E2340" s="1" t="s">
        <v>1088</v>
      </c>
      <c r="F2340" s="69" t="s">
        <v>1110</v>
      </c>
      <c r="G2340" s="29" t="s">
        <v>182</v>
      </c>
      <c r="H2340" s="6">
        <f t="shared" si="125"/>
        <v>-29800</v>
      </c>
      <c r="I2340" s="24">
        <f t="shared" si="126"/>
        <v>7.368421052631579</v>
      </c>
      <c r="K2340" s="17" t="s">
        <v>1026</v>
      </c>
      <c r="M2340" s="2">
        <v>475</v>
      </c>
    </row>
    <row r="2341" spans="1:13" ht="12.75">
      <c r="A2341" s="14"/>
      <c r="B2341" s="221">
        <v>2000</v>
      </c>
      <c r="C2341" s="14" t="s">
        <v>1087</v>
      </c>
      <c r="D2341" s="14" t="s">
        <v>749</v>
      </c>
      <c r="E2341" s="14" t="s">
        <v>1088</v>
      </c>
      <c r="F2341" s="38" t="s">
        <v>1111</v>
      </c>
      <c r="G2341" s="32" t="s">
        <v>182</v>
      </c>
      <c r="H2341" s="31">
        <f t="shared" si="125"/>
        <v>-31800</v>
      </c>
      <c r="I2341" s="42">
        <f t="shared" si="126"/>
        <v>4.2105263157894735</v>
      </c>
      <c r="J2341" s="17"/>
      <c r="K2341" s="17" t="s">
        <v>1026</v>
      </c>
      <c r="L2341" s="17"/>
      <c r="M2341" s="2">
        <v>475</v>
      </c>
    </row>
    <row r="2342" spans="2:13" ht="12.75">
      <c r="B2342" s="292">
        <v>500</v>
      </c>
      <c r="C2342" s="1" t="s">
        <v>1087</v>
      </c>
      <c r="D2342" s="1" t="s">
        <v>749</v>
      </c>
      <c r="E2342" s="1" t="s">
        <v>1088</v>
      </c>
      <c r="F2342" s="69" t="s">
        <v>1112</v>
      </c>
      <c r="G2342" s="29" t="s">
        <v>182</v>
      </c>
      <c r="H2342" s="6">
        <f t="shared" si="125"/>
        <v>-32300</v>
      </c>
      <c r="I2342" s="24">
        <f t="shared" si="126"/>
        <v>1.0526315789473684</v>
      </c>
      <c r="K2342" s="17" t="s">
        <v>1026</v>
      </c>
      <c r="M2342" s="2">
        <v>475</v>
      </c>
    </row>
    <row r="2343" spans="1:13" s="17" customFormat="1" ht="12.75">
      <c r="A2343" s="1"/>
      <c r="B2343" s="292">
        <v>1300</v>
      </c>
      <c r="C2343" s="1" t="s">
        <v>1087</v>
      </c>
      <c r="D2343" s="1" t="s">
        <v>749</v>
      </c>
      <c r="E2343" s="1" t="s">
        <v>1088</v>
      </c>
      <c r="F2343" s="69" t="s">
        <v>1113</v>
      </c>
      <c r="G2343" s="29" t="s">
        <v>125</v>
      </c>
      <c r="H2343" s="6">
        <f t="shared" si="125"/>
        <v>-33600</v>
      </c>
      <c r="I2343" s="24">
        <f t="shared" si="126"/>
        <v>2.736842105263158</v>
      </c>
      <c r="J2343"/>
      <c r="K2343" s="17" t="s">
        <v>1026</v>
      </c>
      <c r="L2343"/>
      <c r="M2343" s="2">
        <v>475</v>
      </c>
    </row>
    <row r="2344" spans="2:13" ht="12.75">
      <c r="B2344" s="292">
        <v>1600</v>
      </c>
      <c r="C2344" s="1" t="s">
        <v>1087</v>
      </c>
      <c r="D2344" s="1" t="s">
        <v>749</v>
      </c>
      <c r="E2344" s="1" t="s">
        <v>1088</v>
      </c>
      <c r="F2344" s="69" t="s">
        <v>1114</v>
      </c>
      <c r="G2344" s="29" t="s">
        <v>125</v>
      </c>
      <c r="H2344" s="6">
        <f t="shared" si="125"/>
        <v>-35200</v>
      </c>
      <c r="I2344" s="24">
        <f t="shared" si="126"/>
        <v>3.3684210526315788</v>
      </c>
      <c r="K2344" s="17" t="s">
        <v>1026</v>
      </c>
      <c r="M2344" s="2">
        <v>475</v>
      </c>
    </row>
    <row r="2345" spans="1:13" s="17" customFormat="1" ht="12.75">
      <c r="A2345" s="1"/>
      <c r="B2345" s="292">
        <v>2000</v>
      </c>
      <c r="C2345" s="1" t="s">
        <v>1087</v>
      </c>
      <c r="D2345" s="1" t="s">
        <v>749</v>
      </c>
      <c r="E2345" s="1" t="s">
        <v>1088</v>
      </c>
      <c r="F2345" s="69" t="s">
        <v>1115</v>
      </c>
      <c r="G2345" s="29" t="s">
        <v>125</v>
      </c>
      <c r="H2345" s="6">
        <f t="shared" si="125"/>
        <v>-37200</v>
      </c>
      <c r="I2345" s="24">
        <f t="shared" si="126"/>
        <v>4.2105263157894735</v>
      </c>
      <c r="J2345"/>
      <c r="K2345" s="17" t="s">
        <v>1026</v>
      </c>
      <c r="L2345"/>
      <c r="M2345" s="2">
        <v>475</v>
      </c>
    </row>
    <row r="2346" spans="1:13" ht="12.75">
      <c r="A2346" s="14"/>
      <c r="B2346" s="221">
        <v>1600</v>
      </c>
      <c r="C2346" s="14" t="s">
        <v>1087</v>
      </c>
      <c r="D2346" s="14" t="s">
        <v>749</v>
      </c>
      <c r="E2346" s="14" t="s">
        <v>1088</v>
      </c>
      <c r="F2346" s="38" t="s">
        <v>1116</v>
      </c>
      <c r="G2346" s="32" t="s">
        <v>125</v>
      </c>
      <c r="H2346" s="31">
        <f t="shared" si="125"/>
        <v>-38800</v>
      </c>
      <c r="I2346" s="42">
        <f t="shared" si="126"/>
        <v>3.3684210526315788</v>
      </c>
      <c r="J2346" s="17"/>
      <c r="K2346" s="17" t="s">
        <v>1026</v>
      </c>
      <c r="L2346" s="17"/>
      <c r="M2346" s="2">
        <v>475</v>
      </c>
    </row>
    <row r="2347" spans="1:13" s="17" customFormat="1" ht="12.75">
      <c r="A2347" s="1"/>
      <c r="B2347" s="292">
        <v>1600</v>
      </c>
      <c r="C2347" s="1" t="s">
        <v>1087</v>
      </c>
      <c r="D2347" s="1" t="s">
        <v>749</v>
      </c>
      <c r="E2347" s="1" t="s">
        <v>1088</v>
      </c>
      <c r="F2347" s="69" t="s">
        <v>1117</v>
      </c>
      <c r="G2347" s="29" t="s">
        <v>127</v>
      </c>
      <c r="H2347" s="6">
        <f t="shared" si="125"/>
        <v>-40400</v>
      </c>
      <c r="I2347" s="24">
        <f t="shared" si="126"/>
        <v>3.3684210526315788</v>
      </c>
      <c r="J2347"/>
      <c r="K2347" s="17" t="s">
        <v>1026</v>
      </c>
      <c r="L2347"/>
      <c r="M2347" s="2">
        <v>475</v>
      </c>
    </row>
    <row r="2348" spans="1:13" s="67" customFormat="1" ht="12.75">
      <c r="A2348" s="14"/>
      <c r="B2348" s="221">
        <v>800</v>
      </c>
      <c r="C2348" s="14" t="s">
        <v>1087</v>
      </c>
      <c r="D2348" s="14" t="s">
        <v>749</v>
      </c>
      <c r="E2348" s="14" t="s">
        <v>1088</v>
      </c>
      <c r="F2348" s="38" t="s">
        <v>1118</v>
      </c>
      <c r="G2348" s="32" t="s">
        <v>127</v>
      </c>
      <c r="H2348" s="31">
        <f t="shared" si="125"/>
        <v>-41200</v>
      </c>
      <c r="I2348" s="42">
        <f t="shared" si="126"/>
        <v>1.6842105263157894</v>
      </c>
      <c r="J2348" s="17"/>
      <c r="K2348" s="17" t="s">
        <v>1026</v>
      </c>
      <c r="L2348" s="17"/>
      <c r="M2348" s="2">
        <v>475</v>
      </c>
    </row>
    <row r="2349" spans="2:13" ht="12.75">
      <c r="B2349" s="292">
        <v>1600</v>
      </c>
      <c r="C2349" s="1" t="s">
        <v>1087</v>
      </c>
      <c r="D2349" s="1" t="s">
        <v>749</v>
      </c>
      <c r="E2349" s="1" t="s">
        <v>1088</v>
      </c>
      <c r="F2349" s="69" t="s">
        <v>1119</v>
      </c>
      <c r="G2349" s="29" t="s">
        <v>129</v>
      </c>
      <c r="H2349" s="6">
        <f t="shared" si="125"/>
        <v>-42800</v>
      </c>
      <c r="I2349" s="24">
        <f t="shared" si="126"/>
        <v>3.3684210526315788</v>
      </c>
      <c r="K2349" s="17" t="s">
        <v>1026</v>
      </c>
      <c r="M2349" s="2">
        <v>475</v>
      </c>
    </row>
    <row r="2350" spans="1:13" ht="12.75">
      <c r="A2350" s="14"/>
      <c r="B2350" s="221">
        <v>2500</v>
      </c>
      <c r="C2350" s="14" t="s">
        <v>1087</v>
      </c>
      <c r="D2350" s="14" t="s">
        <v>749</v>
      </c>
      <c r="E2350" s="14" t="s">
        <v>1088</v>
      </c>
      <c r="F2350" s="38" t="s">
        <v>1120</v>
      </c>
      <c r="G2350" s="32" t="s">
        <v>129</v>
      </c>
      <c r="H2350" s="31">
        <f t="shared" si="125"/>
        <v>-45300</v>
      </c>
      <c r="I2350" s="42">
        <f t="shared" si="126"/>
        <v>5.2631578947368425</v>
      </c>
      <c r="J2350" s="17"/>
      <c r="K2350" s="17" t="s">
        <v>1026</v>
      </c>
      <c r="L2350" s="17"/>
      <c r="M2350" s="2">
        <v>475</v>
      </c>
    </row>
    <row r="2351" spans="1:13" s="17" customFormat="1" ht="12.75">
      <c r="A2351" s="14"/>
      <c r="B2351" s="221">
        <v>1600</v>
      </c>
      <c r="C2351" s="14" t="s">
        <v>1087</v>
      </c>
      <c r="D2351" s="14" t="s">
        <v>749</v>
      </c>
      <c r="E2351" s="14" t="s">
        <v>1088</v>
      </c>
      <c r="F2351" s="38" t="s">
        <v>1121</v>
      </c>
      <c r="G2351" s="32" t="s">
        <v>216</v>
      </c>
      <c r="H2351" s="31">
        <f t="shared" si="125"/>
        <v>-46900</v>
      </c>
      <c r="I2351" s="42">
        <f t="shared" si="126"/>
        <v>3.3684210526315788</v>
      </c>
      <c r="K2351" s="17" t="s">
        <v>1026</v>
      </c>
      <c r="M2351" s="2">
        <v>475</v>
      </c>
    </row>
    <row r="2352" spans="2:13" ht="12.75">
      <c r="B2352" s="292">
        <v>2000</v>
      </c>
      <c r="C2352" s="1" t="s">
        <v>1087</v>
      </c>
      <c r="D2352" s="1" t="s">
        <v>749</v>
      </c>
      <c r="E2352" s="1" t="s">
        <v>1088</v>
      </c>
      <c r="F2352" s="69" t="s">
        <v>1122</v>
      </c>
      <c r="G2352" s="29" t="s">
        <v>217</v>
      </c>
      <c r="H2352" s="6">
        <f t="shared" si="125"/>
        <v>-48900</v>
      </c>
      <c r="I2352" s="24">
        <f t="shared" si="126"/>
        <v>4.2105263157894735</v>
      </c>
      <c r="K2352" s="17" t="s">
        <v>1026</v>
      </c>
      <c r="M2352" s="2">
        <v>475</v>
      </c>
    </row>
    <row r="2353" spans="2:13" ht="12.75">
      <c r="B2353" s="292">
        <v>500</v>
      </c>
      <c r="C2353" s="1" t="s">
        <v>1087</v>
      </c>
      <c r="D2353" s="1" t="s">
        <v>749</v>
      </c>
      <c r="E2353" s="1" t="s">
        <v>1088</v>
      </c>
      <c r="F2353" s="69" t="s">
        <v>1123</v>
      </c>
      <c r="G2353" s="29" t="s">
        <v>219</v>
      </c>
      <c r="H2353" s="6">
        <f t="shared" si="125"/>
        <v>-49400</v>
      </c>
      <c r="I2353" s="24">
        <f t="shared" si="126"/>
        <v>1.0526315789473684</v>
      </c>
      <c r="K2353" s="17" t="s">
        <v>1026</v>
      </c>
      <c r="M2353" s="2">
        <v>475</v>
      </c>
    </row>
    <row r="2354" spans="1:13" ht="12.75">
      <c r="A2354" s="14"/>
      <c r="B2354" s="221">
        <v>4000</v>
      </c>
      <c r="C2354" s="14" t="s">
        <v>1087</v>
      </c>
      <c r="D2354" s="14" t="s">
        <v>749</v>
      </c>
      <c r="E2354" s="14" t="s">
        <v>1088</v>
      </c>
      <c r="F2354" s="38" t="s">
        <v>1124</v>
      </c>
      <c r="G2354" s="32" t="s">
        <v>219</v>
      </c>
      <c r="H2354" s="31">
        <f t="shared" si="125"/>
        <v>-53400</v>
      </c>
      <c r="I2354" s="42">
        <f t="shared" si="126"/>
        <v>8.421052631578947</v>
      </c>
      <c r="J2354" s="17"/>
      <c r="K2354" s="17" t="s">
        <v>1026</v>
      </c>
      <c r="L2354" s="17"/>
      <c r="M2354" s="2">
        <v>475</v>
      </c>
    </row>
    <row r="2355" spans="2:13" ht="12.75">
      <c r="B2355" s="292">
        <v>1000</v>
      </c>
      <c r="C2355" s="1" t="s">
        <v>1087</v>
      </c>
      <c r="D2355" s="1" t="s">
        <v>749</v>
      </c>
      <c r="E2355" s="1" t="s">
        <v>1088</v>
      </c>
      <c r="F2355" s="69" t="s">
        <v>1125</v>
      </c>
      <c r="G2355" s="29" t="s">
        <v>220</v>
      </c>
      <c r="H2355" s="6">
        <f t="shared" si="125"/>
        <v>-54400</v>
      </c>
      <c r="I2355" s="24">
        <f t="shared" si="126"/>
        <v>2.1052631578947367</v>
      </c>
      <c r="K2355" s="17" t="s">
        <v>1026</v>
      </c>
      <c r="M2355" s="2">
        <v>475</v>
      </c>
    </row>
    <row r="2356" spans="2:13" ht="12.75">
      <c r="B2356" s="292">
        <v>500</v>
      </c>
      <c r="C2356" s="1" t="s">
        <v>1087</v>
      </c>
      <c r="D2356" s="1" t="s">
        <v>749</v>
      </c>
      <c r="E2356" s="1" t="s">
        <v>1088</v>
      </c>
      <c r="F2356" s="69" t="s">
        <v>1126</v>
      </c>
      <c r="G2356" s="29" t="s">
        <v>220</v>
      </c>
      <c r="H2356" s="6">
        <f t="shared" si="125"/>
        <v>-54900</v>
      </c>
      <c r="I2356" s="24">
        <f t="shared" si="126"/>
        <v>1.0526315789473684</v>
      </c>
      <c r="K2356" s="17" t="s">
        <v>1026</v>
      </c>
      <c r="M2356" s="2">
        <v>475</v>
      </c>
    </row>
    <row r="2357" spans="1:13" s="17" customFormat="1" ht="12.75">
      <c r="A2357" s="14"/>
      <c r="B2357" s="221">
        <v>1300</v>
      </c>
      <c r="C2357" s="14" t="s">
        <v>1127</v>
      </c>
      <c r="D2357" s="14" t="s">
        <v>749</v>
      </c>
      <c r="E2357" s="14" t="s">
        <v>1092</v>
      </c>
      <c r="F2357" s="32" t="s">
        <v>1128</v>
      </c>
      <c r="G2357" s="32" t="s">
        <v>220</v>
      </c>
      <c r="H2357" s="31">
        <f t="shared" si="125"/>
        <v>-56200</v>
      </c>
      <c r="I2357" s="42">
        <f t="shared" si="126"/>
        <v>2.736842105263158</v>
      </c>
      <c r="K2357" s="17" t="s">
        <v>577</v>
      </c>
      <c r="M2357" s="43">
        <v>475</v>
      </c>
    </row>
    <row r="2358" spans="2:13" ht="12.75">
      <c r="B2358" s="292">
        <v>800</v>
      </c>
      <c r="C2358" s="1" t="s">
        <v>1087</v>
      </c>
      <c r="D2358" s="1" t="s">
        <v>749</v>
      </c>
      <c r="E2358" s="1" t="s">
        <v>1088</v>
      </c>
      <c r="F2358" s="69" t="s">
        <v>1129</v>
      </c>
      <c r="G2358" s="29" t="s">
        <v>210</v>
      </c>
      <c r="H2358" s="6">
        <f t="shared" si="125"/>
        <v>-57000</v>
      </c>
      <c r="I2358" s="24">
        <f t="shared" si="126"/>
        <v>1.6842105263157894</v>
      </c>
      <c r="K2358" t="s">
        <v>1026</v>
      </c>
      <c r="M2358" s="2">
        <v>475</v>
      </c>
    </row>
    <row r="2359" spans="2:13" ht="12.75">
      <c r="B2359" s="292">
        <v>3500</v>
      </c>
      <c r="C2359" s="1" t="s">
        <v>1087</v>
      </c>
      <c r="D2359" s="1" t="s">
        <v>749</v>
      </c>
      <c r="E2359" s="1" t="s">
        <v>1088</v>
      </c>
      <c r="F2359" s="69" t="s">
        <v>1130</v>
      </c>
      <c r="G2359" s="29" t="s">
        <v>210</v>
      </c>
      <c r="H2359" s="6">
        <f t="shared" si="125"/>
        <v>-60500</v>
      </c>
      <c r="I2359" s="24">
        <f t="shared" si="126"/>
        <v>7.368421052631579</v>
      </c>
      <c r="K2359" t="s">
        <v>1026</v>
      </c>
      <c r="M2359" s="2">
        <v>475</v>
      </c>
    </row>
    <row r="2360" spans="1:13" ht="12.75">
      <c r="A2360" s="14"/>
      <c r="B2360" s="221">
        <v>2500</v>
      </c>
      <c r="C2360" s="14" t="s">
        <v>1087</v>
      </c>
      <c r="D2360" s="14" t="s">
        <v>749</v>
      </c>
      <c r="E2360" s="14" t="s">
        <v>1088</v>
      </c>
      <c r="F2360" s="38" t="s">
        <v>1131</v>
      </c>
      <c r="G2360" s="32" t="s">
        <v>210</v>
      </c>
      <c r="H2360" s="31">
        <f t="shared" si="125"/>
        <v>-63000</v>
      </c>
      <c r="I2360" s="42">
        <f t="shared" si="126"/>
        <v>5.2631578947368425</v>
      </c>
      <c r="J2360" s="17"/>
      <c r="K2360" s="17" t="s">
        <v>1026</v>
      </c>
      <c r="L2360" s="17"/>
      <c r="M2360" s="2">
        <v>475</v>
      </c>
    </row>
    <row r="2361" spans="2:13" ht="12.75">
      <c r="B2361" s="292">
        <v>15503</v>
      </c>
      <c r="C2361" s="1" t="s">
        <v>1087</v>
      </c>
      <c r="D2361" s="1" t="s">
        <v>749</v>
      </c>
      <c r="E2361" s="1" t="s">
        <v>1132</v>
      </c>
      <c r="F2361" s="69" t="s">
        <v>1133</v>
      </c>
      <c r="G2361" s="29" t="s">
        <v>210</v>
      </c>
      <c r="H2361" s="6">
        <f t="shared" si="125"/>
        <v>-78503</v>
      </c>
      <c r="I2361" s="24">
        <f t="shared" si="126"/>
        <v>32.63789473684211</v>
      </c>
      <c r="K2361" t="s">
        <v>1026</v>
      </c>
      <c r="M2361" s="2">
        <v>475</v>
      </c>
    </row>
    <row r="2362" spans="2:13" ht="12.75">
      <c r="B2362" s="292">
        <v>1300</v>
      </c>
      <c r="C2362" s="1" t="s">
        <v>1087</v>
      </c>
      <c r="D2362" s="1" t="s">
        <v>749</v>
      </c>
      <c r="E2362" s="1" t="s">
        <v>1088</v>
      </c>
      <c r="F2362" s="69" t="s">
        <v>1134</v>
      </c>
      <c r="G2362" s="29" t="s">
        <v>221</v>
      </c>
      <c r="H2362" s="6">
        <f t="shared" si="125"/>
        <v>-79803</v>
      </c>
      <c r="I2362" s="24">
        <f t="shared" si="126"/>
        <v>2.736842105263158</v>
      </c>
      <c r="K2362" t="s">
        <v>1026</v>
      </c>
      <c r="M2362" s="2">
        <v>475</v>
      </c>
    </row>
    <row r="2363" spans="1:13" s="60" customFormat="1" ht="12.75">
      <c r="A2363" s="1"/>
      <c r="B2363" s="292">
        <v>800</v>
      </c>
      <c r="C2363" s="1" t="s">
        <v>1087</v>
      </c>
      <c r="D2363" s="1" t="s">
        <v>749</v>
      </c>
      <c r="E2363" s="1" t="s">
        <v>1088</v>
      </c>
      <c r="F2363" s="69" t="s">
        <v>1135</v>
      </c>
      <c r="G2363" s="29" t="s">
        <v>223</v>
      </c>
      <c r="H2363" s="6">
        <f t="shared" si="125"/>
        <v>-80603</v>
      </c>
      <c r="I2363" s="24">
        <f t="shared" si="126"/>
        <v>1.6842105263157894</v>
      </c>
      <c r="J2363"/>
      <c r="K2363" t="s">
        <v>1026</v>
      </c>
      <c r="L2363"/>
      <c r="M2363" s="2">
        <v>475</v>
      </c>
    </row>
    <row r="2364" spans="2:13" ht="12.75">
      <c r="B2364" s="292">
        <v>1000</v>
      </c>
      <c r="C2364" s="1" t="s">
        <v>1087</v>
      </c>
      <c r="D2364" s="1" t="s">
        <v>749</v>
      </c>
      <c r="E2364" s="1" t="s">
        <v>1088</v>
      </c>
      <c r="F2364" s="69" t="s">
        <v>1136</v>
      </c>
      <c r="G2364" s="29" t="s">
        <v>223</v>
      </c>
      <c r="H2364" s="6">
        <f t="shared" si="125"/>
        <v>-81603</v>
      </c>
      <c r="I2364" s="24">
        <f t="shared" si="126"/>
        <v>2.1052631578947367</v>
      </c>
      <c r="K2364" t="s">
        <v>1026</v>
      </c>
      <c r="M2364" s="2">
        <v>475</v>
      </c>
    </row>
    <row r="2365" spans="2:13" ht="12.75">
      <c r="B2365" s="292">
        <v>10733</v>
      </c>
      <c r="C2365" s="1" t="s">
        <v>1087</v>
      </c>
      <c r="D2365" s="1" t="s">
        <v>749</v>
      </c>
      <c r="E2365" s="1" t="s">
        <v>1132</v>
      </c>
      <c r="F2365" s="69" t="s">
        <v>1137</v>
      </c>
      <c r="G2365" s="29" t="s">
        <v>223</v>
      </c>
      <c r="H2365" s="6">
        <f t="shared" si="125"/>
        <v>-92336</v>
      </c>
      <c r="I2365" s="24">
        <f t="shared" si="126"/>
        <v>22.59578947368421</v>
      </c>
      <c r="K2365" t="s">
        <v>1026</v>
      </c>
      <c r="M2365" s="2">
        <v>475</v>
      </c>
    </row>
    <row r="2366" spans="1:13" ht="12.75">
      <c r="A2366" s="13"/>
      <c r="B2366" s="308">
        <f>SUM(B2321:B2365)</f>
        <v>92336</v>
      </c>
      <c r="C2366" s="13" t="s">
        <v>1087</v>
      </c>
      <c r="D2366" s="13"/>
      <c r="E2366" s="13"/>
      <c r="F2366" s="20"/>
      <c r="G2366" s="20"/>
      <c r="H2366" s="58">
        <v>0</v>
      </c>
      <c r="I2366" s="59">
        <f t="shared" si="126"/>
        <v>194.39157894736843</v>
      </c>
      <c r="J2366" s="60"/>
      <c r="K2366" s="60"/>
      <c r="L2366" s="60"/>
      <c r="M2366" s="2">
        <v>475</v>
      </c>
    </row>
    <row r="2367" spans="1:13" s="60" customFormat="1" ht="12.75">
      <c r="A2367" s="1"/>
      <c r="B2367" s="6"/>
      <c r="C2367" s="1"/>
      <c r="D2367" s="1"/>
      <c r="E2367" s="1"/>
      <c r="F2367" s="29"/>
      <c r="G2367" s="29"/>
      <c r="H2367" s="6">
        <f t="shared" si="125"/>
        <v>0</v>
      </c>
      <c r="I2367" s="24">
        <f t="shared" si="126"/>
        <v>0</v>
      </c>
      <c r="J2367"/>
      <c r="K2367"/>
      <c r="L2367"/>
      <c r="M2367" s="2">
        <v>475</v>
      </c>
    </row>
    <row r="2368" spans="8:13" ht="12.75">
      <c r="H2368" s="6">
        <f t="shared" si="125"/>
        <v>0</v>
      </c>
      <c r="I2368" s="24">
        <f t="shared" si="126"/>
        <v>0</v>
      </c>
      <c r="M2368" s="2">
        <v>475</v>
      </c>
    </row>
    <row r="2369" spans="2:13" ht="12.75">
      <c r="B2369" s="221">
        <v>49500</v>
      </c>
      <c r="C2369" s="14" t="s">
        <v>1277</v>
      </c>
      <c r="D2369" s="14" t="s">
        <v>749</v>
      </c>
      <c r="E2369" s="1" t="s">
        <v>749</v>
      </c>
      <c r="F2369" s="72" t="s">
        <v>1138</v>
      </c>
      <c r="G2369" s="29" t="s">
        <v>1139</v>
      </c>
      <c r="H2369" s="6">
        <f t="shared" si="125"/>
        <v>-49500</v>
      </c>
      <c r="I2369" s="24">
        <f t="shared" si="126"/>
        <v>104.21052631578948</v>
      </c>
      <c r="K2369" t="s">
        <v>942</v>
      </c>
      <c r="M2369" s="2">
        <v>475</v>
      </c>
    </row>
    <row r="2370" spans="1:13" s="67" customFormat="1" ht="12.75">
      <c r="A2370" s="13"/>
      <c r="B2370" s="308">
        <f>SUM(B2369:B2369)</f>
        <v>49500</v>
      </c>
      <c r="C2370" s="13" t="s">
        <v>1140</v>
      </c>
      <c r="D2370" s="13"/>
      <c r="E2370" s="13"/>
      <c r="F2370" s="20"/>
      <c r="G2370" s="20"/>
      <c r="H2370" s="58">
        <v>0</v>
      </c>
      <c r="I2370" s="59">
        <f t="shared" si="126"/>
        <v>104.21052631578948</v>
      </c>
      <c r="J2370" s="60"/>
      <c r="K2370" s="60"/>
      <c r="L2370" s="60"/>
      <c r="M2370" s="2">
        <v>475</v>
      </c>
    </row>
    <row r="2371" spans="1:13" s="67" customFormat="1" ht="12.75">
      <c r="A2371" s="1"/>
      <c r="B2371" s="292"/>
      <c r="C2371" s="1"/>
      <c r="D2371" s="1"/>
      <c r="E2371" s="1"/>
      <c r="F2371" s="29"/>
      <c r="G2371" s="29"/>
      <c r="H2371" s="6">
        <f aca="true" t="shared" si="127" ref="H2371:H2380">H2370-B2371</f>
        <v>0</v>
      </c>
      <c r="I2371" s="24">
        <f t="shared" si="126"/>
        <v>0</v>
      </c>
      <c r="J2371"/>
      <c r="K2371"/>
      <c r="L2371"/>
      <c r="M2371" s="2">
        <v>475</v>
      </c>
    </row>
    <row r="2372" spans="1:13" s="60" customFormat="1" ht="12.75">
      <c r="A2372" s="1"/>
      <c r="B2372" s="292"/>
      <c r="C2372" s="1"/>
      <c r="D2372" s="1"/>
      <c r="E2372" s="1"/>
      <c r="F2372" s="29"/>
      <c r="G2372" s="29"/>
      <c r="H2372" s="6">
        <f t="shared" si="127"/>
        <v>0</v>
      </c>
      <c r="I2372" s="24">
        <f t="shared" si="126"/>
        <v>0</v>
      </c>
      <c r="J2372"/>
      <c r="K2372"/>
      <c r="L2372"/>
      <c r="M2372" s="2">
        <v>475</v>
      </c>
    </row>
    <row r="2373" spans="1:13" s="17" customFormat="1" ht="12.75">
      <c r="A2373" s="14"/>
      <c r="B2373" s="221">
        <v>15500</v>
      </c>
      <c r="C2373" s="14" t="s">
        <v>1141</v>
      </c>
      <c r="D2373" s="14" t="s">
        <v>749</v>
      </c>
      <c r="E2373" s="14" t="s">
        <v>1142</v>
      </c>
      <c r="F2373" s="33" t="s">
        <v>541</v>
      </c>
      <c r="G2373" s="32" t="s">
        <v>1143</v>
      </c>
      <c r="H2373" s="31">
        <f>H2372-B2373</f>
        <v>-15500</v>
      </c>
      <c r="I2373" s="42">
        <f t="shared" si="126"/>
        <v>32.63157894736842</v>
      </c>
      <c r="M2373" s="2">
        <v>475</v>
      </c>
    </row>
    <row r="2374" spans="1:13" s="17" customFormat="1" ht="12.75">
      <c r="A2374" s="14"/>
      <c r="B2374" s="221">
        <v>17888</v>
      </c>
      <c r="C2374" s="14" t="s">
        <v>1141</v>
      </c>
      <c r="D2374" s="14" t="s">
        <v>749</v>
      </c>
      <c r="E2374" s="14" t="s">
        <v>1144</v>
      </c>
      <c r="F2374" s="33" t="s">
        <v>541</v>
      </c>
      <c r="G2374" s="32" t="s">
        <v>1145</v>
      </c>
      <c r="H2374" s="31">
        <f>H2373-B2374</f>
        <v>-33388</v>
      </c>
      <c r="I2374" s="42">
        <f t="shared" si="126"/>
        <v>37.65894736842105</v>
      </c>
      <c r="M2374" s="43">
        <v>475</v>
      </c>
    </row>
    <row r="2375" spans="1:13" s="17" customFormat="1" ht="12.75">
      <c r="A2375" s="13"/>
      <c r="B2375" s="308">
        <f>SUM(B2373:B2374)</f>
        <v>33388</v>
      </c>
      <c r="C2375" s="13" t="s">
        <v>1141</v>
      </c>
      <c r="D2375" s="13"/>
      <c r="E2375" s="13"/>
      <c r="F2375" s="76"/>
      <c r="G2375" s="20"/>
      <c r="H2375" s="58">
        <v>0</v>
      </c>
      <c r="I2375" s="59">
        <f>+B2375/M2375</f>
        <v>70.29052631578948</v>
      </c>
      <c r="J2375" s="60"/>
      <c r="K2375" s="60"/>
      <c r="L2375" s="60"/>
      <c r="M2375" s="2">
        <v>475</v>
      </c>
    </row>
    <row r="2376" spans="1:13" s="17" customFormat="1" ht="12.75">
      <c r="A2376" s="1"/>
      <c r="B2376" s="6"/>
      <c r="C2376" s="1"/>
      <c r="D2376" s="1"/>
      <c r="E2376" s="1"/>
      <c r="F2376" s="29"/>
      <c r="G2376" s="29"/>
      <c r="H2376" s="6">
        <f t="shared" si="127"/>
        <v>0</v>
      </c>
      <c r="I2376" s="24">
        <f t="shared" si="126"/>
        <v>0</v>
      </c>
      <c r="J2376"/>
      <c r="K2376"/>
      <c r="L2376"/>
      <c r="M2376" s="2">
        <v>475</v>
      </c>
    </row>
    <row r="2377" spans="1:13" s="17" customFormat="1" ht="12.75">
      <c r="A2377" s="1"/>
      <c r="B2377" s="6"/>
      <c r="C2377" s="1"/>
      <c r="D2377" s="1"/>
      <c r="E2377" s="1"/>
      <c r="F2377" s="29"/>
      <c r="G2377" s="29"/>
      <c r="H2377" s="6">
        <f t="shared" si="127"/>
        <v>0</v>
      </c>
      <c r="I2377" s="24">
        <f t="shared" si="126"/>
        <v>0</v>
      </c>
      <c r="J2377"/>
      <c r="K2377"/>
      <c r="L2377"/>
      <c r="M2377" s="2">
        <v>475</v>
      </c>
    </row>
    <row r="2378" spans="1:13" ht="12.75">
      <c r="A2378" s="14"/>
      <c r="B2378" s="78">
        <v>175000</v>
      </c>
      <c r="C2378" s="14" t="s">
        <v>1146</v>
      </c>
      <c r="D2378" s="14" t="s">
        <v>749</v>
      </c>
      <c r="E2378" s="14" t="s">
        <v>1147</v>
      </c>
      <c r="F2378" s="32" t="s">
        <v>1148</v>
      </c>
      <c r="G2378" s="32" t="s">
        <v>20</v>
      </c>
      <c r="H2378" s="31">
        <f t="shared" si="127"/>
        <v>-175000</v>
      </c>
      <c r="I2378" s="24">
        <f t="shared" si="126"/>
        <v>368.42105263157896</v>
      </c>
      <c r="J2378" s="17"/>
      <c r="K2378" s="17"/>
      <c r="L2378" s="17"/>
      <c r="M2378" s="2">
        <v>475</v>
      </c>
    </row>
    <row r="2379" spans="1:13" ht="12.75">
      <c r="A2379" s="14"/>
      <c r="B2379" s="221">
        <v>48098</v>
      </c>
      <c r="C2379" s="14" t="s">
        <v>1149</v>
      </c>
      <c r="D2379" s="14" t="s">
        <v>749</v>
      </c>
      <c r="E2379" s="14" t="s">
        <v>1150</v>
      </c>
      <c r="F2379" s="71" t="s">
        <v>1148</v>
      </c>
      <c r="G2379" s="32" t="s">
        <v>125</v>
      </c>
      <c r="H2379" s="31">
        <f t="shared" si="127"/>
        <v>-223098</v>
      </c>
      <c r="I2379" s="24">
        <f t="shared" si="126"/>
        <v>101.25894736842105</v>
      </c>
      <c r="J2379" s="17"/>
      <c r="K2379" s="17" t="s">
        <v>1026</v>
      </c>
      <c r="L2379" s="17"/>
      <c r="M2379" s="2">
        <v>475</v>
      </c>
    </row>
    <row r="2380" spans="1:13" ht="12.75">
      <c r="A2380" s="14"/>
      <c r="B2380" s="221">
        <v>19161</v>
      </c>
      <c r="C2380" s="14" t="s">
        <v>1151</v>
      </c>
      <c r="D2380" s="14" t="s">
        <v>749</v>
      </c>
      <c r="E2380" s="14" t="s">
        <v>1150</v>
      </c>
      <c r="F2380" s="71" t="s">
        <v>1148</v>
      </c>
      <c r="G2380" s="32" t="s">
        <v>125</v>
      </c>
      <c r="H2380" s="31">
        <f t="shared" si="127"/>
        <v>-242259</v>
      </c>
      <c r="I2380" s="24">
        <f t="shared" si="126"/>
        <v>40.33894736842105</v>
      </c>
      <c r="J2380" s="17"/>
      <c r="K2380" s="17" t="s">
        <v>1026</v>
      </c>
      <c r="L2380" s="17"/>
      <c r="M2380" s="2">
        <v>475</v>
      </c>
    </row>
    <row r="2381" spans="1:13" s="67" customFormat="1" ht="12.75">
      <c r="A2381" s="13"/>
      <c r="B2381" s="53">
        <f>SUM(B2378:B2380)</f>
        <v>242259</v>
      </c>
      <c r="C2381" s="13"/>
      <c r="D2381" s="13"/>
      <c r="E2381" s="13" t="s">
        <v>1152</v>
      </c>
      <c r="F2381" s="20"/>
      <c r="G2381" s="20"/>
      <c r="H2381" s="58">
        <v>0</v>
      </c>
      <c r="I2381" s="59">
        <f t="shared" si="126"/>
        <v>510.01894736842104</v>
      </c>
      <c r="J2381" s="60"/>
      <c r="K2381" s="60"/>
      <c r="L2381" s="60"/>
      <c r="M2381" s="2">
        <v>475</v>
      </c>
    </row>
    <row r="2382" spans="1:13" s="67" customFormat="1" ht="12.75">
      <c r="A2382" s="1"/>
      <c r="B2382" s="6"/>
      <c r="C2382" s="1"/>
      <c r="D2382" s="1"/>
      <c r="E2382" s="1"/>
      <c r="F2382" s="29"/>
      <c r="G2382" s="29"/>
      <c r="H2382" s="6">
        <f>H2381-B2382</f>
        <v>0</v>
      </c>
      <c r="I2382" s="24">
        <f t="shared" si="126"/>
        <v>0</v>
      </c>
      <c r="J2382"/>
      <c r="K2382"/>
      <c r="L2382"/>
      <c r="M2382" s="2">
        <v>475</v>
      </c>
    </row>
    <row r="2383" spans="1:13" s="67" customFormat="1" ht="12.75">
      <c r="A2383" s="1"/>
      <c r="B2383" s="6"/>
      <c r="C2383" s="1"/>
      <c r="D2383" s="1"/>
      <c r="E2383" s="1"/>
      <c r="F2383" s="29"/>
      <c r="G2383" s="29"/>
      <c r="H2383" s="6">
        <f aca="true" t="shared" si="128" ref="H2383:H2389">H2382-B2383</f>
        <v>0</v>
      </c>
      <c r="I2383" s="24">
        <f t="shared" si="126"/>
        <v>0</v>
      </c>
      <c r="J2383"/>
      <c r="K2383"/>
      <c r="L2383"/>
      <c r="M2383" s="2">
        <v>475</v>
      </c>
    </row>
    <row r="2384" spans="1:13" s="17" customFormat="1" ht="12.75">
      <c r="A2384" s="14"/>
      <c r="B2384" s="290">
        <v>18350</v>
      </c>
      <c r="C2384" s="14" t="s">
        <v>1153</v>
      </c>
      <c r="D2384" s="14" t="s">
        <v>749</v>
      </c>
      <c r="E2384" s="14" t="s">
        <v>1154</v>
      </c>
      <c r="F2384" s="33" t="s">
        <v>1155</v>
      </c>
      <c r="G2384" s="32" t="s">
        <v>217</v>
      </c>
      <c r="H2384" s="31">
        <f t="shared" si="128"/>
        <v>-18350</v>
      </c>
      <c r="I2384" s="42">
        <f t="shared" si="126"/>
        <v>38.63157894736842</v>
      </c>
      <c r="K2384" s="17" t="s">
        <v>1026</v>
      </c>
      <c r="M2384" s="43">
        <v>475</v>
      </c>
    </row>
    <row r="2385" spans="1:13" s="17" customFormat="1" ht="12.75">
      <c r="A2385" s="14"/>
      <c r="B2385" s="290">
        <v>45500</v>
      </c>
      <c r="C2385" s="14" t="s">
        <v>1156</v>
      </c>
      <c r="D2385" s="14" t="s">
        <v>749</v>
      </c>
      <c r="E2385" s="14" t="s">
        <v>1154</v>
      </c>
      <c r="F2385" s="33" t="s">
        <v>1157</v>
      </c>
      <c r="G2385" s="32" t="s">
        <v>217</v>
      </c>
      <c r="H2385" s="31">
        <f t="shared" si="128"/>
        <v>-63850</v>
      </c>
      <c r="I2385" s="42">
        <f t="shared" si="126"/>
        <v>95.78947368421052</v>
      </c>
      <c r="K2385" s="17" t="s">
        <v>1026</v>
      </c>
      <c r="M2385" s="43">
        <v>475</v>
      </c>
    </row>
    <row r="2386" spans="1:13" ht="12.75">
      <c r="A2386" s="13"/>
      <c r="B2386" s="322">
        <f>SUM(B2384:B2385)</f>
        <v>63850</v>
      </c>
      <c r="C2386" s="13" t="s">
        <v>1158</v>
      </c>
      <c r="D2386" s="13"/>
      <c r="E2386" s="13"/>
      <c r="F2386" s="20"/>
      <c r="G2386" s="20"/>
      <c r="H2386" s="58">
        <v>0</v>
      </c>
      <c r="I2386" s="59">
        <f t="shared" si="126"/>
        <v>134.42105263157896</v>
      </c>
      <c r="J2386" s="60"/>
      <c r="K2386" s="60"/>
      <c r="L2386" s="60"/>
      <c r="M2386" s="2">
        <v>475</v>
      </c>
    </row>
    <row r="2387" spans="8:13" ht="12.75">
      <c r="H2387" s="6">
        <f t="shared" si="128"/>
        <v>0</v>
      </c>
      <c r="I2387" s="24">
        <f t="shared" si="126"/>
        <v>0</v>
      </c>
      <c r="M2387" s="2">
        <v>475</v>
      </c>
    </row>
    <row r="2388" spans="8:13" ht="12.75">
      <c r="H2388" s="6">
        <f t="shared" si="128"/>
        <v>0</v>
      </c>
      <c r="I2388" s="24">
        <f t="shared" si="126"/>
        <v>0</v>
      </c>
      <c r="M2388" s="2">
        <v>475</v>
      </c>
    </row>
    <row r="2389" spans="8:13" ht="12.75">
      <c r="H2389" s="6">
        <f t="shared" si="128"/>
        <v>0</v>
      </c>
      <c r="I2389" s="24">
        <f t="shared" si="126"/>
        <v>0</v>
      </c>
      <c r="M2389" s="2">
        <v>475</v>
      </c>
    </row>
    <row r="2390" spans="2:13" ht="12.75">
      <c r="B2390" s="221">
        <v>150000</v>
      </c>
      <c r="C2390" s="1" t="s">
        <v>1159</v>
      </c>
      <c r="D2390" s="1" t="s">
        <v>1160</v>
      </c>
      <c r="F2390" s="72" t="s">
        <v>541</v>
      </c>
      <c r="G2390" s="32" t="s">
        <v>125</v>
      </c>
      <c r="H2390" s="6">
        <f>H2389-B2390</f>
        <v>-150000</v>
      </c>
      <c r="I2390" s="24">
        <f t="shared" si="126"/>
        <v>315.7894736842105</v>
      </c>
      <c r="M2390" s="2">
        <v>475</v>
      </c>
    </row>
    <row r="2391" spans="1:13" ht="12.75">
      <c r="A2391" s="13"/>
      <c r="B2391" s="308">
        <f>SUM(B2390)</f>
        <v>150000</v>
      </c>
      <c r="C2391" s="13" t="s">
        <v>591</v>
      </c>
      <c r="D2391" s="13"/>
      <c r="E2391" s="13"/>
      <c r="F2391" s="20"/>
      <c r="G2391" s="20"/>
      <c r="H2391" s="58">
        <v>0</v>
      </c>
      <c r="I2391" s="59">
        <f>+B2391/M2391</f>
        <v>315.7894736842105</v>
      </c>
      <c r="J2391" s="60"/>
      <c r="K2391" s="60"/>
      <c r="L2391" s="60"/>
      <c r="M2391" s="2">
        <v>475</v>
      </c>
    </row>
    <row r="2392" spans="8:13" ht="12.75">
      <c r="H2392" s="6">
        <f aca="true" t="shared" si="129" ref="H2392:H2397">H2391-B2392</f>
        <v>0</v>
      </c>
      <c r="I2392" s="24">
        <f t="shared" si="126"/>
        <v>0</v>
      </c>
      <c r="M2392" s="2">
        <v>475</v>
      </c>
    </row>
    <row r="2393" spans="8:13" ht="12.75">
      <c r="H2393" s="6">
        <f t="shared" si="129"/>
        <v>0</v>
      </c>
      <c r="I2393" s="24">
        <f t="shared" si="126"/>
        <v>0</v>
      </c>
      <c r="M2393" s="2">
        <v>475</v>
      </c>
    </row>
    <row r="2394" spans="8:13" ht="12.75">
      <c r="H2394" s="6">
        <f t="shared" si="129"/>
        <v>0</v>
      </c>
      <c r="I2394" s="24">
        <f t="shared" si="126"/>
        <v>0</v>
      </c>
      <c r="M2394" s="2">
        <v>475</v>
      </c>
    </row>
    <row r="2395" spans="8:13" ht="12.75">
      <c r="H2395" s="6">
        <f t="shared" si="129"/>
        <v>0</v>
      </c>
      <c r="I2395" s="24">
        <f t="shared" si="126"/>
        <v>0</v>
      </c>
      <c r="M2395" s="2">
        <v>475</v>
      </c>
    </row>
    <row r="2396" spans="8:13" ht="12.75">
      <c r="H2396" s="6">
        <f t="shared" si="129"/>
        <v>0</v>
      </c>
      <c r="I2396" s="24">
        <f t="shared" si="126"/>
        <v>0</v>
      </c>
      <c r="M2396" s="2">
        <v>475</v>
      </c>
    </row>
    <row r="2397" spans="1:13" s="52" customFormat="1" ht="13.5" thickBot="1">
      <c r="A2397" s="47"/>
      <c r="B2397" s="45">
        <f>+B19</f>
        <v>9824686.8</v>
      </c>
      <c r="C2397" s="46" t="s">
        <v>1253</v>
      </c>
      <c r="D2397" s="47"/>
      <c r="E2397" s="44"/>
      <c r="F2397" s="49"/>
      <c r="G2397" s="49"/>
      <c r="H2397" s="50">
        <f t="shared" si="129"/>
        <v>-9824686.8</v>
      </c>
      <c r="I2397" s="145">
        <f t="shared" si="126"/>
        <v>20683.551157894737</v>
      </c>
      <c r="J2397" s="146"/>
      <c r="K2397" s="52">
        <v>490</v>
      </c>
      <c r="M2397" s="2">
        <v>475</v>
      </c>
    </row>
    <row r="2398" spans="2:13" ht="12.75">
      <c r="B2398" s="36"/>
      <c r="C2398" s="14"/>
      <c r="D2398" s="14"/>
      <c r="E2398" s="37"/>
      <c r="G2398" s="38"/>
      <c r="H2398" s="6">
        <v>0</v>
      </c>
      <c r="I2398" s="24">
        <v>0</v>
      </c>
      <c r="J2398" s="24"/>
      <c r="K2398" s="2">
        <v>490</v>
      </c>
      <c r="M2398" s="2">
        <v>475</v>
      </c>
    </row>
    <row r="2399" spans="1:13" ht="12.75">
      <c r="A2399" s="14"/>
      <c r="B2399" s="147" t="s">
        <v>1208</v>
      </c>
      <c r="C2399" s="148" t="s">
        <v>1209</v>
      </c>
      <c r="D2399" s="148"/>
      <c r="E2399" s="148"/>
      <c r="F2399" s="149"/>
      <c r="G2399" s="149"/>
      <c r="H2399" s="147"/>
      <c r="I2399" s="150" t="s">
        <v>1196</v>
      </c>
      <c r="J2399" s="151"/>
      <c r="K2399" s="2">
        <v>490</v>
      </c>
      <c r="M2399" s="2">
        <v>480</v>
      </c>
    </row>
    <row r="2400" spans="1:13" ht="12.75">
      <c r="A2400" s="14"/>
      <c r="B2400" s="152">
        <f>+B25+B52+B65+B2386</f>
        <v>141050</v>
      </c>
      <c r="C2400" s="153" t="s">
        <v>1210</v>
      </c>
      <c r="D2400" s="153" t="s">
        <v>1211</v>
      </c>
      <c r="E2400" s="325" t="s">
        <v>1301</v>
      </c>
      <c r="F2400" s="154"/>
      <c r="G2400" s="154"/>
      <c r="H2400" s="147">
        <f aca="true" t="shared" si="130" ref="H2400:H2407">H2399-B2400</f>
        <v>-141050</v>
      </c>
      <c r="I2400" s="150">
        <f aca="true" t="shared" si="131" ref="I2400:I2409">+B2400/M2400</f>
        <v>293.8541666666667</v>
      </c>
      <c r="J2400" s="155"/>
      <c r="K2400" s="2">
        <v>490</v>
      </c>
      <c r="M2400" s="2">
        <v>480</v>
      </c>
    </row>
    <row r="2401" spans="1:13" s="160" customFormat="1" ht="12.75">
      <c r="A2401" s="156"/>
      <c r="B2401" s="157">
        <f>+B1776</f>
        <v>1395145</v>
      </c>
      <c r="C2401" s="158" t="s">
        <v>1212</v>
      </c>
      <c r="D2401" s="158" t="s">
        <v>1211</v>
      </c>
      <c r="E2401" s="158" t="s">
        <v>1301</v>
      </c>
      <c r="F2401" s="159"/>
      <c r="G2401" s="159"/>
      <c r="H2401" s="147">
        <f t="shared" si="130"/>
        <v>-1536195</v>
      </c>
      <c r="I2401" s="150">
        <f t="shared" si="131"/>
        <v>2906.5520833333335</v>
      </c>
      <c r="J2401" s="151"/>
      <c r="K2401" s="2">
        <v>490</v>
      </c>
      <c r="M2401" s="2">
        <v>480</v>
      </c>
    </row>
    <row r="2402" spans="1:13" s="165" customFormat="1" ht="12.75">
      <c r="A2402" s="161"/>
      <c r="B2402" s="162">
        <f>+B2391+B2379+B2380+B2375+B2370+B2366+B2294+B2260+B2224+B2220+B2192+B2088+B1748+B1735+B1700+B1678+B1547+B1504+B1498+B1493+B1371+B1340+B1332</f>
        <v>2513138</v>
      </c>
      <c r="C2402" s="163" t="s">
        <v>1213</v>
      </c>
      <c r="D2402" s="163" t="s">
        <v>1211</v>
      </c>
      <c r="E2402" s="163" t="s">
        <v>1301</v>
      </c>
      <c r="F2402" s="164"/>
      <c r="G2402" s="164"/>
      <c r="H2402" s="147">
        <f t="shared" si="130"/>
        <v>-4049333</v>
      </c>
      <c r="I2402" s="150">
        <f t="shared" si="131"/>
        <v>5235.704166666666</v>
      </c>
      <c r="J2402" s="151"/>
      <c r="K2402" s="2">
        <v>490</v>
      </c>
      <c r="M2402" s="2">
        <v>480</v>
      </c>
    </row>
    <row r="2403" spans="1:13" s="165" customFormat="1" ht="12.75">
      <c r="A2403" s="161"/>
      <c r="B2403" s="166">
        <f>+B1317+B1352+B1359+B1366+B1401</f>
        <v>363000</v>
      </c>
      <c r="C2403" s="167" t="s">
        <v>1214</v>
      </c>
      <c r="D2403" s="167" t="s">
        <v>1211</v>
      </c>
      <c r="E2403" s="325" t="s">
        <v>1301</v>
      </c>
      <c r="F2403" s="164"/>
      <c r="G2403" s="164"/>
      <c r="H2403" s="147">
        <f t="shared" si="130"/>
        <v>-4412333</v>
      </c>
      <c r="I2403" s="150">
        <f t="shared" si="131"/>
        <v>756.25</v>
      </c>
      <c r="J2403" s="151"/>
      <c r="K2403" s="2">
        <v>490</v>
      </c>
      <c r="M2403" s="2">
        <v>480</v>
      </c>
    </row>
    <row r="2404" spans="1:13" s="165" customFormat="1" ht="12.75">
      <c r="A2404" s="161"/>
      <c r="B2404" s="168">
        <f>+B287+B364+B432</f>
        <v>308868</v>
      </c>
      <c r="C2404" s="169" t="s">
        <v>1215</v>
      </c>
      <c r="D2404" s="169" t="s">
        <v>1211</v>
      </c>
      <c r="E2404" s="169" t="s">
        <v>1301</v>
      </c>
      <c r="F2404" s="164"/>
      <c r="G2404" s="164"/>
      <c r="H2404" s="147">
        <f t="shared" si="130"/>
        <v>-4721201</v>
      </c>
      <c r="I2404" s="150">
        <f t="shared" si="131"/>
        <v>643.475</v>
      </c>
      <c r="J2404" s="151"/>
      <c r="K2404" s="2">
        <v>490</v>
      </c>
      <c r="M2404" s="2">
        <v>480</v>
      </c>
    </row>
    <row r="2405" spans="1:13" s="165" customFormat="1" ht="12.75">
      <c r="A2405" s="161"/>
      <c r="B2405" s="170">
        <f>+B175</f>
        <v>268300</v>
      </c>
      <c r="C2405" s="171" t="s">
        <v>1216</v>
      </c>
      <c r="D2405" s="171" t="s">
        <v>1211</v>
      </c>
      <c r="E2405" s="171" t="s">
        <v>1301</v>
      </c>
      <c r="F2405" s="164"/>
      <c r="G2405" s="164"/>
      <c r="H2405" s="147">
        <f t="shared" si="130"/>
        <v>-4989501</v>
      </c>
      <c r="I2405" s="150">
        <f t="shared" si="131"/>
        <v>558.9583333333334</v>
      </c>
      <c r="J2405" s="151"/>
      <c r="K2405" s="2">
        <v>490</v>
      </c>
      <c r="M2405" s="2">
        <v>480</v>
      </c>
    </row>
    <row r="2406" spans="1:13" s="165" customFormat="1" ht="12.75">
      <c r="A2406" s="161"/>
      <c r="B2406" s="172">
        <v>0</v>
      </c>
      <c r="C2406" s="173" t="s">
        <v>1217</v>
      </c>
      <c r="D2406" s="173" t="s">
        <v>1211</v>
      </c>
      <c r="E2406" s="173" t="s">
        <v>1301</v>
      </c>
      <c r="F2406" s="164"/>
      <c r="G2406" s="164"/>
      <c r="H2406" s="147">
        <f t="shared" si="130"/>
        <v>-4989501</v>
      </c>
      <c r="I2406" s="150">
        <f t="shared" si="131"/>
        <v>0</v>
      </c>
      <c r="J2406" s="151"/>
      <c r="K2406" s="43">
        <v>490</v>
      </c>
      <c r="M2406" s="2">
        <v>480</v>
      </c>
    </row>
    <row r="2407" spans="1:13" s="165" customFormat="1" ht="12.75">
      <c r="A2407" s="161"/>
      <c r="B2407" s="174">
        <f>+B2378+B2318+B2223+B2084+B1767+B1768+B1769+B1301+B110+B397+B469+B605+B639+B691+B739+B779+B841+B897+B928+B986+B1037+B1071</f>
        <v>2578918</v>
      </c>
      <c r="C2407" s="175" t="s">
        <v>1218</v>
      </c>
      <c r="D2407" s="175" t="s">
        <v>1211</v>
      </c>
      <c r="E2407" s="175" t="s">
        <v>1301</v>
      </c>
      <c r="F2407" s="164"/>
      <c r="G2407" s="164"/>
      <c r="H2407" s="147">
        <f t="shared" si="130"/>
        <v>-7568419</v>
      </c>
      <c r="I2407" s="150">
        <f t="shared" si="131"/>
        <v>5372.745833333333</v>
      </c>
      <c r="J2407" s="151"/>
      <c r="K2407" s="43">
        <v>490</v>
      </c>
      <c r="M2407" s="2">
        <v>480</v>
      </c>
    </row>
    <row r="2408" spans="1:13" s="165" customFormat="1" ht="12.75">
      <c r="A2408" s="161"/>
      <c r="B2408" s="350">
        <f>+B2093+B1770+B1766+B1765+B1760+B1756+B1261+B1227+B1185+B1151+B1121+B512</f>
        <v>2256267.8</v>
      </c>
      <c r="C2408" s="328" t="s">
        <v>1303</v>
      </c>
      <c r="D2408" s="329" t="s">
        <v>1211</v>
      </c>
      <c r="E2408" s="329" t="s">
        <v>1302</v>
      </c>
      <c r="F2408" s="164"/>
      <c r="G2408" s="164"/>
      <c r="H2408" s="147">
        <f>H2407-B2408</f>
        <v>-9824686.8</v>
      </c>
      <c r="I2408" s="150">
        <f>+B2408/M2408</f>
        <v>4750.03747368421</v>
      </c>
      <c r="J2408" s="151"/>
      <c r="K2408" s="43"/>
      <c r="M2408" s="43">
        <v>475</v>
      </c>
    </row>
    <row r="2409" spans="1:13" ht="12.75">
      <c r="A2409" s="14"/>
      <c r="B2409" s="176">
        <f>SUM(B2400:B2408)</f>
        <v>9824686.8</v>
      </c>
      <c r="C2409" s="177" t="s">
        <v>1219</v>
      </c>
      <c r="D2409" s="178"/>
      <c r="E2409" s="178"/>
      <c r="F2409" s="179"/>
      <c r="G2409" s="179"/>
      <c r="H2409" s="180"/>
      <c r="I2409" s="181">
        <f t="shared" si="131"/>
        <v>20468.0975</v>
      </c>
      <c r="J2409" s="182"/>
      <c r="K2409" s="43">
        <v>490</v>
      </c>
      <c r="M2409" s="2">
        <v>480</v>
      </c>
    </row>
    <row r="2410" spans="1:13" ht="12.75">
      <c r="A2410" s="14"/>
      <c r="I2410" s="24"/>
      <c r="J2410" s="24"/>
      <c r="K2410" s="43"/>
      <c r="M2410" s="43"/>
    </row>
    <row r="2411" spans="1:13" ht="12.75">
      <c r="A2411" s="14"/>
      <c r="B2411" s="183">
        <v>-1130067.6</v>
      </c>
      <c r="C2411" s="184" t="s">
        <v>1210</v>
      </c>
      <c r="D2411" s="185" t="s">
        <v>1220</v>
      </c>
      <c r="E2411" s="184"/>
      <c r="F2411" s="186"/>
      <c r="G2411" s="187"/>
      <c r="H2411" s="6">
        <f aca="true" t="shared" si="132" ref="H2411:H2417">H2410-B2411</f>
        <v>1130067.6</v>
      </c>
      <c r="I2411" s="24">
        <f aca="true" t="shared" si="133" ref="I2411:I2420">+B2411/M2411</f>
        <v>-2282.9648484848485</v>
      </c>
      <c r="J2411" s="24"/>
      <c r="K2411" s="43">
        <v>495</v>
      </c>
      <c r="M2411" s="43">
        <v>495</v>
      </c>
    </row>
    <row r="2412" spans="1:13" ht="12.75">
      <c r="A2412" s="14"/>
      <c r="B2412" s="183">
        <v>-2838723</v>
      </c>
      <c r="C2412" s="184" t="s">
        <v>1210</v>
      </c>
      <c r="D2412" s="184" t="s">
        <v>1221</v>
      </c>
      <c r="E2412" s="184"/>
      <c r="F2412" s="186"/>
      <c r="G2412" s="187"/>
      <c r="H2412" s="6">
        <f t="shared" si="132"/>
        <v>3968790.6</v>
      </c>
      <c r="I2412" s="24">
        <f t="shared" si="133"/>
        <v>-5914.00625</v>
      </c>
      <c r="J2412" s="24"/>
      <c r="K2412" s="43">
        <v>480</v>
      </c>
      <c r="M2412" s="43">
        <v>480</v>
      </c>
    </row>
    <row r="2413" spans="1:13" ht="12.75">
      <c r="A2413" s="14"/>
      <c r="B2413" s="183">
        <v>1038968</v>
      </c>
      <c r="C2413" s="184" t="s">
        <v>1210</v>
      </c>
      <c r="D2413" s="184" t="s">
        <v>1222</v>
      </c>
      <c r="E2413" s="184"/>
      <c r="F2413" s="186"/>
      <c r="G2413" s="187"/>
      <c r="H2413" s="6">
        <f t="shared" si="132"/>
        <v>2929822.6</v>
      </c>
      <c r="I2413" s="24">
        <f t="shared" si="133"/>
        <v>2164.516666666667</v>
      </c>
      <c r="J2413" s="24"/>
      <c r="K2413" s="43">
        <v>480</v>
      </c>
      <c r="M2413" s="43">
        <v>480</v>
      </c>
    </row>
    <row r="2414" spans="1:13" ht="12.75">
      <c r="A2414" s="14"/>
      <c r="B2414" s="183">
        <v>3951891</v>
      </c>
      <c r="C2414" s="184" t="s">
        <v>1210</v>
      </c>
      <c r="D2414" s="184" t="s">
        <v>1223</v>
      </c>
      <c r="E2414" s="184"/>
      <c r="F2414" s="186"/>
      <c r="G2414" s="187"/>
      <c r="H2414" s="6">
        <f t="shared" si="132"/>
        <v>-1022068.3999999999</v>
      </c>
      <c r="I2414" s="24">
        <f t="shared" si="133"/>
        <v>8148.228865979381</v>
      </c>
      <c r="J2414" s="24"/>
      <c r="K2414" s="43">
        <v>485</v>
      </c>
      <c r="M2414" s="43">
        <v>485</v>
      </c>
    </row>
    <row r="2415" spans="1:13" ht="12.75">
      <c r="A2415" s="14"/>
      <c r="B2415" s="183">
        <v>715029</v>
      </c>
      <c r="C2415" s="184" t="s">
        <v>1210</v>
      </c>
      <c r="D2415" s="184" t="s">
        <v>1224</v>
      </c>
      <c r="E2415" s="184"/>
      <c r="F2415" s="186"/>
      <c r="G2415" s="187"/>
      <c r="H2415" s="6">
        <f t="shared" si="132"/>
        <v>-1737097.4</v>
      </c>
      <c r="I2415" s="24">
        <f t="shared" si="133"/>
        <v>1459.2428571428572</v>
      </c>
      <c r="J2415" s="24"/>
      <c r="K2415" s="43">
        <v>490</v>
      </c>
      <c r="M2415" s="43">
        <v>490</v>
      </c>
    </row>
    <row r="2416" spans="1:13" ht="12.75">
      <c r="A2416" s="14"/>
      <c r="B2416" s="183">
        <v>-2325776</v>
      </c>
      <c r="C2416" s="184" t="s">
        <v>1210</v>
      </c>
      <c r="D2416" s="184" t="s">
        <v>1225</v>
      </c>
      <c r="E2416" s="184"/>
      <c r="F2416" s="186"/>
      <c r="G2416" s="187"/>
      <c r="H2416" s="6">
        <f t="shared" si="132"/>
        <v>588678.6000000001</v>
      </c>
      <c r="I2416" s="24">
        <f t="shared" si="133"/>
        <v>-4746.481632653061</v>
      </c>
      <c r="J2416" s="24"/>
      <c r="K2416" s="43">
        <v>490</v>
      </c>
      <c r="M2416" s="43">
        <v>490</v>
      </c>
    </row>
    <row r="2417" spans="1:13" ht="12.75">
      <c r="A2417" s="14"/>
      <c r="B2417" s="183">
        <v>166900</v>
      </c>
      <c r="C2417" s="184" t="s">
        <v>1210</v>
      </c>
      <c r="D2417" s="184" t="s">
        <v>1226</v>
      </c>
      <c r="E2417" s="184"/>
      <c r="F2417" s="186"/>
      <c r="G2417" s="187"/>
      <c r="H2417" s="6">
        <f t="shared" si="132"/>
        <v>421778.6000000001</v>
      </c>
      <c r="I2417" s="24">
        <f t="shared" si="133"/>
        <v>340.61224489795916</v>
      </c>
      <c r="J2417" s="24"/>
      <c r="K2417" s="43">
        <v>490</v>
      </c>
      <c r="M2417" s="43">
        <v>490</v>
      </c>
    </row>
    <row r="2418" spans="1:13" ht="12.75">
      <c r="A2418" s="14"/>
      <c r="B2418" s="183">
        <v>235000</v>
      </c>
      <c r="C2418" s="184" t="s">
        <v>1210</v>
      </c>
      <c r="D2418" s="184" t="s">
        <v>1227</v>
      </c>
      <c r="E2418" s="184"/>
      <c r="F2418" s="186"/>
      <c r="G2418" s="187"/>
      <c r="H2418" s="6">
        <f>H2417-B2418</f>
        <v>186778.6000000001</v>
      </c>
      <c r="I2418" s="24">
        <f t="shared" si="133"/>
        <v>489.5833333333333</v>
      </c>
      <c r="J2418" s="24"/>
      <c r="K2418" s="43">
        <v>480</v>
      </c>
      <c r="M2418" s="43">
        <v>480</v>
      </c>
    </row>
    <row r="2419" spans="1:13" ht="12.75">
      <c r="A2419" s="14"/>
      <c r="B2419" s="183">
        <f>+B2400</f>
        <v>141050</v>
      </c>
      <c r="C2419" s="184" t="s">
        <v>1210</v>
      </c>
      <c r="D2419" s="184" t="s">
        <v>1250</v>
      </c>
      <c r="E2419" s="184"/>
      <c r="F2419" s="186"/>
      <c r="G2419" s="187"/>
      <c r="H2419" s="6">
        <f>H2418-B2419</f>
        <v>45728.60000000009</v>
      </c>
      <c r="I2419" s="24">
        <f>+B2419/M2419</f>
        <v>296.94736842105266</v>
      </c>
      <c r="J2419" s="24"/>
      <c r="K2419" s="43">
        <v>475</v>
      </c>
      <c r="M2419" s="43">
        <v>475</v>
      </c>
    </row>
    <row r="2420" spans="1:13" s="60" customFormat="1" ht="12.75">
      <c r="A2420" s="13"/>
      <c r="B2420" s="188">
        <f>SUM(B2411:B2419)</f>
        <v>-45728.60000000009</v>
      </c>
      <c r="C2420" s="189" t="s">
        <v>1210</v>
      </c>
      <c r="D2420" s="189" t="s">
        <v>1251</v>
      </c>
      <c r="E2420" s="189"/>
      <c r="F2420" s="190" t="s">
        <v>1229</v>
      </c>
      <c r="G2420" s="190"/>
      <c r="H2420" s="191"/>
      <c r="I2420" s="59">
        <f t="shared" si="133"/>
        <v>-96.27073684210546</v>
      </c>
      <c r="J2420" s="59"/>
      <c r="K2420" s="62">
        <v>475</v>
      </c>
      <c r="M2420" s="62">
        <v>475</v>
      </c>
    </row>
    <row r="2421" spans="1:13" ht="12.75">
      <c r="A2421" s="14"/>
      <c r="B2421" s="192"/>
      <c r="C2421" s="185"/>
      <c r="D2421" s="185"/>
      <c r="E2421" s="185"/>
      <c r="F2421" s="193"/>
      <c r="G2421" s="193"/>
      <c r="H2421" s="31"/>
      <c r="I2421" s="24"/>
      <c r="J2421" s="24"/>
      <c r="K2421" s="43">
        <v>490</v>
      </c>
      <c r="M2421" s="43"/>
    </row>
    <row r="2422" spans="1:13" ht="12.75">
      <c r="A2422" s="14"/>
      <c r="B2422" s="194"/>
      <c r="C2422" s="195"/>
      <c r="D2422" s="195"/>
      <c r="E2422" s="195"/>
      <c r="F2422" s="196"/>
      <c r="G2422" s="196"/>
      <c r="H2422" s="31"/>
      <c r="I2422" s="42"/>
      <c r="J2422" s="42"/>
      <c r="K2422" s="43">
        <v>480</v>
      </c>
      <c r="M2422" s="43"/>
    </row>
    <row r="2423" spans="1:13" s="17" customFormat="1" ht="12.75">
      <c r="A2423" s="14"/>
      <c r="B2423" s="126"/>
      <c r="C2423" s="197"/>
      <c r="D2423" s="197"/>
      <c r="E2423" s="197"/>
      <c r="F2423" s="198"/>
      <c r="G2423" s="198"/>
      <c r="H2423" s="199"/>
      <c r="I2423" s="200"/>
      <c r="J2423" s="200"/>
      <c r="K2423" s="43">
        <v>480</v>
      </c>
      <c r="M2423" s="43"/>
    </row>
    <row r="2424" spans="9:13" ht="12.75">
      <c r="I2424" s="24"/>
      <c r="J2424" s="24"/>
      <c r="K2424" s="43"/>
      <c r="M2424" s="43"/>
    </row>
    <row r="2425" spans="1:13" s="203" customFormat="1" ht="12.75">
      <c r="A2425" s="156"/>
      <c r="B2425" s="101">
        <v>-84</v>
      </c>
      <c r="C2425" s="156"/>
      <c r="D2425" s="156" t="s">
        <v>1220</v>
      </c>
      <c r="E2425" s="156"/>
      <c r="F2425" s="201"/>
      <c r="G2425" s="201"/>
      <c r="H2425" s="6">
        <f aca="true" t="shared" si="134" ref="H2425:H2431">H2424-B2425</f>
        <v>84</v>
      </c>
      <c r="I2425" s="24">
        <f aca="true" t="shared" si="135" ref="I2425:I2438">+B2425/M2425</f>
        <v>-0.1696969696969697</v>
      </c>
      <c r="J2425" s="42"/>
      <c r="K2425" s="202">
        <v>495</v>
      </c>
      <c r="M2425" s="202">
        <v>495</v>
      </c>
    </row>
    <row r="2426" spans="1:13" s="203" customFormat="1" ht="12.75">
      <c r="A2426" s="156"/>
      <c r="B2426" s="101">
        <v>-1632797</v>
      </c>
      <c r="C2426" s="156" t="s">
        <v>1212</v>
      </c>
      <c r="D2426" s="156" t="s">
        <v>1221</v>
      </c>
      <c r="E2426" s="156"/>
      <c r="F2426" s="201"/>
      <c r="G2426" s="201"/>
      <c r="H2426" s="6">
        <f t="shared" si="134"/>
        <v>1632881</v>
      </c>
      <c r="I2426" s="24">
        <f t="shared" si="135"/>
        <v>-3401.6604166666666</v>
      </c>
      <c r="J2426" s="42"/>
      <c r="K2426" s="202">
        <v>480</v>
      </c>
      <c r="M2426" s="202">
        <v>480</v>
      </c>
    </row>
    <row r="2427" spans="1:13" s="203" customFormat="1" ht="12.75">
      <c r="A2427" s="156"/>
      <c r="B2427" s="101">
        <v>1692290</v>
      </c>
      <c r="C2427" s="156" t="s">
        <v>1212</v>
      </c>
      <c r="D2427" s="156" t="s">
        <v>1222</v>
      </c>
      <c r="E2427" s="156"/>
      <c r="F2427" s="201"/>
      <c r="G2427" s="201"/>
      <c r="H2427" s="6">
        <f t="shared" si="134"/>
        <v>-59409</v>
      </c>
      <c r="I2427" s="24">
        <f t="shared" si="135"/>
        <v>3525.6041666666665</v>
      </c>
      <c r="J2427" s="42"/>
      <c r="K2427" s="202">
        <v>480</v>
      </c>
      <c r="M2427" s="202">
        <v>480</v>
      </c>
    </row>
    <row r="2428" spans="1:13" s="203" customFormat="1" ht="12.75">
      <c r="A2428" s="156"/>
      <c r="B2428" s="101">
        <v>-1625822</v>
      </c>
      <c r="C2428" s="156" t="s">
        <v>1212</v>
      </c>
      <c r="D2428" s="156" t="s">
        <v>1230</v>
      </c>
      <c r="E2428" s="156"/>
      <c r="F2428" s="201"/>
      <c r="G2428" s="201"/>
      <c r="H2428" s="6">
        <f t="shared" si="134"/>
        <v>1566413</v>
      </c>
      <c r="I2428" s="24">
        <f t="shared" si="135"/>
        <v>-3352.2103092783505</v>
      </c>
      <c r="J2428" s="42"/>
      <c r="K2428" s="202">
        <v>485</v>
      </c>
      <c r="M2428" s="202">
        <v>485</v>
      </c>
    </row>
    <row r="2429" spans="1:13" s="203" customFormat="1" ht="12.75">
      <c r="A2429" s="156"/>
      <c r="B2429" s="101">
        <v>2016575</v>
      </c>
      <c r="C2429" s="156" t="s">
        <v>1212</v>
      </c>
      <c r="D2429" s="156" t="s">
        <v>1231</v>
      </c>
      <c r="E2429" s="156"/>
      <c r="F2429" s="201"/>
      <c r="G2429" s="201"/>
      <c r="H2429" s="6">
        <f t="shared" si="134"/>
        <v>-450162</v>
      </c>
      <c r="I2429" s="24">
        <f t="shared" si="135"/>
        <v>4157.886597938144</v>
      </c>
      <c r="J2429" s="42"/>
      <c r="K2429" s="202">
        <v>485</v>
      </c>
      <c r="M2429" s="202">
        <v>485</v>
      </c>
    </row>
    <row r="2430" spans="1:13" s="203" customFormat="1" ht="12.75">
      <c r="A2430" s="156"/>
      <c r="B2430" s="101">
        <v>-1632171</v>
      </c>
      <c r="C2430" s="156" t="s">
        <v>1212</v>
      </c>
      <c r="D2430" s="156" t="s">
        <v>1232</v>
      </c>
      <c r="E2430" s="156"/>
      <c r="F2430" s="201"/>
      <c r="G2430" s="201"/>
      <c r="H2430" s="6">
        <f t="shared" si="134"/>
        <v>1182009</v>
      </c>
      <c r="I2430" s="24">
        <f t="shared" si="135"/>
        <v>-3330.9612244897958</v>
      </c>
      <c r="J2430" s="42"/>
      <c r="K2430" s="202">
        <v>490</v>
      </c>
      <c r="M2430" s="202">
        <v>490</v>
      </c>
    </row>
    <row r="2431" spans="1:13" s="203" customFormat="1" ht="12.75">
      <c r="A2431" s="156"/>
      <c r="B2431" s="101">
        <v>1646625</v>
      </c>
      <c r="C2431" s="156" t="s">
        <v>1212</v>
      </c>
      <c r="D2431" s="156" t="s">
        <v>1224</v>
      </c>
      <c r="E2431" s="156"/>
      <c r="F2431" s="201"/>
      <c r="G2431" s="201"/>
      <c r="H2431" s="6">
        <f t="shared" si="134"/>
        <v>-464616</v>
      </c>
      <c r="I2431" s="24">
        <f t="shared" si="135"/>
        <v>3360.4591836734694</v>
      </c>
      <c r="J2431" s="42"/>
      <c r="K2431" s="202">
        <v>490</v>
      </c>
      <c r="M2431" s="202">
        <v>490</v>
      </c>
    </row>
    <row r="2432" spans="1:13" s="203" customFormat="1" ht="12.75">
      <c r="A2432" s="156"/>
      <c r="B2432" s="101">
        <v>-1651098</v>
      </c>
      <c r="C2432" s="156" t="s">
        <v>1212</v>
      </c>
      <c r="D2432" s="156" t="s">
        <v>1225</v>
      </c>
      <c r="E2432" s="156"/>
      <c r="F2432" s="201"/>
      <c r="G2432" s="201"/>
      <c r="H2432" s="6">
        <f aca="true" t="shared" si="136" ref="H2432:H2437">H2431-B2432</f>
        <v>1186482</v>
      </c>
      <c r="I2432" s="24">
        <f t="shared" si="135"/>
        <v>-3369.587755102041</v>
      </c>
      <c r="J2432" s="42"/>
      <c r="K2432" s="202">
        <v>490</v>
      </c>
      <c r="M2432" s="202">
        <v>490</v>
      </c>
    </row>
    <row r="2433" spans="1:13" s="203" customFormat="1" ht="12.75">
      <c r="A2433" s="156"/>
      <c r="B2433" s="101">
        <v>1435284</v>
      </c>
      <c r="C2433" s="156" t="s">
        <v>1212</v>
      </c>
      <c r="D2433" s="156" t="s">
        <v>1226</v>
      </c>
      <c r="E2433" s="156"/>
      <c r="F2433" s="201"/>
      <c r="G2433" s="201"/>
      <c r="H2433" s="6">
        <f t="shared" si="136"/>
        <v>-248802</v>
      </c>
      <c r="I2433" s="24">
        <f t="shared" si="135"/>
        <v>2929.1510204081633</v>
      </c>
      <c r="J2433" s="42"/>
      <c r="K2433" s="202">
        <v>490</v>
      </c>
      <c r="M2433" s="202">
        <v>490</v>
      </c>
    </row>
    <row r="2434" spans="1:13" s="203" customFormat="1" ht="12.75">
      <c r="A2434" s="156"/>
      <c r="B2434" s="101">
        <v>-1651505</v>
      </c>
      <c r="C2434" s="156" t="s">
        <v>1212</v>
      </c>
      <c r="D2434" s="156" t="s">
        <v>1233</v>
      </c>
      <c r="E2434" s="156"/>
      <c r="F2434" s="201"/>
      <c r="G2434" s="201"/>
      <c r="H2434" s="6">
        <f t="shared" si="136"/>
        <v>1402703</v>
      </c>
      <c r="I2434" s="24">
        <f t="shared" si="135"/>
        <v>-3440.6354166666665</v>
      </c>
      <c r="J2434" s="42"/>
      <c r="K2434" s="202">
        <v>480</v>
      </c>
      <c r="M2434" s="202">
        <v>480</v>
      </c>
    </row>
    <row r="2435" spans="1:13" s="203" customFormat="1" ht="12.75">
      <c r="A2435" s="156"/>
      <c r="B2435" s="101">
        <v>1947525</v>
      </c>
      <c r="C2435" s="156" t="s">
        <v>1212</v>
      </c>
      <c r="D2435" s="156" t="s">
        <v>1227</v>
      </c>
      <c r="E2435" s="156"/>
      <c r="F2435" s="201"/>
      <c r="G2435" s="201"/>
      <c r="H2435" s="6">
        <f t="shared" si="136"/>
        <v>-544822</v>
      </c>
      <c r="I2435" s="24">
        <f t="shared" si="135"/>
        <v>4057.34375</v>
      </c>
      <c r="J2435" s="42"/>
      <c r="K2435" s="202">
        <v>480</v>
      </c>
      <c r="M2435" s="202">
        <v>480</v>
      </c>
    </row>
    <row r="2436" spans="1:13" s="203" customFormat="1" ht="12.75">
      <c r="A2436" s="156"/>
      <c r="B2436" s="101">
        <v>-1640906</v>
      </c>
      <c r="C2436" s="156" t="s">
        <v>1212</v>
      </c>
      <c r="D2436" s="156" t="s">
        <v>1249</v>
      </c>
      <c r="E2436" s="156"/>
      <c r="F2436" s="201"/>
      <c r="G2436" s="201"/>
      <c r="H2436" s="6">
        <f t="shared" si="136"/>
        <v>1096084</v>
      </c>
      <c r="I2436" s="24">
        <f>+B2436/M2436</f>
        <v>-3454.538947368421</v>
      </c>
      <c r="J2436" s="42"/>
      <c r="K2436" s="202">
        <v>475</v>
      </c>
      <c r="M2436" s="202">
        <v>475</v>
      </c>
    </row>
    <row r="2437" spans="1:13" s="203" customFormat="1" ht="12.75">
      <c r="A2437" s="156"/>
      <c r="B2437" s="101">
        <f>+B2401</f>
        <v>1395145</v>
      </c>
      <c r="C2437" s="156" t="s">
        <v>1212</v>
      </c>
      <c r="D2437" s="156" t="s">
        <v>1250</v>
      </c>
      <c r="E2437" s="156"/>
      <c r="F2437" s="201"/>
      <c r="G2437" s="201"/>
      <c r="H2437" s="6">
        <f t="shared" si="136"/>
        <v>-299061</v>
      </c>
      <c r="I2437" s="24">
        <f>+B2437/M2437</f>
        <v>2937.1473684210528</v>
      </c>
      <c r="J2437" s="42"/>
      <c r="K2437" s="202">
        <v>475</v>
      </c>
      <c r="M2437" s="202">
        <v>475</v>
      </c>
    </row>
    <row r="2438" spans="1:13" s="206" customFormat="1" ht="12.75">
      <c r="A2438" s="204"/>
      <c r="B2438" s="122">
        <f>SUM(B2425:B2437)</f>
        <v>299061</v>
      </c>
      <c r="C2438" s="204" t="s">
        <v>1212</v>
      </c>
      <c r="D2438" s="204" t="s">
        <v>1251</v>
      </c>
      <c r="E2438" s="204"/>
      <c r="F2438" s="205"/>
      <c r="G2438" s="205"/>
      <c r="H2438" s="58"/>
      <c r="I2438" s="59">
        <f t="shared" si="135"/>
        <v>629.6021052631579</v>
      </c>
      <c r="J2438" s="59"/>
      <c r="K2438" s="62">
        <v>475</v>
      </c>
      <c r="M2438" s="62">
        <v>475</v>
      </c>
    </row>
    <row r="2439" spans="9:13" ht="12.75">
      <c r="I2439" s="24"/>
      <c r="J2439" s="42"/>
      <c r="K2439" s="202">
        <v>490</v>
      </c>
      <c r="L2439" s="17"/>
      <c r="M2439" s="202"/>
    </row>
    <row r="2440" spans="9:13" ht="12.75">
      <c r="I2440" s="24"/>
      <c r="J2440" s="24"/>
      <c r="K2440" s="43"/>
      <c r="M2440" s="43"/>
    </row>
    <row r="2441" spans="9:13" ht="12.75">
      <c r="I2441" s="24"/>
      <c r="J2441" s="24"/>
      <c r="K2441" s="43"/>
      <c r="M2441" s="43"/>
    </row>
    <row r="2442" spans="9:13" ht="12.75">
      <c r="I2442" s="24"/>
      <c r="J2442" s="24"/>
      <c r="K2442" s="112"/>
      <c r="M2442" s="112"/>
    </row>
    <row r="2443" spans="1:13" s="210" customFormat="1" ht="12.75">
      <c r="A2443" s="207"/>
      <c r="B2443" s="208">
        <v>21</v>
      </c>
      <c r="C2443" s="207" t="s">
        <v>1214</v>
      </c>
      <c r="D2443" s="207" t="s">
        <v>1234</v>
      </c>
      <c r="E2443" s="207"/>
      <c r="F2443" s="73"/>
      <c r="G2443" s="73"/>
      <c r="H2443" s="6">
        <v>-21</v>
      </c>
      <c r="I2443" s="209">
        <v>0.042</v>
      </c>
      <c r="J2443" s="209"/>
      <c r="K2443" s="112">
        <v>500</v>
      </c>
      <c r="M2443" s="112">
        <v>500</v>
      </c>
    </row>
    <row r="2444" spans="1:13" s="210" customFormat="1" ht="12.75">
      <c r="A2444" s="207"/>
      <c r="B2444" s="208">
        <v>-12134583</v>
      </c>
      <c r="C2444" s="207" t="s">
        <v>1214</v>
      </c>
      <c r="D2444" s="207" t="s">
        <v>1235</v>
      </c>
      <c r="E2444" s="207"/>
      <c r="F2444" s="73"/>
      <c r="G2444" s="73"/>
      <c r="H2444" s="6">
        <v>12134562</v>
      </c>
      <c r="I2444" s="209">
        <v>-24269.166</v>
      </c>
      <c r="J2444" s="209"/>
      <c r="K2444" s="112">
        <v>500</v>
      </c>
      <c r="M2444" s="112">
        <v>500</v>
      </c>
    </row>
    <row r="2445" spans="1:13" s="210" customFormat="1" ht="12.75">
      <c r="A2445" s="207"/>
      <c r="B2445" s="208">
        <v>2475014</v>
      </c>
      <c r="C2445" s="207" t="s">
        <v>1214</v>
      </c>
      <c r="D2445" s="207" t="s">
        <v>1236</v>
      </c>
      <c r="E2445" s="207"/>
      <c r="F2445" s="73"/>
      <c r="G2445" s="73"/>
      <c r="H2445" s="6">
        <v>9659548</v>
      </c>
      <c r="I2445" s="209">
        <v>4901.01782178218</v>
      </c>
      <c r="J2445" s="209"/>
      <c r="K2445" s="112">
        <v>505</v>
      </c>
      <c r="M2445" s="112">
        <v>505</v>
      </c>
    </row>
    <row r="2446" spans="1:13" s="210" customFormat="1" ht="12.75">
      <c r="A2446" s="207"/>
      <c r="B2446" s="208">
        <v>2707867</v>
      </c>
      <c r="C2446" s="207" t="s">
        <v>1214</v>
      </c>
      <c r="D2446" s="207" t="s">
        <v>1237</v>
      </c>
      <c r="E2446" s="207"/>
      <c r="F2446" s="73"/>
      <c r="G2446" s="73"/>
      <c r="H2446" s="6">
        <v>6951681</v>
      </c>
      <c r="I2446" s="209">
        <v>5415.734</v>
      </c>
      <c r="J2446" s="209"/>
      <c r="K2446" s="112">
        <v>500</v>
      </c>
      <c r="M2446" s="112">
        <v>500</v>
      </c>
    </row>
    <row r="2447" spans="1:13" s="210" customFormat="1" ht="12.75">
      <c r="A2447" s="207"/>
      <c r="B2447" s="208">
        <v>2654590</v>
      </c>
      <c r="C2447" s="207" t="s">
        <v>1214</v>
      </c>
      <c r="D2447" s="207" t="s">
        <v>1238</v>
      </c>
      <c r="E2447" s="207"/>
      <c r="F2447" s="73"/>
      <c r="G2447" s="73"/>
      <c r="H2447" s="6">
        <f aca="true" t="shared" si="137" ref="H2447:H2453">H2446-B2447</f>
        <v>4297091</v>
      </c>
      <c r="I2447" s="24">
        <f aca="true" t="shared" si="138" ref="I2447:I2454">+B2447/M2447</f>
        <v>5362.80808080808</v>
      </c>
      <c r="J2447" s="209"/>
      <c r="K2447" s="112">
        <v>495</v>
      </c>
      <c r="M2447" s="112">
        <v>495</v>
      </c>
    </row>
    <row r="2448" spans="1:13" s="210" customFormat="1" ht="12.75">
      <c r="A2448" s="207"/>
      <c r="B2448" s="208">
        <v>732200</v>
      </c>
      <c r="C2448" s="207" t="s">
        <v>1214</v>
      </c>
      <c r="D2448" s="207" t="s">
        <v>1222</v>
      </c>
      <c r="E2448" s="207"/>
      <c r="F2448" s="73"/>
      <c r="G2448" s="73"/>
      <c r="H2448" s="6">
        <f t="shared" si="137"/>
        <v>3564891</v>
      </c>
      <c r="I2448" s="24">
        <f t="shared" si="138"/>
        <v>1525.4166666666667</v>
      </c>
      <c r="J2448" s="209"/>
      <c r="K2448" s="112">
        <v>480</v>
      </c>
      <c r="M2448" s="112">
        <v>480</v>
      </c>
    </row>
    <row r="2449" spans="1:13" s="210" customFormat="1" ht="12.75">
      <c r="A2449" s="207"/>
      <c r="B2449" s="208">
        <v>946500</v>
      </c>
      <c r="C2449" s="207" t="s">
        <v>1214</v>
      </c>
      <c r="D2449" s="207" t="s">
        <v>1231</v>
      </c>
      <c r="E2449" s="207"/>
      <c r="F2449" s="73"/>
      <c r="G2449" s="73"/>
      <c r="H2449" s="6">
        <f t="shared" si="137"/>
        <v>2618391</v>
      </c>
      <c r="I2449" s="24">
        <f t="shared" si="138"/>
        <v>1951.5463917525774</v>
      </c>
      <c r="J2449" s="209"/>
      <c r="K2449" s="112">
        <v>485</v>
      </c>
      <c r="M2449" s="112">
        <v>485</v>
      </c>
    </row>
    <row r="2450" spans="1:13" s="210" customFormat="1" ht="12.75">
      <c r="A2450" s="207"/>
      <c r="B2450" s="208">
        <v>1024000</v>
      </c>
      <c r="C2450" s="207" t="s">
        <v>1214</v>
      </c>
      <c r="D2450" s="207" t="s">
        <v>1224</v>
      </c>
      <c r="E2450" s="207"/>
      <c r="F2450" s="73"/>
      <c r="G2450" s="73"/>
      <c r="H2450" s="6">
        <f t="shared" si="137"/>
        <v>1594391</v>
      </c>
      <c r="I2450" s="24">
        <f t="shared" si="138"/>
        <v>2089.795918367347</v>
      </c>
      <c r="J2450" s="209"/>
      <c r="K2450" s="112">
        <v>490</v>
      </c>
      <c r="M2450" s="112">
        <v>490</v>
      </c>
    </row>
    <row r="2451" spans="1:13" s="210" customFormat="1" ht="12.75">
      <c r="A2451" s="207"/>
      <c r="B2451" s="208">
        <v>418724</v>
      </c>
      <c r="C2451" s="207" t="s">
        <v>1214</v>
      </c>
      <c r="D2451" s="207" t="s">
        <v>1226</v>
      </c>
      <c r="E2451" s="207"/>
      <c r="F2451" s="73"/>
      <c r="G2451" s="73"/>
      <c r="H2451" s="6">
        <f t="shared" si="137"/>
        <v>1175667</v>
      </c>
      <c r="I2451" s="24">
        <f t="shared" si="138"/>
        <v>854.5387755102041</v>
      </c>
      <c r="J2451" s="209"/>
      <c r="K2451" s="112">
        <v>490</v>
      </c>
      <c r="M2451" s="112">
        <v>490</v>
      </c>
    </row>
    <row r="2452" spans="1:13" s="210" customFormat="1" ht="12.75">
      <c r="A2452" s="207"/>
      <c r="B2452" s="208">
        <v>573000</v>
      </c>
      <c r="C2452" s="207" t="s">
        <v>1214</v>
      </c>
      <c r="D2452" s="207" t="s">
        <v>1227</v>
      </c>
      <c r="E2452" s="207"/>
      <c r="F2452" s="73"/>
      <c r="G2452" s="73"/>
      <c r="H2452" s="6">
        <f t="shared" si="137"/>
        <v>602667</v>
      </c>
      <c r="I2452" s="24">
        <f t="shared" si="138"/>
        <v>1193.75</v>
      </c>
      <c r="J2452" s="209"/>
      <c r="K2452" s="112">
        <v>480</v>
      </c>
      <c r="M2452" s="112">
        <v>480</v>
      </c>
    </row>
    <row r="2453" spans="1:13" s="210" customFormat="1" ht="12.75">
      <c r="A2453" s="207"/>
      <c r="B2453" s="208">
        <f>+B2403</f>
        <v>363000</v>
      </c>
      <c r="C2453" s="207" t="s">
        <v>1214</v>
      </c>
      <c r="D2453" s="207" t="s">
        <v>1250</v>
      </c>
      <c r="E2453" s="207"/>
      <c r="F2453" s="73"/>
      <c r="G2453" s="73"/>
      <c r="H2453" s="6">
        <f t="shared" si="137"/>
        <v>239667</v>
      </c>
      <c r="I2453" s="24">
        <f>+B2453/M2453</f>
        <v>764.2105263157895</v>
      </c>
      <c r="J2453" s="209"/>
      <c r="K2453" s="112">
        <v>475</v>
      </c>
      <c r="M2453" s="112">
        <v>475</v>
      </c>
    </row>
    <row r="2454" spans="1:13" s="215" customFormat="1" ht="12.75">
      <c r="A2454" s="211"/>
      <c r="B2454" s="212">
        <f>SUM(B2443:B2453)</f>
        <v>-239667</v>
      </c>
      <c r="C2454" s="211" t="s">
        <v>1214</v>
      </c>
      <c r="D2454" s="211" t="s">
        <v>1252</v>
      </c>
      <c r="E2454" s="211"/>
      <c r="F2454" s="213"/>
      <c r="G2454" s="213"/>
      <c r="H2454" s="58"/>
      <c r="I2454" s="59">
        <f t="shared" si="138"/>
        <v>-504.5621052631579</v>
      </c>
      <c r="J2454" s="214"/>
      <c r="K2454" s="113">
        <v>475</v>
      </c>
      <c r="M2454" s="113">
        <v>475</v>
      </c>
    </row>
    <row r="2455" spans="1:13" s="220" customFormat="1" ht="12.75">
      <c r="A2455" s="161"/>
      <c r="B2455" s="216"/>
      <c r="C2455" s="161"/>
      <c r="D2455" s="161"/>
      <c r="E2455" s="161"/>
      <c r="F2455" s="217"/>
      <c r="G2455" s="217"/>
      <c r="H2455" s="6"/>
      <c r="I2455" s="218"/>
      <c r="J2455" s="218"/>
      <c r="K2455" s="219"/>
      <c r="M2455" s="219"/>
    </row>
    <row r="2456" spans="1:13" s="220" customFormat="1" ht="12.75">
      <c r="A2456" s="161"/>
      <c r="B2456" s="216"/>
      <c r="C2456" s="161"/>
      <c r="D2456" s="161"/>
      <c r="E2456" s="161"/>
      <c r="F2456" s="217"/>
      <c r="G2456" s="217"/>
      <c r="H2456" s="6"/>
      <c r="I2456" s="218"/>
      <c r="J2456" s="218"/>
      <c r="K2456" s="219"/>
      <c r="M2456" s="219"/>
    </row>
    <row r="2457" spans="1:13" s="17" customFormat="1" ht="12.75">
      <c r="A2457" s="14"/>
      <c r="B2457" s="221">
        <v>1734162</v>
      </c>
      <c r="C2457" s="222" t="s">
        <v>1239</v>
      </c>
      <c r="D2457" s="222" t="s">
        <v>1224</v>
      </c>
      <c r="E2457" s="197"/>
      <c r="F2457" s="198"/>
      <c r="G2457" s="198"/>
      <c r="H2457" s="6">
        <f>H2456-B2457</f>
        <v>-1734162</v>
      </c>
      <c r="I2457" s="24">
        <f aca="true" t="shared" si="139" ref="I2457:I2462">+B2457/M2457</f>
        <v>3539.1061224489795</v>
      </c>
      <c r="J2457" s="42"/>
      <c r="K2457" s="43">
        <v>490</v>
      </c>
      <c r="M2457" s="43">
        <v>490</v>
      </c>
    </row>
    <row r="2458" spans="1:13" s="17" customFormat="1" ht="12.75">
      <c r="A2458" s="14"/>
      <c r="B2458" s="221">
        <v>2236604</v>
      </c>
      <c r="C2458" s="222" t="s">
        <v>1239</v>
      </c>
      <c r="D2458" s="222" t="s">
        <v>1226</v>
      </c>
      <c r="E2458" s="197"/>
      <c r="F2458" s="198"/>
      <c r="G2458" s="198"/>
      <c r="H2458" s="6">
        <f>H2457-B2458</f>
        <v>-3970766</v>
      </c>
      <c r="I2458" s="24">
        <f t="shared" si="139"/>
        <v>4564.497959183674</v>
      </c>
      <c r="J2458" s="42"/>
      <c r="K2458" s="43">
        <v>490</v>
      </c>
      <c r="M2458" s="43">
        <v>490</v>
      </c>
    </row>
    <row r="2459" spans="1:13" s="17" customFormat="1" ht="12.75">
      <c r="A2459" s="14"/>
      <c r="B2459" s="221">
        <v>2610748</v>
      </c>
      <c r="C2459" s="222" t="s">
        <v>1239</v>
      </c>
      <c r="D2459" s="222" t="s">
        <v>1227</v>
      </c>
      <c r="E2459" s="197"/>
      <c r="F2459" s="198"/>
      <c r="G2459" s="198"/>
      <c r="H2459" s="6">
        <f>H2458-B2459</f>
        <v>-6581514</v>
      </c>
      <c r="I2459" s="24">
        <f t="shared" si="139"/>
        <v>5439.058333333333</v>
      </c>
      <c r="J2459" s="42"/>
      <c r="K2459" s="43">
        <v>480</v>
      </c>
      <c r="M2459" s="43">
        <v>480</v>
      </c>
    </row>
    <row r="2460" spans="1:13" s="17" customFormat="1" ht="12.75">
      <c r="A2460" s="14"/>
      <c r="B2460" s="297">
        <v>-28313914</v>
      </c>
      <c r="C2460" s="222" t="s">
        <v>1239</v>
      </c>
      <c r="D2460" s="222" t="s">
        <v>1249</v>
      </c>
      <c r="E2460" s="197"/>
      <c r="F2460" s="198"/>
      <c r="G2460" s="198"/>
      <c r="H2460" s="6">
        <f>H2459-B2460</f>
        <v>21732400</v>
      </c>
      <c r="I2460" s="303">
        <f t="shared" si="139"/>
        <v>-59608.24</v>
      </c>
      <c r="J2460" s="42"/>
      <c r="K2460" s="43">
        <v>475</v>
      </c>
      <c r="M2460" s="43">
        <v>475</v>
      </c>
    </row>
    <row r="2461" spans="1:13" s="17" customFormat="1" ht="12.75">
      <c r="A2461" s="14"/>
      <c r="B2461" s="221">
        <f>+B2402</f>
        <v>2513138</v>
      </c>
      <c r="C2461" s="222" t="s">
        <v>1239</v>
      </c>
      <c r="D2461" s="222" t="s">
        <v>1250</v>
      </c>
      <c r="E2461" s="197"/>
      <c r="F2461" s="198"/>
      <c r="G2461" s="198"/>
      <c r="H2461" s="6">
        <f>H2460-B2461</f>
        <v>19219262</v>
      </c>
      <c r="I2461" s="24">
        <f t="shared" si="139"/>
        <v>5290.816842105263</v>
      </c>
      <c r="J2461" s="42"/>
      <c r="K2461" s="43">
        <v>475</v>
      </c>
      <c r="M2461" s="43">
        <v>475</v>
      </c>
    </row>
    <row r="2462" spans="1:13" s="60" customFormat="1" ht="12.75">
      <c r="A2462" s="13"/>
      <c r="B2462" s="223">
        <f>SUM(B2457:B2461)</f>
        <v>-19219262</v>
      </c>
      <c r="C2462" s="224" t="s">
        <v>1239</v>
      </c>
      <c r="D2462" s="224" t="s">
        <v>1251</v>
      </c>
      <c r="E2462" s="225"/>
      <c r="F2462" s="226"/>
      <c r="G2462" s="226"/>
      <c r="H2462" s="227"/>
      <c r="I2462" s="228">
        <f t="shared" si="139"/>
        <v>-40461.60421052632</v>
      </c>
      <c r="J2462" s="229"/>
      <c r="K2462" s="62">
        <v>475</v>
      </c>
      <c r="M2462" s="62">
        <v>475</v>
      </c>
    </row>
    <row r="2463" spans="9:13" ht="12.75">
      <c r="I2463" s="24"/>
      <c r="J2463" s="24"/>
      <c r="K2463" s="43"/>
      <c r="L2463" s="17"/>
      <c r="M2463" s="43"/>
    </row>
    <row r="2464" spans="9:13" ht="12.75">
      <c r="I2464" s="24"/>
      <c r="J2464" s="24"/>
      <c r="K2464" s="43"/>
      <c r="M2464" s="43"/>
    </row>
    <row r="2465" spans="9:13" ht="12.75">
      <c r="I2465" s="24"/>
      <c r="J2465" s="24"/>
      <c r="K2465" s="43"/>
      <c r="M2465" s="43"/>
    </row>
    <row r="2466" spans="2:13" ht="12.75">
      <c r="B2466" s="8">
        <v>-4717657</v>
      </c>
      <c r="C2466" s="230" t="s">
        <v>1215</v>
      </c>
      <c r="D2466" s="230" t="s">
        <v>1240</v>
      </c>
      <c r="E2466" s="230"/>
      <c r="F2466" s="231" t="s">
        <v>1241</v>
      </c>
      <c r="G2466" s="231" t="s">
        <v>1242</v>
      </c>
      <c r="H2466" s="6">
        <f aca="true" t="shared" si="140" ref="H2466:H2471">H2465-B2466</f>
        <v>4717657</v>
      </c>
      <c r="I2466" s="24">
        <f aca="true" t="shared" si="141" ref="I2466:I2474">+B2466/M2466</f>
        <v>-9530.620202020202</v>
      </c>
      <c r="J2466" s="24"/>
      <c r="K2466" s="43">
        <v>495</v>
      </c>
      <c r="M2466" s="43">
        <v>495</v>
      </c>
    </row>
    <row r="2467" spans="2:13" ht="12.75">
      <c r="B2467" s="8">
        <v>1181750</v>
      </c>
      <c r="C2467" s="230" t="s">
        <v>1215</v>
      </c>
      <c r="D2467" s="230" t="s">
        <v>1238</v>
      </c>
      <c r="E2467" s="230"/>
      <c r="F2467" s="231"/>
      <c r="G2467" s="231"/>
      <c r="H2467" s="6">
        <f t="shared" si="140"/>
        <v>3535907</v>
      </c>
      <c r="I2467" s="24">
        <f t="shared" si="141"/>
        <v>2387.373737373737</v>
      </c>
      <c r="J2467" s="24"/>
      <c r="K2467" s="43">
        <v>495</v>
      </c>
      <c r="M2467" s="43">
        <v>495</v>
      </c>
    </row>
    <row r="2468" spans="2:13" ht="12.75">
      <c r="B2468" s="8">
        <v>1132300</v>
      </c>
      <c r="C2468" s="230" t="s">
        <v>1215</v>
      </c>
      <c r="D2468" s="230" t="s">
        <v>1222</v>
      </c>
      <c r="E2468" s="230"/>
      <c r="F2468" s="231"/>
      <c r="G2468" s="231"/>
      <c r="H2468" s="6">
        <f t="shared" si="140"/>
        <v>2403607</v>
      </c>
      <c r="I2468" s="24">
        <f t="shared" si="141"/>
        <v>2358.9583333333335</v>
      </c>
      <c r="J2468" s="24"/>
      <c r="K2468" s="43">
        <v>480</v>
      </c>
      <c r="M2468" s="43">
        <v>480</v>
      </c>
    </row>
    <row r="2469" spans="2:13" ht="12.75">
      <c r="B2469" s="8">
        <v>513350</v>
      </c>
      <c r="C2469" s="230" t="s">
        <v>1215</v>
      </c>
      <c r="D2469" s="230" t="s">
        <v>1231</v>
      </c>
      <c r="E2469" s="230"/>
      <c r="F2469" s="231"/>
      <c r="G2469" s="231"/>
      <c r="H2469" s="6">
        <f t="shared" si="140"/>
        <v>1890257</v>
      </c>
      <c r="I2469" s="24">
        <f t="shared" si="141"/>
        <v>1058.4536082474226</v>
      </c>
      <c r="J2469" s="24"/>
      <c r="K2469" s="43">
        <v>485</v>
      </c>
      <c r="M2469" s="43">
        <v>485</v>
      </c>
    </row>
    <row r="2470" spans="2:13" ht="12.75">
      <c r="B2470" s="8">
        <v>292900</v>
      </c>
      <c r="C2470" s="230" t="s">
        <v>1215</v>
      </c>
      <c r="D2470" s="230" t="s">
        <v>1224</v>
      </c>
      <c r="E2470" s="230"/>
      <c r="F2470" s="231"/>
      <c r="G2470" s="231"/>
      <c r="H2470" s="6">
        <f t="shared" si="140"/>
        <v>1597357</v>
      </c>
      <c r="I2470" s="24">
        <f t="shared" si="141"/>
        <v>597.7551020408164</v>
      </c>
      <c r="J2470" s="24"/>
      <c r="K2470" s="43">
        <v>490</v>
      </c>
      <c r="M2470" s="43">
        <v>490</v>
      </c>
    </row>
    <row r="2471" spans="2:13" ht="12.75">
      <c r="B2471" s="126">
        <v>348000</v>
      </c>
      <c r="C2471" s="230" t="s">
        <v>1215</v>
      </c>
      <c r="D2471" s="230" t="s">
        <v>1226</v>
      </c>
      <c r="E2471" s="230"/>
      <c r="F2471" s="231"/>
      <c r="G2471" s="231"/>
      <c r="H2471" s="6">
        <f t="shared" si="140"/>
        <v>1249357</v>
      </c>
      <c r="I2471" s="24">
        <f t="shared" si="141"/>
        <v>710.204081632653</v>
      </c>
      <c r="J2471" s="24"/>
      <c r="K2471" s="43">
        <v>490</v>
      </c>
      <c r="M2471" s="43">
        <v>490</v>
      </c>
    </row>
    <row r="2472" spans="2:13" ht="12.75">
      <c r="B2472" s="126">
        <v>360700</v>
      </c>
      <c r="C2472" s="230" t="s">
        <v>1215</v>
      </c>
      <c r="D2472" s="230" t="s">
        <v>1227</v>
      </c>
      <c r="E2472" s="230"/>
      <c r="F2472" s="231"/>
      <c r="G2472" s="231"/>
      <c r="H2472" s="6">
        <f>H2471-B2472</f>
        <v>888657</v>
      </c>
      <c r="I2472" s="24">
        <f t="shared" si="141"/>
        <v>751.4583333333334</v>
      </c>
      <c r="J2472" s="24"/>
      <c r="K2472" s="43">
        <v>480</v>
      </c>
      <c r="M2472" s="43">
        <v>480</v>
      </c>
    </row>
    <row r="2473" spans="2:13" ht="12.75">
      <c r="B2473" s="126">
        <f>+B2404</f>
        <v>308868</v>
      </c>
      <c r="C2473" s="230" t="s">
        <v>1215</v>
      </c>
      <c r="D2473" s="230" t="s">
        <v>1250</v>
      </c>
      <c r="E2473" s="230"/>
      <c r="F2473" s="231"/>
      <c r="G2473" s="231"/>
      <c r="H2473" s="6">
        <f>H2472-B2473</f>
        <v>579789</v>
      </c>
      <c r="I2473" s="24">
        <f>+B2473/M2473</f>
        <v>650.2484210526316</v>
      </c>
      <c r="J2473" s="24"/>
      <c r="K2473" s="43">
        <v>475</v>
      </c>
      <c r="M2473" s="43">
        <v>475</v>
      </c>
    </row>
    <row r="2474" spans="1:13" s="60" customFormat="1" ht="12.75">
      <c r="A2474" s="13"/>
      <c r="B2474" s="65">
        <f>SUM(B2466:B2473)</f>
        <v>-579789</v>
      </c>
      <c r="C2474" s="225" t="s">
        <v>1215</v>
      </c>
      <c r="D2474" s="225" t="s">
        <v>1251</v>
      </c>
      <c r="E2474" s="225"/>
      <c r="F2474" s="226"/>
      <c r="G2474" s="226"/>
      <c r="H2474" s="58"/>
      <c r="I2474" s="59">
        <f t="shared" si="141"/>
        <v>-1220.6084210526317</v>
      </c>
      <c r="J2474" s="59"/>
      <c r="K2474" s="62">
        <v>475</v>
      </c>
      <c r="M2474" s="62">
        <v>475</v>
      </c>
    </row>
    <row r="2475" spans="1:13" s="17" customFormat="1" ht="12.75">
      <c r="A2475" s="14"/>
      <c r="B2475" s="126"/>
      <c r="C2475" s="197"/>
      <c r="D2475" s="197"/>
      <c r="E2475" s="197"/>
      <c r="F2475" s="198"/>
      <c r="G2475" s="198"/>
      <c r="H2475" s="31"/>
      <c r="I2475" s="200"/>
      <c r="J2475" s="42"/>
      <c r="K2475" s="43"/>
      <c r="M2475" s="43"/>
    </row>
    <row r="2476" spans="1:13" s="17" customFormat="1" ht="12.75">
      <c r="A2476" s="14"/>
      <c r="B2476" s="126"/>
      <c r="C2476" s="197"/>
      <c r="D2476" s="197"/>
      <c r="E2476" s="197"/>
      <c r="F2476" s="198"/>
      <c r="G2476" s="198"/>
      <c r="H2476" s="34"/>
      <c r="I2476" s="200"/>
      <c r="J2476" s="42"/>
      <c r="K2476" s="43"/>
      <c r="M2476" s="43"/>
    </row>
    <row r="2477" spans="8:13" ht="12.75">
      <c r="H2477" s="66"/>
      <c r="I2477" s="232"/>
      <c r="J2477" s="24"/>
      <c r="K2477" s="43">
        <v>480</v>
      </c>
      <c r="M2477" s="43">
        <v>480</v>
      </c>
    </row>
    <row r="2478" spans="1:13" s="238" customFormat="1" ht="12.75">
      <c r="A2478" s="233"/>
      <c r="B2478" s="234">
        <v>-3279785</v>
      </c>
      <c r="C2478" s="233" t="s">
        <v>1216</v>
      </c>
      <c r="D2478" s="233" t="s">
        <v>1221</v>
      </c>
      <c r="E2478" s="233"/>
      <c r="F2478" s="235" t="s">
        <v>1241</v>
      </c>
      <c r="G2478" s="235" t="s">
        <v>1242</v>
      </c>
      <c r="H2478" s="66">
        <f aca="true" t="shared" si="142" ref="H2478:H2484">H2477-B2478</f>
        <v>3279785</v>
      </c>
      <c r="I2478" s="232">
        <f aca="true" t="shared" si="143" ref="I2478:I2485">+B2478/M2478</f>
        <v>-6625.828282828283</v>
      </c>
      <c r="J2478" s="236"/>
      <c r="K2478" s="237">
        <v>495</v>
      </c>
      <c r="M2478" s="237">
        <v>495</v>
      </c>
    </row>
    <row r="2479" spans="1:13" s="238" customFormat="1" ht="12.75">
      <c r="A2479" s="233"/>
      <c r="B2479" s="234">
        <v>1190560</v>
      </c>
      <c r="C2479" s="233" t="s">
        <v>1216</v>
      </c>
      <c r="D2479" s="233" t="s">
        <v>1222</v>
      </c>
      <c r="E2479" s="233"/>
      <c r="F2479" s="235"/>
      <c r="G2479" s="235"/>
      <c r="H2479" s="66">
        <f t="shared" si="142"/>
        <v>2089225</v>
      </c>
      <c r="I2479" s="232">
        <f t="shared" si="143"/>
        <v>2480.3333333333335</v>
      </c>
      <c r="J2479" s="236"/>
      <c r="K2479" s="237">
        <v>480</v>
      </c>
      <c r="M2479" s="237">
        <v>480</v>
      </c>
    </row>
    <row r="2480" spans="1:13" s="238" customFormat="1" ht="12.75">
      <c r="A2480" s="233"/>
      <c r="B2480" s="234">
        <v>696375</v>
      </c>
      <c r="C2480" s="233" t="s">
        <v>1216</v>
      </c>
      <c r="D2480" s="233" t="s">
        <v>1231</v>
      </c>
      <c r="E2480" s="233"/>
      <c r="F2480" s="235"/>
      <c r="G2480" s="235"/>
      <c r="H2480" s="66">
        <f t="shared" si="142"/>
        <v>1392850</v>
      </c>
      <c r="I2480" s="232">
        <f t="shared" si="143"/>
        <v>1435.8247422680413</v>
      </c>
      <c r="J2480" s="236"/>
      <c r="K2480" s="237">
        <v>485</v>
      </c>
      <c r="M2480" s="237">
        <v>485</v>
      </c>
    </row>
    <row r="2481" spans="1:13" s="238" customFormat="1" ht="12.75">
      <c r="A2481" s="233"/>
      <c r="B2481" s="234">
        <v>387600</v>
      </c>
      <c r="C2481" s="233" t="s">
        <v>1216</v>
      </c>
      <c r="D2481" s="233" t="s">
        <v>1224</v>
      </c>
      <c r="E2481" s="233"/>
      <c r="F2481" s="235"/>
      <c r="G2481" s="235"/>
      <c r="H2481" s="66">
        <f t="shared" si="142"/>
        <v>1005250</v>
      </c>
      <c r="I2481" s="232">
        <f t="shared" si="143"/>
        <v>791.0204081632653</v>
      </c>
      <c r="J2481" s="236"/>
      <c r="K2481" s="237">
        <v>490</v>
      </c>
      <c r="M2481" s="237">
        <v>490</v>
      </c>
    </row>
    <row r="2482" spans="1:13" s="238" customFormat="1" ht="12.75">
      <c r="A2482" s="233"/>
      <c r="B2482" s="239">
        <v>318646</v>
      </c>
      <c r="C2482" s="233" t="s">
        <v>1216</v>
      </c>
      <c r="D2482" s="233" t="s">
        <v>1226</v>
      </c>
      <c r="E2482" s="233"/>
      <c r="F2482" s="235"/>
      <c r="G2482" s="235"/>
      <c r="H2482" s="66">
        <f t="shared" si="142"/>
        <v>686604</v>
      </c>
      <c r="I2482" s="232">
        <f t="shared" si="143"/>
        <v>650.2979591836735</v>
      </c>
      <c r="J2482" s="236"/>
      <c r="K2482" s="237">
        <v>490</v>
      </c>
      <c r="M2482" s="237">
        <v>490</v>
      </c>
    </row>
    <row r="2483" spans="1:13" s="238" customFormat="1" ht="12.75">
      <c r="A2483" s="233"/>
      <c r="B2483" s="239">
        <v>371900</v>
      </c>
      <c r="C2483" s="233" t="s">
        <v>1216</v>
      </c>
      <c r="D2483" s="233" t="s">
        <v>1227</v>
      </c>
      <c r="E2483" s="233"/>
      <c r="F2483" s="235"/>
      <c r="G2483" s="235"/>
      <c r="H2483" s="66">
        <f t="shared" si="142"/>
        <v>314704</v>
      </c>
      <c r="I2483" s="232">
        <f t="shared" si="143"/>
        <v>774.7916666666666</v>
      </c>
      <c r="J2483" s="236"/>
      <c r="K2483" s="237">
        <v>480</v>
      </c>
      <c r="M2483" s="237">
        <v>480</v>
      </c>
    </row>
    <row r="2484" spans="1:13" s="238" customFormat="1" ht="12.75">
      <c r="A2484" s="233"/>
      <c r="B2484" s="239">
        <f>+B2405</f>
        <v>268300</v>
      </c>
      <c r="C2484" s="233" t="s">
        <v>1216</v>
      </c>
      <c r="D2484" s="233" t="s">
        <v>1250</v>
      </c>
      <c r="E2484" s="233"/>
      <c r="F2484" s="235"/>
      <c r="G2484" s="235"/>
      <c r="H2484" s="66">
        <f t="shared" si="142"/>
        <v>46404</v>
      </c>
      <c r="I2484" s="232">
        <f>+B2484/M2484</f>
        <v>564.8421052631579</v>
      </c>
      <c r="J2484" s="236"/>
      <c r="K2484" s="237">
        <v>475</v>
      </c>
      <c r="M2484" s="237">
        <v>475</v>
      </c>
    </row>
    <row r="2485" spans="1:13" s="246" customFormat="1" ht="12.75">
      <c r="A2485" s="240"/>
      <c r="B2485" s="241">
        <f>SUM(B2478:B2484)</f>
        <v>-46404</v>
      </c>
      <c r="C2485" s="240" t="s">
        <v>1216</v>
      </c>
      <c r="D2485" s="240" t="s">
        <v>1251</v>
      </c>
      <c r="E2485" s="240"/>
      <c r="F2485" s="242"/>
      <c r="G2485" s="242"/>
      <c r="H2485" s="53">
        <v>0</v>
      </c>
      <c r="I2485" s="243">
        <f t="shared" si="143"/>
        <v>-97.69263157894737</v>
      </c>
      <c r="J2485" s="244"/>
      <c r="K2485" s="245">
        <v>475</v>
      </c>
      <c r="M2485" s="245">
        <v>475</v>
      </c>
    </row>
    <row r="2486" spans="1:13" s="17" customFormat="1" ht="12.75">
      <c r="A2486" s="14"/>
      <c r="B2486" s="247"/>
      <c r="C2486" s="248"/>
      <c r="D2486" s="248"/>
      <c r="E2486" s="248"/>
      <c r="F2486" s="249"/>
      <c r="G2486" s="249"/>
      <c r="H2486" s="66"/>
      <c r="I2486" s="200"/>
      <c r="J2486" s="42"/>
      <c r="K2486" s="237"/>
      <c r="M2486" s="237"/>
    </row>
    <row r="2487" spans="1:13" s="17" customFormat="1" ht="12.75">
      <c r="A2487" s="14"/>
      <c r="B2487" s="247"/>
      <c r="C2487" s="248"/>
      <c r="D2487" s="248"/>
      <c r="E2487" s="248"/>
      <c r="F2487" s="249"/>
      <c r="G2487" s="249"/>
      <c r="H2487" s="66"/>
      <c r="I2487" s="200"/>
      <c r="J2487" s="42"/>
      <c r="K2487" s="237"/>
      <c r="M2487" s="237"/>
    </row>
    <row r="2488" spans="1:13" s="17" customFormat="1" ht="12.75">
      <c r="A2488" s="14"/>
      <c r="B2488" s="247"/>
      <c r="C2488" s="248"/>
      <c r="D2488" s="248"/>
      <c r="E2488" s="248"/>
      <c r="F2488" s="249"/>
      <c r="G2488" s="249"/>
      <c r="H2488" s="34"/>
      <c r="I2488" s="200"/>
      <c r="J2488" s="42"/>
      <c r="K2488" s="237"/>
      <c r="M2488" s="237"/>
    </row>
    <row r="2489" spans="1:13" s="257" customFormat="1" ht="12.75">
      <c r="A2489" s="250"/>
      <c r="B2489" s="251">
        <v>1474406</v>
      </c>
      <c r="C2489" s="252" t="s">
        <v>1217</v>
      </c>
      <c r="D2489" s="253" t="s">
        <v>1231</v>
      </c>
      <c r="E2489" s="250"/>
      <c r="F2489" s="254"/>
      <c r="G2489" s="254"/>
      <c r="H2489" s="66">
        <f aca="true" t="shared" si="144" ref="H2489:H2494">H2488-B2489</f>
        <v>-1474406</v>
      </c>
      <c r="I2489" s="200">
        <f aca="true" t="shared" si="145" ref="I2489:I2495">+B2489/M2489</f>
        <v>3040.0123711340207</v>
      </c>
      <c r="J2489" s="255"/>
      <c r="K2489" s="256">
        <v>485</v>
      </c>
      <c r="M2489" s="256">
        <v>485</v>
      </c>
    </row>
    <row r="2490" spans="1:13" s="257" customFormat="1" ht="12.75">
      <c r="A2490" s="250"/>
      <c r="B2490" s="258">
        <v>0</v>
      </c>
      <c r="C2490" s="252" t="s">
        <v>1217</v>
      </c>
      <c r="D2490" s="253" t="s">
        <v>1224</v>
      </c>
      <c r="E2490" s="250"/>
      <c r="F2490" s="254"/>
      <c r="G2490" s="254"/>
      <c r="H2490" s="66">
        <f t="shared" si="144"/>
        <v>-1474406</v>
      </c>
      <c r="I2490" s="200">
        <f t="shared" si="145"/>
        <v>0</v>
      </c>
      <c r="J2490" s="255"/>
      <c r="K2490" s="256">
        <v>490</v>
      </c>
      <c r="M2490" s="256">
        <v>490</v>
      </c>
    </row>
    <row r="2491" spans="1:13" s="257" customFormat="1" ht="12.75">
      <c r="A2491" s="250"/>
      <c r="B2491" s="258">
        <v>-4650120</v>
      </c>
      <c r="C2491" s="252" t="s">
        <v>1217</v>
      </c>
      <c r="D2491" s="253" t="s">
        <v>1225</v>
      </c>
      <c r="E2491" s="250"/>
      <c r="F2491" s="254"/>
      <c r="G2491" s="254"/>
      <c r="H2491" s="66">
        <f t="shared" si="144"/>
        <v>3175714</v>
      </c>
      <c r="I2491" s="200">
        <f t="shared" si="145"/>
        <v>-9490.040816326531</v>
      </c>
      <c r="J2491" s="255"/>
      <c r="K2491" s="256">
        <v>490</v>
      </c>
      <c r="M2491" s="256">
        <v>490</v>
      </c>
    </row>
    <row r="2492" spans="1:13" s="257" customFormat="1" ht="12.75">
      <c r="A2492" s="250"/>
      <c r="B2492" s="251">
        <v>90000</v>
      </c>
      <c r="C2492" s="252" t="s">
        <v>1217</v>
      </c>
      <c r="D2492" s="253" t="s">
        <v>1226</v>
      </c>
      <c r="E2492" s="250"/>
      <c r="F2492" s="254"/>
      <c r="G2492" s="254"/>
      <c r="H2492" s="66">
        <f t="shared" si="144"/>
        <v>3085714</v>
      </c>
      <c r="I2492" s="200">
        <f t="shared" si="145"/>
        <v>183.6734693877551</v>
      </c>
      <c r="J2492" s="255"/>
      <c r="K2492" s="256">
        <v>490</v>
      </c>
      <c r="M2492" s="256">
        <v>490</v>
      </c>
    </row>
    <row r="2493" spans="1:13" s="257" customFormat="1" ht="12.75">
      <c r="A2493" s="250"/>
      <c r="B2493" s="251">
        <f>+B2406</f>
        <v>0</v>
      </c>
      <c r="C2493" s="252" t="s">
        <v>1217</v>
      </c>
      <c r="D2493" s="253" t="s">
        <v>1227</v>
      </c>
      <c r="E2493" s="250"/>
      <c r="F2493" s="254"/>
      <c r="G2493" s="254"/>
      <c r="H2493" s="66">
        <f t="shared" si="144"/>
        <v>3085714</v>
      </c>
      <c r="I2493" s="200">
        <f t="shared" si="145"/>
        <v>0</v>
      </c>
      <c r="J2493" s="255"/>
      <c r="K2493" s="256">
        <v>480</v>
      </c>
      <c r="M2493" s="256">
        <v>480</v>
      </c>
    </row>
    <row r="2494" spans="1:13" s="257" customFormat="1" ht="12.75">
      <c r="A2494" s="250"/>
      <c r="B2494" s="251">
        <f>+B2406</f>
        <v>0</v>
      </c>
      <c r="C2494" s="252" t="s">
        <v>1217</v>
      </c>
      <c r="D2494" s="253" t="s">
        <v>1250</v>
      </c>
      <c r="E2494" s="250"/>
      <c r="F2494" s="254"/>
      <c r="G2494" s="254"/>
      <c r="H2494" s="66">
        <f t="shared" si="144"/>
        <v>3085714</v>
      </c>
      <c r="I2494" s="200">
        <f>+B2494/M2494</f>
        <v>0</v>
      </c>
      <c r="J2494" s="255"/>
      <c r="K2494" s="256">
        <v>475</v>
      </c>
      <c r="M2494" s="256">
        <v>475</v>
      </c>
    </row>
    <row r="2495" spans="1:13" s="264" customFormat="1" ht="12.75">
      <c r="A2495" s="259"/>
      <c r="B2495" s="260">
        <f>SUM(B2489:B2493)</f>
        <v>-3085714</v>
      </c>
      <c r="C2495" s="259" t="s">
        <v>1243</v>
      </c>
      <c r="D2495" s="259" t="s">
        <v>1228</v>
      </c>
      <c r="E2495" s="259"/>
      <c r="F2495" s="261"/>
      <c r="G2495" s="261"/>
      <c r="H2495" s="53"/>
      <c r="I2495" s="229">
        <f t="shared" si="145"/>
        <v>-6428.570833333333</v>
      </c>
      <c r="J2495" s="262"/>
      <c r="K2495" s="263">
        <v>480</v>
      </c>
      <c r="M2495" s="263">
        <v>480</v>
      </c>
    </row>
    <row r="2496" spans="1:13" s="17" customFormat="1" ht="12.75">
      <c r="A2496" s="14"/>
      <c r="B2496" s="247"/>
      <c r="C2496" s="248"/>
      <c r="D2496" s="248"/>
      <c r="E2496" s="248"/>
      <c r="F2496" s="249"/>
      <c r="G2496" s="249"/>
      <c r="H2496" s="31"/>
      <c r="I2496" s="200"/>
      <c r="J2496" s="42"/>
      <c r="K2496" s="43"/>
      <c r="M2496" s="237"/>
    </row>
    <row r="2497" spans="1:13" s="17" customFormat="1" ht="12.75">
      <c r="A2497" s="14"/>
      <c r="B2497" s="247"/>
      <c r="C2497" s="248"/>
      <c r="D2497" s="248"/>
      <c r="E2497" s="248"/>
      <c r="F2497" s="249"/>
      <c r="G2497" s="249"/>
      <c r="H2497" s="31"/>
      <c r="I2497" s="200"/>
      <c r="J2497" s="42"/>
      <c r="K2497" s="43"/>
      <c r="M2497" s="237"/>
    </row>
    <row r="2498" spans="1:13" s="271" customFormat="1" ht="12.75">
      <c r="A2498" s="265"/>
      <c r="B2498" s="79"/>
      <c r="C2498" s="266"/>
      <c r="D2498" s="266"/>
      <c r="E2498" s="265"/>
      <c r="F2498" s="267"/>
      <c r="G2498" s="267"/>
      <c r="H2498" s="79"/>
      <c r="I2498" s="268"/>
      <c r="J2498" s="269"/>
      <c r="K2498" s="270"/>
      <c r="M2498" s="270"/>
    </row>
    <row r="2499" spans="1:13" s="271" customFormat="1" ht="12.75">
      <c r="A2499" s="265"/>
      <c r="B2499" s="272">
        <v>-12761734</v>
      </c>
      <c r="C2499" s="266" t="s">
        <v>1244</v>
      </c>
      <c r="D2499" s="266" t="s">
        <v>1225</v>
      </c>
      <c r="E2499" s="265"/>
      <c r="F2499" s="267"/>
      <c r="G2499" s="267"/>
      <c r="H2499" s="79">
        <f>H2498-B2499</f>
        <v>12761734</v>
      </c>
      <c r="I2499" s="268">
        <f>+B2499/M2499</f>
        <v>-26044.355102040816</v>
      </c>
      <c r="J2499" s="269"/>
      <c r="K2499" s="270">
        <v>490</v>
      </c>
      <c r="M2499" s="270">
        <v>490</v>
      </c>
    </row>
    <row r="2500" spans="1:13" s="271" customFormat="1" ht="12.75">
      <c r="A2500" s="265"/>
      <c r="B2500" s="79">
        <v>3191220</v>
      </c>
      <c r="C2500" s="266" t="s">
        <v>1244</v>
      </c>
      <c r="D2500" s="266" t="s">
        <v>1226</v>
      </c>
      <c r="E2500" s="265"/>
      <c r="F2500" s="267"/>
      <c r="G2500" s="267"/>
      <c r="H2500" s="79">
        <f>H2499-B2500</f>
        <v>9570514</v>
      </c>
      <c r="I2500" s="268">
        <f>+B2500/M2500</f>
        <v>6512.693877551021</v>
      </c>
      <c r="J2500" s="269"/>
      <c r="K2500" s="270">
        <v>490</v>
      </c>
      <c r="M2500" s="270">
        <v>490</v>
      </c>
    </row>
    <row r="2501" spans="1:13" s="271" customFormat="1" ht="12.75">
      <c r="A2501" s="265"/>
      <c r="B2501" s="79">
        <v>2511135</v>
      </c>
      <c r="C2501" s="266" t="s">
        <v>1244</v>
      </c>
      <c r="D2501" s="266" t="s">
        <v>1227</v>
      </c>
      <c r="E2501" s="265"/>
      <c r="F2501" s="267"/>
      <c r="G2501" s="267"/>
      <c r="H2501" s="79">
        <f>H2500-B2501</f>
        <v>7059379</v>
      </c>
      <c r="I2501" s="268">
        <f>+B2501/M2501</f>
        <v>5231.53125</v>
      </c>
      <c r="J2501" s="269"/>
      <c r="K2501" s="270">
        <v>480</v>
      </c>
      <c r="M2501" s="270">
        <v>480</v>
      </c>
    </row>
    <row r="2502" spans="1:13" s="271" customFormat="1" ht="12.75">
      <c r="A2502" s="265"/>
      <c r="B2502" s="79">
        <f>+B2407</f>
        <v>2578918</v>
      </c>
      <c r="C2502" s="266" t="s">
        <v>1244</v>
      </c>
      <c r="D2502" s="266" t="s">
        <v>1250</v>
      </c>
      <c r="E2502" s="265"/>
      <c r="F2502" s="267"/>
      <c r="G2502" s="267"/>
      <c r="H2502" s="79">
        <f>H2501-B2502</f>
        <v>4480461</v>
      </c>
      <c r="I2502" s="268">
        <f>+B2502/M2502</f>
        <v>5429.301052631579</v>
      </c>
      <c r="J2502" s="269"/>
      <c r="K2502" s="270">
        <v>475</v>
      </c>
      <c r="M2502" s="270">
        <v>475</v>
      </c>
    </row>
    <row r="2503" spans="1:13" s="279" customFormat="1" ht="12.75">
      <c r="A2503" s="273"/>
      <c r="B2503" s="274">
        <f>SUM(B2499:B2502)</f>
        <v>-4480461</v>
      </c>
      <c r="C2503" s="273" t="s">
        <v>1244</v>
      </c>
      <c r="D2503" s="273" t="s">
        <v>1251</v>
      </c>
      <c r="E2503" s="273"/>
      <c r="F2503" s="275"/>
      <c r="G2503" s="275"/>
      <c r="H2503" s="80"/>
      <c r="I2503" s="276">
        <f>+B2503/M2503</f>
        <v>-9432.54947368421</v>
      </c>
      <c r="J2503" s="277"/>
      <c r="K2503" s="278">
        <v>475</v>
      </c>
      <c r="M2503" s="278">
        <v>475</v>
      </c>
    </row>
    <row r="2504" spans="1:13" s="17" customFormat="1" ht="12.75">
      <c r="A2504" s="14"/>
      <c r="B2504" s="247"/>
      <c r="C2504" s="248"/>
      <c r="D2504" s="248"/>
      <c r="E2504" s="248"/>
      <c r="F2504" s="249"/>
      <c r="G2504" s="249"/>
      <c r="H2504" s="31"/>
      <c r="I2504" s="200"/>
      <c r="J2504" s="42"/>
      <c r="K2504" s="43"/>
      <c r="M2504" s="237"/>
    </row>
    <row r="2505" spans="1:13" ht="12.75">
      <c r="A2505" s="14"/>
      <c r="B2505" s="247"/>
      <c r="C2505" s="248"/>
      <c r="D2505" s="248"/>
      <c r="E2505" s="248"/>
      <c r="F2505" s="249"/>
      <c r="G2505" s="249"/>
      <c r="H2505" s="31"/>
      <c r="I2505" s="42"/>
      <c r="J2505" s="42"/>
      <c r="K2505" s="43"/>
      <c r="L2505" s="17"/>
      <c r="M2505" s="43"/>
    </row>
    <row r="2506" spans="1:13" ht="12.75">
      <c r="A2506" s="14"/>
      <c r="B2506" s="247"/>
      <c r="C2506" s="248"/>
      <c r="D2506" s="248"/>
      <c r="E2506" s="248"/>
      <c r="F2506" s="249"/>
      <c r="G2506" s="249"/>
      <c r="H2506" s="31"/>
      <c r="I2506" s="42"/>
      <c r="J2506" s="42"/>
      <c r="K2506" s="43"/>
      <c r="L2506" s="17"/>
      <c r="M2506" s="43"/>
    </row>
    <row r="2507" spans="1:13" s="327" customFormat="1" ht="12.75">
      <c r="A2507" s="35"/>
      <c r="B2507" s="66"/>
      <c r="C2507" s="74"/>
      <c r="D2507" s="74"/>
      <c r="E2507" s="35"/>
      <c r="F2507" s="33"/>
      <c r="G2507" s="33"/>
      <c r="H2507" s="66"/>
      <c r="I2507" s="200"/>
      <c r="J2507" s="326"/>
      <c r="K2507" s="112"/>
      <c r="M2507" s="112"/>
    </row>
    <row r="2508" spans="1:13" s="220" customFormat="1" ht="12.75">
      <c r="A2508" s="161"/>
      <c r="B2508" s="330">
        <f>+B2408</f>
        <v>2256267.8</v>
      </c>
      <c r="C2508" s="328" t="s">
        <v>1303</v>
      </c>
      <c r="D2508" s="328" t="s">
        <v>1250</v>
      </c>
      <c r="E2508" s="161"/>
      <c r="F2508" s="217"/>
      <c r="G2508" s="217"/>
      <c r="H2508" s="330">
        <f>H2507-B2508</f>
        <v>-2256267.8</v>
      </c>
      <c r="I2508" s="331">
        <f>+B2508/M2508</f>
        <v>4750.03747368421</v>
      </c>
      <c r="J2508" s="218"/>
      <c r="K2508" s="219">
        <v>475</v>
      </c>
      <c r="M2508" s="219">
        <v>475</v>
      </c>
    </row>
    <row r="2509" spans="1:13" s="339" customFormat="1" ht="12.75">
      <c r="A2509" s="332"/>
      <c r="B2509" s="333">
        <f>SUM(B2508)</f>
        <v>2256267.8</v>
      </c>
      <c r="C2509" s="332" t="s">
        <v>1303</v>
      </c>
      <c r="D2509" s="332" t="s">
        <v>1251</v>
      </c>
      <c r="E2509" s="332"/>
      <c r="F2509" s="334"/>
      <c r="G2509" s="334"/>
      <c r="H2509" s="335"/>
      <c r="I2509" s="336">
        <f>+B2509/M2509</f>
        <v>4750.03747368421</v>
      </c>
      <c r="J2509" s="337"/>
      <c r="K2509" s="338">
        <v>475</v>
      </c>
      <c r="M2509" s="338">
        <v>475</v>
      </c>
    </row>
    <row r="2510" spans="1:13" s="17" customFormat="1" ht="12.75">
      <c r="A2510" s="14"/>
      <c r="B2510" s="247"/>
      <c r="C2510" s="248"/>
      <c r="D2510" s="248"/>
      <c r="E2510" s="248"/>
      <c r="F2510" s="249"/>
      <c r="G2510" s="249"/>
      <c r="H2510" s="31"/>
      <c r="I2510" s="42"/>
      <c r="J2510" s="42"/>
      <c r="K2510" s="43"/>
      <c r="M2510" s="43"/>
    </row>
    <row r="2511" spans="1:13" ht="13.5" thickBot="1">
      <c r="A2511" s="47"/>
      <c r="B2511" s="81">
        <v>525000</v>
      </c>
      <c r="C2511" s="103" t="s">
        <v>1245</v>
      </c>
      <c r="D2511" s="103"/>
      <c r="E2511" s="103"/>
      <c r="F2511" s="280"/>
      <c r="G2511" s="280"/>
      <c r="H2511" s="45"/>
      <c r="I2511" s="51">
        <f>+B2511/M2511</f>
        <v>1105.2631578947369</v>
      </c>
      <c r="J2511" s="51"/>
      <c r="K2511" s="43">
        <v>475</v>
      </c>
      <c r="M2511" s="43">
        <v>475</v>
      </c>
    </row>
    <row r="2512" spans="1:13" ht="12.75">
      <c r="A2512" s="14"/>
      <c r="B2512" s="281"/>
      <c r="I2512" s="24"/>
      <c r="J2512" s="24"/>
      <c r="K2512" s="43"/>
      <c r="M2512" s="43"/>
    </row>
    <row r="2513" spans="1:13" ht="12.75">
      <c r="A2513" s="14"/>
      <c r="B2513" s="281">
        <v>525000</v>
      </c>
      <c r="C2513" s="1" t="s">
        <v>1246</v>
      </c>
      <c r="D2513" s="1" t="s">
        <v>1247</v>
      </c>
      <c r="F2513" s="29" t="s">
        <v>1248</v>
      </c>
      <c r="G2513" s="29" t="s">
        <v>20</v>
      </c>
      <c r="H2513" s="6">
        <v>-525000</v>
      </c>
      <c r="I2513" s="24">
        <f>+B2513/M2513</f>
        <v>1105.2631578947369</v>
      </c>
      <c r="J2513" s="24"/>
      <c r="K2513" s="43">
        <v>475</v>
      </c>
      <c r="M2513" s="43">
        <v>475</v>
      </c>
    </row>
    <row r="2514" spans="1:13" s="60" customFormat="1" ht="12.75">
      <c r="A2514" s="13"/>
      <c r="B2514" s="90">
        <v>525000</v>
      </c>
      <c r="C2514" s="13"/>
      <c r="D2514" s="13" t="s">
        <v>1247</v>
      </c>
      <c r="E2514" s="13"/>
      <c r="F2514" s="20"/>
      <c r="G2514" s="20"/>
      <c r="H2514" s="58">
        <v>0</v>
      </c>
      <c r="I2514" s="59">
        <f>+B2514/M2514</f>
        <v>1105.2631578947369</v>
      </c>
      <c r="J2514" s="59"/>
      <c r="K2514" s="62">
        <v>475</v>
      </c>
      <c r="M2514" s="62">
        <v>475</v>
      </c>
    </row>
    <row r="2515" spans="1:13" ht="12.75">
      <c r="A2515" s="14"/>
      <c r="I2515" s="24"/>
      <c r="J2515" s="24"/>
      <c r="K2515" s="43"/>
      <c r="M2515" s="43"/>
    </row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/>
    <row r="2781" spans="1:11" s="295" customFormat="1" ht="12.75">
      <c r="A2781" s="291"/>
      <c r="B2781" s="292"/>
      <c r="C2781" s="222" t="s">
        <v>1299</v>
      </c>
      <c r="D2781" s="222"/>
      <c r="E2781" s="222"/>
      <c r="F2781" s="293"/>
      <c r="G2781" s="293"/>
      <c r="H2781" s="221"/>
      <c r="I2781" s="294"/>
      <c r="K2781" s="296"/>
    </row>
    <row r="2782" spans="1:11" s="295" customFormat="1" ht="12.75">
      <c r="A2782" s="291"/>
      <c r="B2782" s="292"/>
      <c r="C2782" s="222"/>
      <c r="D2782" s="222"/>
      <c r="E2782" s="222" t="s">
        <v>1297</v>
      </c>
      <c r="F2782" s="293"/>
      <c r="G2782" s="293"/>
      <c r="H2782" s="221"/>
      <c r="I2782" s="294"/>
      <c r="K2782" s="296"/>
    </row>
    <row r="2783" spans="1:13" s="295" customFormat="1" ht="12.75">
      <c r="A2783" s="291"/>
      <c r="B2783" s="297">
        <v>-28461600</v>
      </c>
      <c r="C2783" s="221" t="s">
        <v>1294</v>
      </c>
      <c r="D2783" s="222"/>
      <c r="E2783" s="222" t="s">
        <v>1298</v>
      </c>
      <c r="F2783" s="293"/>
      <c r="G2783" s="293" t="s">
        <v>121</v>
      </c>
      <c r="H2783" s="221">
        <f>H2782-B2783</f>
        <v>28461600</v>
      </c>
      <c r="I2783" s="298">
        <v>63849</v>
      </c>
      <c r="K2783" s="299"/>
      <c r="M2783" s="300">
        <f>+-B2783/I2783</f>
        <v>445.76422496828457</v>
      </c>
    </row>
    <row r="2784" spans="1:13" s="295" customFormat="1" ht="12.75">
      <c r="A2784" s="291"/>
      <c r="B2784" s="292">
        <v>147686</v>
      </c>
      <c r="C2784" s="222" t="s">
        <v>1295</v>
      </c>
      <c r="D2784" s="222"/>
      <c r="E2784" s="222"/>
      <c r="F2784" s="293"/>
      <c r="G2784" s="293" t="s">
        <v>121</v>
      </c>
      <c r="H2784" s="221">
        <f>H2783-B2784</f>
        <v>28313914</v>
      </c>
      <c r="I2784" s="298">
        <f>+B2784/M2784</f>
        <v>331.31281407035175</v>
      </c>
      <c r="K2784" s="299"/>
      <c r="M2784" s="295">
        <v>445.76</v>
      </c>
    </row>
    <row r="2785" spans="1:13" s="295" customFormat="1" ht="12.75">
      <c r="A2785" s="291"/>
      <c r="B2785" s="301">
        <f>SUM(B2783:B2784)</f>
        <v>-28313914</v>
      </c>
      <c r="C2785" s="302" t="s">
        <v>1296</v>
      </c>
      <c r="D2785" s="222"/>
      <c r="E2785" s="222"/>
      <c r="F2785" s="293"/>
      <c r="G2785" s="293" t="s">
        <v>121</v>
      </c>
      <c r="H2785" s="221">
        <v>0</v>
      </c>
      <c r="I2785" s="298">
        <f>B2785/M2785</f>
        <v>-59608.24</v>
      </c>
      <c r="K2785" s="296"/>
      <c r="M2785" s="295">
        <v>475</v>
      </c>
    </row>
    <row r="2786" spans="1:11" s="286" customFormat="1" ht="12.75">
      <c r="A2786" s="266"/>
      <c r="B2786" s="79"/>
      <c r="C2786" s="265"/>
      <c r="D2786" s="265"/>
      <c r="E2786" s="265"/>
      <c r="F2786" s="267"/>
      <c r="G2786" s="267"/>
      <c r="H2786" s="78"/>
      <c r="I2786" s="285"/>
      <c r="J2786" s="271"/>
      <c r="K2786" s="271"/>
    </row>
    <row r="2787" spans="1:13" s="287" customFormat="1" ht="12.75">
      <c r="A2787" s="250"/>
      <c r="B2787" s="251"/>
      <c r="C2787" s="250"/>
      <c r="D2787" s="250"/>
      <c r="E2787" s="250"/>
      <c r="F2787" s="254"/>
      <c r="G2787" s="254"/>
      <c r="H2787" s="258"/>
      <c r="I2787" s="255"/>
      <c r="J2787" s="255"/>
      <c r="K2787" s="256"/>
      <c r="M2787" s="256"/>
    </row>
    <row r="2788" spans="1:13" s="287" customFormat="1" ht="12.75" hidden="1">
      <c r="A2788" s="250"/>
      <c r="B2788" s="251"/>
      <c r="C2788" s="250"/>
      <c r="D2788" s="250"/>
      <c r="E2788" s="253"/>
      <c r="F2788" s="288"/>
      <c r="G2788" s="288"/>
      <c r="H2788" s="251"/>
      <c r="I2788" s="289"/>
      <c r="J2788" s="289"/>
      <c r="K2788" s="256"/>
      <c r="M2788" s="256"/>
    </row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</sheetData>
  <sheetProtection/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Born Free User</cp:lastModifiedBy>
  <cp:lastPrinted>2004-04-21T05:05:51Z</cp:lastPrinted>
  <dcterms:created xsi:type="dcterms:W3CDTF">2002-09-25T18:25:46Z</dcterms:created>
  <dcterms:modified xsi:type="dcterms:W3CDTF">2012-07-30T16:27:44Z</dcterms:modified>
  <cp:category/>
  <cp:version/>
  <cp:contentType/>
  <cp:contentStatus/>
</cp:coreProperties>
</file>