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1"/>
  </bookViews>
  <sheets>
    <sheet name="March 09-Summary" sheetId="1" r:id="rId1"/>
    <sheet name="March 09-Detailed" sheetId="2" r:id="rId2"/>
  </sheets>
  <definedNames>
    <definedName name="_xlnm.Print_Titles" localSheetId="1">'March 09-Detailed'!$1:$4</definedName>
    <definedName name="_xlnm.Print_Titles" localSheetId="0">'March 09-Summary'!$1:$4</definedName>
  </definedNames>
  <calcPr fullCalcOnLoad="1"/>
</workbook>
</file>

<file path=xl/comments1.xml><?xml version="1.0" encoding="utf-8"?>
<comments xmlns="http://schemas.openxmlformats.org/spreadsheetml/2006/main">
  <authors>
    <author>user</author>
  </authors>
  <commentList>
    <comment ref="B163" authorId="0">
      <text>
        <r>
          <rPr>
            <b/>
            <sz val="8"/>
            <rFont val="Tahoma"/>
            <family val="0"/>
          </rPr>
          <t>Ofir: 8 pounds x 710=5.680frs</t>
        </r>
        <r>
          <rPr>
            <sz val="8"/>
            <rFont val="Tahoma"/>
            <family val="0"/>
          </rPr>
          <t xml:space="preserve">
</t>
        </r>
      </text>
    </comment>
    <comment ref="D234" authorId="0">
      <text>
        <r>
          <rPr>
            <b/>
            <sz val="8"/>
            <rFont val="Tahoma"/>
            <family val="0"/>
          </rPr>
          <t>user: 735 pounds given to Ofir in UK in March</t>
        </r>
        <r>
          <rPr>
            <sz val="8"/>
            <rFont val="Tahoma"/>
            <family val="0"/>
          </rPr>
          <t xml:space="preserve">
</t>
        </r>
      </text>
    </comment>
  </commentList>
</comments>
</file>

<file path=xl/comments2.xml><?xml version="1.0" encoding="utf-8"?>
<comments xmlns="http://schemas.openxmlformats.org/spreadsheetml/2006/main">
  <authors>
    <author>USER</author>
    <author>user</author>
    <author>Sone</author>
    <author>laga</author>
    <author>LAGA</author>
    <author>LEGAL</author>
    <author>media</author>
  </authors>
  <commentList>
    <comment ref="C33" authorId="0">
      <text>
        <r>
          <rPr>
            <b/>
            <sz val="8"/>
            <rFont val="Tahoma"/>
            <family val="0"/>
          </rPr>
          <t>i30: By Clando.</t>
        </r>
        <r>
          <rPr>
            <sz val="8"/>
            <rFont val="Tahoma"/>
            <family val="0"/>
          </rPr>
          <t xml:space="preserve">
</t>
        </r>
      </text>
    </comment>
    <comment ref="C35" authorId="0">
      <text>
        <r>
          <rPr>
            <b/>
            <sz val="8"/>
            <rFont val="Tahoma"/>
            <family val="0"/>
          </rPr>
          <t>i30: by Clando.</t>
        </r>
        <r>
          <rPr>
            <sz val="8"/>
            <rFont val="Tahoma"/>
            <family val="0"/>
          </rPr>
          <t xml:space="preserve">
</t>
        </r>
      </text>
    </comment>
    <comment ref="C36" authorId="0">
      <text>
        <r>
          <rPr>
            <b/>
            <sz val="8"/>
            <rFont val="Tahoma"/>
            <family val="0"/>
          </rPr>
          <t>i30: by Clando.</t>
        </r>
        <r>
          <rPr>
            <sz val="8"/>
            <rFont val="Tahoma"/>
            <family val="0"/>
          </rPr>
          <t xml:space="preserve">
</t>
        </r>
      </text>
    </comment>
    <comment ref="C46" authorId="0">
      <text>
        <r>
          <rPr>
            <b/>
            <sz val="8"/>
            <rFont val="Tahoma"/>
            <family val="0"/>
          </rPr>
          <t>i30: No lodging receipt in ngambe. A remote area.</t>
        </r>
        <r>
          <rPr>
            <sz val="8"/>
            <rFont val="Tahoma"/>
            <family val="0"/>
          </rPr>
          <t xml:space="preserve">
</t>
        </r>
      </text>
    </comment>
    <comment ref="C47" authorId="0">
      <text>
        <r>
          <rPr>
            <b/>
            <sz val="8"/>
            <rFont val="Tahoma"/>
            <family val="0"/>
          </rPr>
          <t>i30: No lodging receipt in ngambe. A remote area.</t>
        </r>
        <r>
          <rPr>
            <sz val="8"/>
            <rFont val="Tahoma"/>
            <family val="0"/>
          </rPr>
          <t xml:space="preserve">
</t>
        </r>
      </text>
    </comment>
    <comment ref="C109" authorId="0">
      <text>
        <r>
          <rPr>
            <b/>
            <sz val="8"/>
            <rFont val="Tahoma"/>
            <family val="0"/>
          </rPr>
          <t>i30: by Clando.</t>
        </r>
        <r>
          <rPr>
            <sz val="8"/>
            <rFont val="Tahoma"/>
            <family val="0"/>
          </rPr>
          <t xml:space="preserve">
</t>
        </r>
      </text>
    </comment>
    <comment ref="C110" authorId="0">
      <text>
        <r>
          <rPr>
            <b/>
            <sz val="8"/>
            <rFont val="Tahoma"/>
            <family val="0"/>
          </rPr>
          <t>i30: by Clando.</t>
        </r>
        <r>
          <rPr>
            <sz val="8"/>
            <rFont val="Tahoma"/>
            <family val="0"/>
          </rPr>
          <t xml:space="preserve">
</t>
        </r>
      </text>
    </comment>
    <comment ref="C130" authorId="1">
      <text>
        <r>
          <rPr>
            <b/>
            <sz val="8"/>
            <rFont val="Tahoma"/>
            <family val="0"/>
          </rPr>
          <t>i39: Bought communication credit to make calls in the field. He was not sent credit on this date due to the absence of credit in the office.</t>
        </r>
        <r>
          <rPr>
            <sz val="8"/>
            <rFont val="Tahoma"/>
            <family val="0"/>
          </rPr>
          <t xml:space="preserve">
</t>
        </r>
      </text>
    </comment>
    <comment ref="C134" authorId="0">
      <text>
        <r>
          <rPr>
            <b/>
            <sz val="8"/>
            <rFont val="Tahoma"/>
            <family val="0"/>
          </rPr>
          <t>i39: By clando</t>
        </r>
        <r>
          <rPr>
            <sz val="8"/>
            <rFont val="Tahoma"/>
            <family val="0"/>
          </rPr>
          <t xml:space="preserve">
</t>
        </r>
      </text>
    </comment>
    <comment ref="C135" authorId="0">
      <text>
        <r>
          <rPr>
            <b/>
            <sz val="8"/>
            <rFont val="Tahoma"/>
            <family val="0"/>
          </rPr>
          <t>i39: By clando</t>
        </r>
        <r>
          <rPr>
            <sz val="8"/>
            <rFont val="Tahoma"/>
            <family val="0"/>
          </rPr>
          <t xml:space="preserve">
</t>
        </r>
      </text>
    </comment>
    <comment ref="C136" authorId="0">
      <text>
        <r>
          <rPr>
            <b/>
            <sz val="8"/>
            <rFont val="Tahoma"/>
            <family val="0"/>
          </rPr>
          <t>i39: By clando</t>
        </r>
        <r>
          <rPr>
            <sz val="8"/>
            <rFont val="Tahoma"/>
            <family val="0"/>
          </rPr>
          <t xml:space="preserve">
</t>
        </r>
      </text>
    </comment>
    <comment ref="C137" authorId="0">
      <text>
        <r>
          <rPr>
            <b/>
            <sz val="8"/>
            <rFont val="Tahoma"/>
            <family val="0"/>
          </rPr>
          <t>i39: By clando</t>
        </r>
        <r>
          <rPr>
            <sz val="8"/>
            <rFont val="Tahoma"/>
            <family val="0"/>
          </rPr>
          <t xml:space="preserve">
</t>
        </r>
      </text>
    </comment>
    <comment ref="C138" authorId="0">
      <text>
        <r>
          <rPr>
            <b/>
            <sz val="8"/>
            <rFont val="Tahoma"/>
            <family val="0"/>
          </rPr>
          <t>i39: By clando</t>
        </r>
        <r>
          <rPr>
            <sz val="8"/>
            <rFont val="Tahoma"/>
            <family val="0"/>
          </rPr>
          <t xml:space="preserve">
</t>
        </r>
      </text>
    </comment>
    <comment ref="C139" authorId="0">
      <text>
        <r>
          <rPr>
            <b/>
            <sz val="8"/>
            <rFont val="Tahoma"/>
            <family val="0"/>
          </rPr>
          <t>i39: By clando</t>
        </r>
        <r>
          <rPr>
            <sz val="8"/>
            <rFont val="Tahoma"/>
            <family val="0"/>
          </rPr>
          <t xml:space="preserve">
</t>
        </r>
      </text>
    </comment>
    <comment ref="C143" authorId="0">
      <text>
        <r>
          <rPr>
            <b/>
            <sz val="8"/>
            <rFont val="Tahoma"/>
            <family val="0"/>
          </rPr>
          <t>i39: Transport to express union to collect budjet for mission.</t>
        </r>
        <r>
          <rPr>
            <sz val="8"/>
            <rFont val="Tahoma"/>
            <family val="0"/>
          </rPr>
          <t xml:space="preserve">
</t>
        </r>
      </text>
    </comment>
    <comment ref="C163" authorId="0">
      <text>
        <r>
          <rPr>
            <b/>
            <sz val="8"/>
            <rFont val="Tahoma"/>
            <family val="0"/>
          </rPr>
          <t>i33: Mbandjock investigations.</t>
        </r>
        <r>
          <rPr>
            <sz val="8"/>
            <rFont val="Tahoma"/>
            <family val="0"/>
          </rPr>
          <t xml:space="preserve">
</t>
        </r>
      </text>
    </comment>
    <comment ref="C168" authorId="0">
      <text>
        <r>
          <rPr>
            <b/>
            <sz val="8"/>
            <rFont val="Tahoma"/>
            <family val="0"/>
          </rPr>
          <t>i33: By Clando.</t>
        </r>
        <r>
          <rPr>
            <sz val="8"/>
            <rFont val="Tahoma"/>
            <family val="0"/>
          </rPr>
          <t xml:space="preserve">
</t>
        </r>
      </text>
    </comment>
    <comment ref="C169" authorId="0">
      <text>
        <r>
          <rPr>
            <b/>
            <sz val="8"/>
            <rFont val="Tahoma"/>
            <family val="0"/>
          </rPr>
          <t>i33: By Clando.</t>
        </r>
        <r>
          <rPr>
            <sz val="8"/>
            <rFont val="Tahoma"/>
            <family val="0"/>
          </rPr>
          <t xml:space="preserve">
</t>
        </r>
      </text>
    </comment>
    <comment ref="C204" authorId="0">
      <text>
        <r>
          <rPr>
            <b/>
            <sz val="8"/>
            <rFont val="Tahoma"/>
            <family val="0"/>
          </rPr>
          <t>i30: by Clando.</t>
        </r>
        <r>
          <rPr>
            <sz val="8"/>
            <rFont val="Tahoma"/>
            <family val="0"/>
          </rPr>
          <t xml:space="preserve">
</t>
        </r>
      </text>
    </comment>
    <comment ref="C205" authorId="0">
      <text>
        <r>
          <rPr>
            <b/>
            <sz val="8"/>
            <rFont val="Tahoma"/>
            <family val="0"/>
          </rPr>
          <t>i30: by Clando.</t>
        </r>
        <r>
          <rPr>
            <sz val="8"/>
            <rFont val="Tahoma"/>
            <family val="0"/>
          </rPr>
          <t xml:space="preserve">
</t>
        </r>
      </text>
    </comment>
    <comment ref="C215" authorId="0">
      <text>
        <r>
          <rPr>
            <b/>
            <sz val="8"/>
            <rFont val="Tahoma"/>
            <family val="0"/>
          </rPr>
          <t>i30: No lodging receipt in ngambe. A remote area.</t>
        </r>
        <r>
          <rPr>
            <sz val="8"/>
            <rFont val="Tahoma"/>
            <family val="0"/>
          </rPr>
          <t xml:space="preserve">
</t>
        </r>
      </text>
    </comment>
    <comment ref="C216" authorId="0">
      <text>
        <r>
          <rPr>
            <b/>
            <sz val="8"/>
            <rFont val="Tahoma"/>
            <family val="0"/>
          </rPr>
          <t>i30: No lodging receipt in ngambe. A remote area.</t>
        </r>
        <r>
          <rPr>
            <sz val="8"/>
            <rFont val="Tahoma"/>
            <family val="0"/>
          </rPr>
          <t xml:space="preserve">
</t>
        </r>
      </text>
    </comment>
    <comment ref="C235" authorId="0">
      <text>
        <r>
          <rPr>
            <b/>
            <sz val="8"/>
            <rFont val="Tahoma"/>
            <family val="0"/>
          </rPr>
          <t>i35: Yaounde</t>
        </r>
        <r>
          <rPr>
            <sz val="8"/>
            <rFont val="Tahoma"/>
            <family val="0"/>
          </rPr>
          <t xml:space="preserve">
was given credit to contact target and informer.</t>
        </r>
      </text>
    </comment>
    <comment ref="C240" authorId="0">
      <text>
        <r>
          <rPr>
            <b/>
            <sz val="8"/>
            <rFont val="Tahoma"/>
            <family val="0"/>
          </rPr>
          <t>i35: By Clando.</t>
        </r>
        <r>
          <rPr>
            <sz val="8"/>
            <rFont val="Tahoma"/>
            <family val="0"/>
          </rPr>
          <t xml:space="preserve">
</t>
        </r>
      </text>
    </comment>
    <comment ref="C244" authorId="0">
      <text>
        <r>
          <rPr>
            <b/>
            <sz val="8"/>
            <rFont val="Tahoma"/>
            <family val="0"/>
          </rPr>
          <t>i35: Transport from office and back to plan for mission.</t>
        </r>
        <r>
          <rPr>
            <sz val="8"/>
            <rFont val="Tahoma"/>
            <family val="0"/>
          </rPr>
          <t xml:space="preserve">
</t>
        </r>
      </text>
    </comment>
    <comment ref="C268" authorId="1">
      <text>
        <r>
          <rPr>
            <b/>
            <sz val="8"/>
            <rFont val="Tahoma"/>
            <family val="0"/>
          </rPr>
          <t>i33:  Yaounde Investigations.</t>
        </r>
        <r>
          <rPr>
            <sz val="8"/>
            <rFont val="Tahoma"/>
            <family val="0"/>
          </rPr>
          <t xml:space="preserve">
</t>
        </r>
      </text>
    </comment>
    <comment ref="C282" authorId="0">
      <text>
        <r>
          <rPr>
            <b/>
            <sz val="8"/>
            <rFont val="Tahoma"/>
            <family val="0"/>
          </rPr>
          <t>i30: Douala Operations.</t>
        </r>
        <r>
          <rPr>
            <sz val="8"/>
            <rFont val="Tahoma"/>
            <family val="0"/>
          </rPr>
          <t xml:space="preserve">
</t>
        </r>
      </text>
    </comment>
    <comment ref="C287" authorId="0">
      <text>
        <r>
          <rPr>
            <b/>
            <sz val="8"/>
            <rFont val="Tahoma"/>
            <family val="0"/>
          </rPr>
          <t>i30: by Clando.</t>
        </r>
        <r>
          <rPr>
            <sz val="8"/>
            <rFont val="Tahoma"/>
            <family val="0"/>
          </rPr>
          <t xml:space="preserve">
</t>
        </r>
      </text>
    </comment>
    <comment ref="C296" authorId="0">
      <text>
        <r>
          <rPr>
            <b/>
            <sz val="8"/>
            <rFont val="Tahoma"/>
            <family val="0"/>
          </rPr>
          <t xml:space="preserve">i30: </t>
        </r>
        <r>
          <rPr>
            <sz val="8"/>
            <rFont val="Tahoma"/>
            <family val="0"/>
          </rPr>
          <t xml:space="preserve">
hired bike from Ange rafaheal to grande molen to escape after operations.</t>
        </r>
      </text>
    </comment>
    <comment ref="C297" authorId="0">
      <text>
        <r>
          <rPr>
            <b/>
            <sz val="8"/>
            <rFont val="Tahoma"/>
            <family val="0"/>
          </rPr>
          <t>i30: Hired taxi to take product.(Gorilla).</t>
        </r>
        <r>
          <rPr>
            <sz val="8"/>
            <rFont val="Tahoma"/>
            <family val="0"/>
          </rPr>
          <t xml:space="preserve">
</t>
        </r>
      </text>
    </comment>
    <comment ref="C313" authorId="0">
      <text>
        <r>
          <rPr>
            <b/>
            <sz val="8"/>
            <rFont val="Tahoma"/>
            <family val="0"/>
          </rPr>
          <t>i30: Bought bag to put product.</t>
        </r>
        <r>
          <rPr>
            <sz val="8"/>
            <rFont val="Tahoma"/>
            <family val="0"/>
          </rPr>
          <t xml:space="preserve">
</t>
        </r>
      </text>
    </comment>
    <comment ref="C332" authorId="0">
      <text>
        <r>
          <rPr>
            <b/>
            <sz val="8"/>
            <rFont val="Tahoma"/>
            <family val="0"/>
          </rPr>
          <t>i26: By Clando.</t>
        </r>
        <r>
          <rPr>
            <sz val="8"/>
            <rFont val="Tahoma"/>
            <family val="0"/>
          </rPr>
          <t xml:space="preserve">
</t>
        </r>
      </text>
    </comment>
    <comment ref="C333" authorId="0">
      <text>
        <r>
          <rPr>
            <b/>
            <sz val="8"/>
            <rFont val="Tahoma"/>
            <family val="0"/>
          </rPr>
          <t>i26: By Clando.</t>
        </r>
        <r>
          <rPr>
            <sz val="8"/>
            <rFont val="Tahoma"/>
            <family val="0"/>
          </rPr>
          <t xml:space="preserve">
</t>
        </r>
      </text>
    </comment>
    <comment ref="C334" authorId="0">
      <text>
        <r>
          <rPr>
            <b/>
            <sz val="8"/>
            <rFont val="Tahoma"/>
            <family val="0"/>
          </rPr>
          <t>i26: By Clando.</t>
        </r>
        <r>
          <rPr>
            <sz val="8"/>
            <rFont val="Tahoma"/>
            <family val="0"/>
          </rPr>
          <t xml:space="preserve">
</t>
        </r>
      </text>
    </comment>
    <comment ref="C377" authorId="0">
      <text>
        <r>
          <rPr>
            <b/>
            <sz val="8"/>
            <rFont val="Tahoma"/>
            <family val="0"/>
          </rPr>
          <t>i30: by Clando.</t>
        </r>
        <r>
          <rPr>
            <sz val="8"/>
            <rFont val="Tahoma"/>
            <family val="0"/>
          </rPr>
          <t xml:space="preserve">
</t>
        </r>
      </text>
    </comment>
    <comment ref="C378" authorId="0">
      <text>
        <r>
          <rPr>
            <b/>
            <sz val="8"/>
            <rFont val="Tahoma"/>
            <family val="0"/>
          </rPr>
          <t>i30: by Clando.</t>
        </r>
        <r>
          <rPr>
            <sz val="8"/>
            <rFont val="Tahoma"/>
            <family val="0"/>
          </rPr>
          <t xml:space="preserve">
</t>
        </r>
      </text>
    </comment>
    <comment ref="C379" authorId="0">
      <text>
        <r>
          <rPr>
            <b/>
            <sz val="8"/>
            <rFont val="Tahoma"/>
            <family val="0"/>
          </rPr>
          <t>i30: by Clando.</t>
        </r>
        <r>
          <rPr>
            <sz val="8"/>
            <rFont val="Tahoma"/>
            <family val="0"/>
          </rPr>
          <t xml:space="preserve">
</t>
        </r>
      </text>
    </comment>
    <comment ref="C380" authorId="0">
      <text>
        <r>
          <rPr>
            <b/>
            <sz val="8"/>
            <rFont val="Tahoma"/>
            <family val="0"/>
          </rPr>
          <t>i30: by Clando.</t>
        </r>
        <r>
          <rPr>
            <sz val="8"/>
            <rFont val="Tahoma"/>
            <family val="0"/>
          </rPr>
          <t xml:space="preserve">
</t>
        </r>
      </text>
    </comment>
    <comment ref="C381" authorId="0">
      <text>
        <r>
          <rPr>
            <b/>
            <sz val="8"/>
            <rFont val="Tahoma"/>
            <family val="0"/>
          </rPr>
          <t>i30: by Clando.</t>
        </r>
        <r>
          <rPr>
            <sz val="8"/>
            <rFont val="Tahoma"/>
            <family val="0"/>
          </rPr>
          <t xml:space="preserve">
</t>
        </r>
      </text>
    </comment>
    <comment ref="C410" authorId="0">
      <text>
        <r>
          <rPr>
            <b/>
            <sz val="8"/>
            <rFont val="Tahoma"/>
            <family val="0"/>
          </rPr>
          <t>i26: coordinating investigations.</t>
        </r>
        <r>
          <rPr>
            <sz val="8"/>
            <rFont val="Tahoma"/>
            <family val="0"/>
          </rPr>
          <t xml:space="preserve">
</t>
        </r>
      </text>
    </comment>
    <comment ref="C423" authorId="0">
      <text>
        <r>
          <rPr>
            <b/>
            <sz val="8"/>
            <rFont val="Tahoma"/>
            <family val="0"/>
          </rPr>
          <t>i26: coordinating other investigators.</t>
        </r>
        <r>
          <rPr>
            <sz val="8"/>
            <rFont val="Tahoma"/>
            <family val="0"/>
          </rPr>
          <t xml:space="preserve">
</t>
        </r>
      </text>
    </comment>
    <comment ref="C432" authorId="2">
      <text>
        <r>
          <rPr>
            <b/>
            <sz val="8"/>
            <rFont val="Tahoma"/>
            <family val="0"/>
          </rPr>
          <t>i26:</t>
        </r>
        <r>
          <rPr>
            <sz val="8"/>
            <rFont val="Tahoma"/>
            <family val="0"/>
          </rPr>
          <t xml:space="preserve">
Translation of CD from USA - Language from Ivory Coast:
Nsimeyong-Vallee=500
Vallee-Nsimeyong=500
Nsim-Damas=200
Damas-Mokolo=300
Mokolo-Valle=200
Vallee-Nsimeyong=500</t>
        </r>
      </text>
    </comment>
    <comment ref="C451" authorId="2">
      <text>
        <r>
          <rPr>
            <b/>
            <sz val="8"/>
            <rFont val="Tahoma"/>
            <family val="0"/>
          </rPr>
          <t>i26:</t>
        </r>
        <r>
          <rPr>
            <sz val="8"/>
            <rFont val="Tahoma"/>
            <family val="0"/>
          </rPr>
          <t xml:space="preserve">
Photocopy and Binding of 2008 Annual Report.
Photocopy:25frs x27 pages = 675.
Binding=500</t>
        </r>
      </text>
    </comment>
    <comment ref="C455" authorId="2">
      <text>
        <r>
          <rPr>
            <b/>
            <sz val="8"/>
            <rFont val="Tahoma"/>
            <family val="0"/>
          </rPr>
          <t>i26:</t>
        </r>
        <r>
          <rPr>
            <sz val="8"/>
            <rFont val="Tahoma"/>
            <family val="0"/>
          </rPr>
          <t xml:space="preserve">
To Hassan, a Hausa man at Nsimeyong for translation of music in CD from the US. 1000 for his transport from Nsimeyong to Damas, Damas to mokolo, and Mokolo back to Nsimeyong. He accompanied Sone to Mokolo to show him to another person for the translation. 1000 as bonus for his assistance</t>
        </r>
      </text>
    </comment>
    <comment ref="C456" authorId="2">
      <text>
        <r>
          <rPr>
            <b/>
            <sz val="8"/>
            <rFont val="Tahoma"/>
            <family val="0"/>
          </rPr>
          <t>i26:</t>
        </r>
        <r>
          <rPr>
            <sz val="8"/>
            <rFont val="Tahoma"/>
            <family val="0"/>
          </rPr>
          <t xml:space="preserve">
To Arouna at Mokolo from Ivory Coast who finally translated the music in CD from USA.</t>
        </r>
      </text>
    </comment>
    <comment ref="C465" authorId="0">
      <text>
        <r>
          <rPr>
            <b/>
            <sz val="8"/>
            <rFont val="Tahoma"/>
            <family val="0"/>
          </rPr>
          <t>jul: coordinating Douala Operations</t>
        </r>
        <r>
          <rPr>
            <sz val="8"/>
            <rFont val="Tahoma"/>
            <family val="0"/>
          </rPr>
          <t xml:space="preserve">
</t>
        </r>
      </text>
    </comment>
    <comment ref="C478" authorId="0">
      <text>
        <r>
          <rPr>
            <b/>
            <sz val="8"/>
            <rFont val="Tahoma"/>
            <family val="0"/>
          </rPr>
          <t>julius: Hired bike for undercover.</t>
        </r>
        <r>
          <rPr>
            <sz val="8"/>
            <rFont val="Tahoma"/>
            <family val="0"/>
          </rPr>
          <t xml:space="preserve">
</t>
        </r>
      </text>
    </comment>
    <comment ref="C499" authorId="0">
      <text>
        <r>
          <rPr>
            <b/>
            <sz val="8"/>
            <rFont val="Tahoma"/>
            <family val="0"/>
          </rPr>
          <t>hamidou: Douala investigations on parrots.</t>
        </r>
        <r>
          <rPr>
            <sz val="8"/>
            <rFont val="Tahoma"/>
            <family val="0"/>
          </rPr>
          <t xml:space="preserve">
</t>
        </r>
      </text>
    </comment>
    <comment ref="C531" authorId="0">
      <text>
        <r>
          <rPr>
            <b/>
            <sz val="8"/>
            <rFont val="Tahoma"/>
            <family val="0"/>
          </rPr>
          <t>abumbi:  Yaounde Operations</t>
        </r>
        <r>
          <rPr>
            <sz val="8"/>
            <rFont val="Tahoma"/>
            <family val="0"/>
          </rPr>
          <t xml:space="preserve">
</t>
        </r>
      </text>
    </comment>
    <comment ref="C532" authorId="0">
      <text>
        <r>
          <rPr>
            <b/>
            <sz val="8"/>
            <rFont val="Tahoma"/>
            <family val="0"/>
          </rPr>
          <t>abumbi:  Yaounde Operations</t>
        </r>
        <r>
          <rPr>
            <sz val="8"/>
            <rFont val="Tahoma"/>
            <family val="0"/>
          </rPr>
          <t xml:space="preserve">
</t>
        </r>
      </text>
    </comment>
    <comment ref="C536" authorId="3">
      <text>
        <r>
          <rPr>
            <b/>
            <sz val="8"/>
            <rFont val="Tahoma"/>
            <family val="0"/>
          </rPr>
          <t>felix: hiring of taxi for yaounde operation for 2 hours</t>
        </r>
        <r>
          <rPr>
            <sz val="8"/>
            <rFont val="Tahoma"/>
            <family val="0"/>
          </rPr>
          <t xml:space="preserve">
</t>
        </r>
      </text>
    </comment>
    <comment ref="C537" authorId="3">
      <text>
        <r>
          <rPr>
            <b/>
            <sz val="8"/>
            <rFont val="Tahoma"/>
            <family val="0"/>
          </rPr>
          <t>felix: hiring of taxi to take the dealer from the police station to the delegation and later to the state counsel. For 4 hours.</t>
        </r>
        <r>
          <rPr>
            <sz val="8"/>
            <rFont val="Tahoma"/>
            <family val="0"/>
          </rPr>
          <t xml:space="preserve">
</t>
        </r>
      </text>
    </comment>
    <comment ref="C538" authorId="3">
      <text>
        <r>
          <rPr>
            <b/>
            <sz val="8"/>
            <rFont val="Tahoma"/>
            <family val="0"/>
          </rPr>
          <t>felix: depot to transport the dealer back to the police station for custody</t>
        </r>
        <r>
          <rPr>
            <sz val="8"/>
            <rFont val="Tahoma"/>
            <family val="0"/>
          </rPr>
          <t xml:space="preserve">
</t>
        </r>
      </text>
    </comment>
    <comment ref="C551" authorId="3">
      <text>
        <r>
          <rPr>
            <b/>
            <sz val="8"/>
            <rFont val="Tahoma"/>
            <family val="0"/>
          </rPr>
          <t xml:space="preserve">felix: sweet juice for the operation team while waiting the target with products </t>
        </r>
        <r>
          <rPr>
            <sz val="8"/>
            <rFont val="Tahoma"/>
            <family val="0"/>
          </rPr>
          <t xml:space="preserve">
</t>
        </r>
      </text>
    </comment>
    <comment ref="C565" authorId="0">
      <text>
        <r>
          <rPr>
            <b/>
            <sz val="8"/>
            <rFont val="Tahoma"/>
            <family val="0"/>
          </rPr>
          <t>francis: fuel MINFOF car used to and fro from Yaounde for Operations.</t>
        </r>
        <r>
          <rPr>
            <sz val="8"/>
            <rFont val="Tahoma"/>
            <family val="0"/>
          </rPr>
          <t xml:space="preserve">
</t>
        </r>
      </text>
    </comment>
    <comment ref="C569" authorId="3">
      <text>
        <r>
          <rPr>
            <b/>
            <sz val="8"/>
            <rFont val="Tahoma"/>
            <family val="0"/>
          </rPr>
          <t>felix: one hour taxi to take the dealer from the police station to the state counsel chambers</t>
        </r>
        <r>
          <rPr>
            <sz val="8"/>
            <rFont val="Tahoma"/>
            <family val="0"/>
          </rPr>
          <t xml:space="preserve">
</t>
        </r>
      </text>
    </comment>
    <comment ref="C573" authorId="0">
      <text>
        <r>
          <rPr>
            <b/>
            <sz val="8"/>
            <rFont val="Tahoma"/>
            <family val="0"/>
          </rPr>
          <t>francis: lodging for francis and two minfof elements in Douala for the operations.</t>
        </r>
        <r>
          <rPr>
            <sz val="8"/>
            <rFont val="Tahoma"/>
            <family val="0"/>
          </rPr>
          <t xml:space="preserve">
</t>
        </r>
      </text>
    </comment>
    <comment ref="C577" authorId="0">
      <text>
        <r>
          <rPr>
            <b/>
            <sz val="8"/>
            <rFont val="Tahoma"/>
            <family val="0"/>
          </rPr>
          <t>Francis: feeding for francis and two minfof elements</t>
        </r>
        <r>
          <rPr>
            <sz val="8"/>
            <rFont val="Tahoma"/>
            <family val="0"/>
          </rPr>
          <t xml:space="preserve">
</t>
        </r>
      </text>
    </comment>
    <comment ref="C578" authorId="0">
      <text>
        <r>
          <rPr>
            <b/>
            <sz val="8"/>
            <rFont val="Tahoma"/>
            <family val="0"/>
          </rPr>
          <t>Francis: feeding for francis and two minfof elements</t>
        </r>
        <r>
          <rPr>
            <sz val="8"/>
            <rFont val="Tahoma"/>
            <family val="0"/>
          </rPr>
          <t xml:space="preserve">
</t>
        </r>
      </text>
    </comment>
    <comment ref="C582" authorId="0">
      <text>
        <r>
          <rPr>
            <b/>
            <sz val="8"/>
            <rFont val="Tahoma"/>
            <family val="0"/>
          </rPr>
          <t>Abumbi:</t>
        </r>
        <r>
          <rPr>
            <sz val="8"/>
            <rFont val="Tahoma"/>
            <family val="0"/>
          </rPr>
          <t xml:space="preserve">
 Bonus for Yaounde Operations.</t>
        </r>
      </text>
    </comment>
    <comment ref="C583" authorId="0">
      <text>
        <r>
          <rPr>
            <b/>
            <sz val="8"/>
            <rFont val="Tahoma"/>
            <family val="0"/>
          </rPr>
          <t>Abumbi: Bonus to Didier for Yaounde operations on march 9th but was paid on the 21st of april.</t>
        </r>
        <r>
          <rPr>
            <sz val="8"/>
            <rFont val="Tahoma"/>
            <family val="0"/>
          </rPr>
          <t xml:space="preserve">
</t>
        </r>
      </text>
    </comment>
    <comment ref="C587" authorId="3">
      <text>
        <r>
          <rPr>
            <b/>
            <sz val="8"/>
            <rFont val="Tahoma"/>
            <family val="0"/>
          </rPr>
          <t xml:space="preserve">felix: sweet juice for the operation team while waiting the target with products </t>
        </r>
        <r>
          <rPr>
            <sz val="8"/>
            <rFont val="Tahoma"/>
            <family val="0"/>
          </rPr>
          <t xml:space="preserve">
</t>
        </r>
      </text>
    </comment>
    <comment ref="C595" authorId="0">
      <text>
        <r>
          <rPr>
            <b/>
            <sz val="8"/>
            <rFont val="Tahoma"/>
            <family val="0"/>
          </rPr>
          <t>jul: OP Douala.</t>
        </r>
        <r>
          <rPr>
            <sz val="8"/>
            <rFont val="Tahoma"/>
            <family val="0"/>
          </rPr>
          <t xml:space="preserve">
</t>
        </r>
      </text>
    </comment>
    <comment ref="C607" authorId="0">
      <text>
        <r>
          <rPr>
            <b/>
            <sz val="8"/>
            <rFont val="Tahoma"/>
            <family val="0"/>
          </rPr>
          <t>julius: Two hired taxi for operation in Douala. 4 hours.</t>
        </r>
        <r>
          <rPr>
            <sz val="8"/>
            <rFont val="Tahoma"/>
            <family val="0"/>
          </rPr>
          <t xml:space="preserve">
</t>
        </r>
      </text>
    </comment>
    <comment ref="C611" authorId="0">
      <text>
        <r>
          <rPr>
            <b/>
            <sz val="8"/>
            <rFont val="Tahoma"/>
            <family val="0"/>
          </rPr>
          <t>julius: hired taxi to the air port.</t>
        </r>
        <r>
          <rPr>
            <sz val="8"/>
            <rFont val="Tahoma"/>
            <family val="0"/>
          </rPr>
          <t xml:space="preserve">
</t>
        </r>
      </text>
    </comment>
    <comment ref="C632" authorId="0">
      <text>
        <r>
          <rPr>
            <b/>
            <sz val="8"/>
            <rFont val="Tahoma"/>
            <family val="0"/>
          </rPr>
          <t>Francis: bonus for douala operations on the 10th of march but was paid on the 21st of april.</t>
        </r>
        <r>
          <rPr>
            <sz val="8"/>
            <rFont val="Tahoma"/>
            <family val="0"/>
          </rPr>
          <t xml:space="preserve">
</t>
        </r>
      </text>
    </comment>
    <comment ref="C646" authorId="1">
      <text>
        <r>
          <rPr>
            <b/>
            <sz val="8"/>
            <rFont val="Tahoma"/>
            <family val="0"/>
          </rPr>
          <t>Alain: yaounde operations</t>
        </r>
        <r>
          <rPr>
            <sz val="8"/>
            <rFont val="Tahoma"/>
            <family val="0"/>
          </rPr>
          <t xml:space="preserve">
</t>
        </r>
      </text>
    </comment>
    <comment ref="C654" authorId="0">
      <text>
        <r>
          <rPr>
            <b/>
            <sz val="8"/>
            <rFont val="Tahoma"/>
            <family val="0"/>
          </rPr>
          <t>alain: Op Douala follow up.</t>
        </r>
        <r>
          <rPr>
            <sz val="8"/>
            <rFont val="Tahoma"/>
            <family val="0"/>
          </rPr>
          <t xml:space="preserve">
</t>
        </r>
      </text>
    </comment>
    <comment ref="C672" authorId="0">
      <text>
        <r>
          <rPr>
            <b/>
            <sz val="8"/>
            <rFont val="Tahoma"/>
            <family val="0"/>
          </rPr>
          <t>aime: preparing OP Yaounde.</t>
        </r>
        <r>
          <rPr>
            <sz val="8"/>
            <rFont val="Tahoma"/>
            <family val="0"/>
          </rPr>
          <t xml:space="preserve">
</t>
        </r>
      </text>
    </comment>
    <comment ref="C682" authorId="0">
      <text>
        <r>
          <rPr>
            <b/>
            <sz val="8"/>
            <rFont val="Tahoma"/>
            <family val="0"/>
          </rPr>
          <t>aime: Bafoussam hearing.</t>
        </r>
        <r>
          <rPr>
            <sz val="8"/>
            <rFont val="Tahoma"/>
            <family val="0"/>
          </rPr>
          <t xml:space="preserve">
</t>
        </r>
      </text>
    </comment>
    <comment ref="C690" authorId="0">
      <text>
        <r>
          <rPr>
            <b/>
            <sz val="8"/>
            <rFont val="Tahoma"/>
            <family val="0"/>
          </rPr>
          <t>felix: OP Yaounde.</t>
        </r>
        <r>
          <rPr>
            <sz val="8"/>
            <rFont val="Tahoma"/>
            <family val="0"/>
          </rPr>
          <t xml:space="preserve">
</t>
        </r>
      </text>
    </comment>
    <comment ref="C692" authorId="0">
      <text>
        <r>
          <rPr>
            <b/>
            <sz val="8"/>
            <rFont val="Tahoma"/>
            <family val="0"/>
          </rPr>
          <t>felix: Op Yaounde follow up.</t>
        </r>
        <r>
          <rPr>
            <sz val="8"/>
            <rFont val="Tahoma"/>
            <family val="0"/>
          </rPr>
          <t xml:space="preserve">
</t>
        </r>
      </text>
    </comment>
    <comment ref="C693" authorId="0">
      <text>
        <r>
          <rPr>
            <b/>
            <sz val="8"/>
            <rFont val="Tahoma"/>
            <family val="0"/>
          </rPr>
          <t>felix: OP Yaounde follow up.</t>
        </r>
        <r>
          <rPr>
            <sz val="8"/>
            <rFont val="Tahoma"/>
            <family val="0"/>
          </rPr>
          <t xml:space="preserve">
</t>
        </r>
      </text>
    </comment>
    <comment ref="C703" authorId="0">
      <text>
        <r>
          <rPr>
            <b/>
            <sz val="8"/>
            <rFont val="Tahoma"/>
            <family val="0"/>
          </rPr>
          <t>felix: Ntui hearing.</t>
        </r>
        <r>
          <rPr>
            <sz val="8"/>
            <rFont val="Tahoma"/>
            <family val="0"/>
          </rPr>
          <t xml:space="preserve">
</t>
        </r>
      </text>
    </comment>
    <comment ref="C709" authorId="3">
      <text>
        <r>
          <rPr>
            <b/>
            <sz val="8"/>
            <rFont val="Tahoma"/>
            <family val="0"/>
          </rPr>
          <t>Alain:</t>
        </r>
        <r>
          <rPr>
            <sz val="8"/>
            <rFont val="Tahoma"/>
            <family val="0"/>
          </rPr>
          <t xml:space="preserve">
to call people of Minfof and lawyer about Sullivan audience in Limbe</t>
        </r>
      </text>
    </comment>
    <comment ref="C710" authorId="3">
      <text>
        <r>
          <rPr>
            <b/>
            <sz val="8"/>
            <rFont val="Tahoma"/>
            <family val="0"/>
          </rPr>
          <t>felix: at the central police station to confirm the presence of the dealer and made a call to ofir</t>
        </r>
        <r>
          <rPr>
            <sz val="8"/>
            <rFont val="Tahoma"/>
            <family val="0"/>
          </rPr>
          <t xml:space="preserve">
</t>
        </r>
      </text>
    </comment>
    <comment ref="C711" authorId="4">
      <text>
        <r>
          <rPr>
            <b/>
            <sz val="8"/>
            <rFont val="Tahoma"/>
            <family val="0"/>
          </rPr>
          <t xml:space="preserve">Felix: At the delegation to call Aime </t>
        </r>
        <r>
          <rPr>
            <sz val="8"/>
            <rFont val="Tahoma"/>
            <family val="0"/>
          </rPr>
          <t xml:space="preserve">
</t>
        </r>
      </text>
    </comment>
    <comment ref="C715" authorId="3">
      <text>
        <r>
          <rPr>
            <b/>
            <sz val="8"/>
            <rFont val="Tahoma"/>
            <family val="0"/>
          </rPr>
          <t>Alain:</t>
        </r>
        <r>
          <rPr>
            <sz val="8"/>
            <rFont val="Tahoma"/>
            <family val="0"/>
          </rPr>
          <t xml:space="preserve">
in dla, to receive pv form</t>
        </r>
      </text>
    </comment>
    <comment ref="C716" authorId="4">
      <text>
        <r>
          <rPr>
            <b/>
            <sz val="8"/>
            <rFont val="Tahoma"/>
            <family val="0"/>
          </rPr>
          <t>Aimé: 1 hour to send the form of complaint report to Alain in Douala</t>
        </r>
        <r>
          <rPr>
            <sz val="8"/>
            <rFont val="Tahoma"/>
            <family val="0"/>
          </rPr>
          <t xml:space="preserve">
</t>
        </r>
      </text>
    </comment>
    <comment ref="C750" authorId="3">
      <text>
        <r>
          <rPr>
            <b/>
            <sz val="8"/>
            <rFont val="Tahoma"/>
            <family val="0"/>
          </rPr>
          <t>Alain:</t>
        </r>
        <r>
          <rPr>
            <sz val="8"/>
            <rFont val="Tahoma"/>
            <family val="0"/>
          </rPr>
          <t xml:space="preserve">
special taxi in B'da, travelled overnight and arrived B'da at 5.00</t>
        </r>
      </text>
    </comment>
    <comment ref="C752" authorId="3">
      <text>
        <r>
          <rPr>
            <b/>
            <sz val="8"/>
            <rFont val="Tahoma"/>
            <family val="0"/>
          </rPr>
          <t>Alain:</t>
        </r>
        <r>
          <rPr>
            <sz val="8"/>
            <rFont val="Tahoma"/>
            <family val="0"/>
          </rPr>
          <t xml:space="preserve">
1500 for special taxi, arrived at 5.00 and 500 for transport to come to office and go back</t>
        </r>
      </text>
    </comment>
    <comment ref="C755" authorId="3">
      <text>
        <r>
          <rPr>
            <b/>
            <sz val="8"/>
            <rFont val="Tahoma"/>
            <family val="2"/>
          </rPr>
          <t>Alain:</t>
        </r>
        <r>
          <rPr>
            <sz val="8"/>
            <rFont val="Tahoma"/>
            <family val="0"/>
          </rPr>
          <t xml:space="preserve">
day of chimp operation in dla</t>
        </r>
      </text>
    </comment>
    <comment ref="C765" authorId="3">
      <text>
        <r>
          <rPr>
            <b/>
            <sz val="8"/>
            <rFont val="Tahoma"/>
            <family val="0"/>
          </rPr>
          <t>Alain:</t>
        </r>
        <r>
          <rPr>
            <sz val="8"/>
            <rFont val="Tahoma"/>
            <family val="0"/>
          </rPr>
          <t xml:space="preserve">
special taxi in yde, arrived at 11.30pm</t>
        </r>
      </text>
    </comment>
    <comment ref="C773" authorId="3">
      <text>
        <r>
          <rPr>
            <b/>
            <sz val="8"/>
            <rFont val="Tahoma"/>
            <family val="0"/>
          </rPr>
          <t>Alain:</t>
        </r>
        <r>
          <rPr>
            <sz val="8"/>
            <rFont val="Tahoma"/>
            <family val="0"/>
          </rPr>
          <t xml:space="preserve">
local transport to go back in my house to take my bag and go to the agence and in dla 1000 for special taxi because arrived at 11.30pm</t>
        </r>
      </text>
    </comment>
    <comment ref="C805" authorId="4">
      <text>
        <r>
          <rPr>
            <b/>
            <sz val="8"/>
            <rFont val="Tahoma"/>
            <family val="0"/>
          </rPr>
          <t xml:space="preserve">Aimé: Special taxi arrive in Yaounde after 1 o'clock in the night
</t>
        </r>
        <r>
          <rPr>
            <sz val="8"/>
            <rFont val="Tahoma"/>
            <family val="0"/>
          </rPr>
          <t xml:space="preserve">
</t>
        </r>
      </text>
    </comment>
    <comment ref="C812" authorId="4">
      <text>
        <r>
          <rPr>
            <b/>
            <sz val="8"/>
            <rFont val="Tahoma"/>
            <family val="0"/>
          </rPr>
          <t>Aimé: the day of operation in yaounde</t>
        </r>
        <r>
          <rPr>
            <sz val="8"/>
            <rFont val="Tahoma"/>
            <family val="0"/>
          </rPr>
          <t xml:space="preserve">
</t>
        </r>
      </text>
    </comment>
    <comment ref="C829" authorId="4">
      <text>
        <r>
          <rPr>
            <b/>
            <sz val="8"/>
            <rFont val="Tahoma"/>
            <family val="0"/>
          </rPr>
          <t>Aimé: Local transport of Bailiff Me Temgoua</t>
        </r>
        <r>
          <rPr>
            <sz val="8"/>
            <rFont val="Tahoma"/>
            <family val="0"/>
          </rPr>
          <t xml:space="preserve">
</t>
        </r>
      </text>
    </comment>
    <comment ref="C883" authorId="3">
      <text>
        <r>
          <rPr>
            <b/>
            <sz val="8"/>
            <rFont val="Tahoma"/>
            <family val="0"/>
          </rPr>
          <t>Alain:</t>
        </r>
        <r>
          <rPr>
            <sz val="8"/>
            <rFont val="Tahoma"/>
            <family val="0"/>
          </rPr>
          <t xml:space="preserve">
in dla, to print pv form and request for asistance</t>
        </r>
      </text>
    </comment>
    <comment ref="C884" authorId="3">
      <text>
        <r>
          <rPr>
            <b/>
            <sz val="8"/>
            <rFont val="Tahoma"/>
            <family val="0"/>
          </rPr>
          <t>Alain:</t>
        </r>
        <r>
          <rPr>
            <sz val="8"/>
            <rFont val="Tahoma"/>
            <family val="0"/>
          </rPr>
          <t xml:space="preserve">
in dla,  photocopy of case file</t>
        </r>
      </text>
    </comment>
    <comment ref="C885" authorId="3">
      <text>
        <r>
          <rPr>
            <b/>
            <sz val="8"/>
            <rFont val="Tahoma"/>
            <family val="0"/>
          </rPr>
          <t>Alain:</t>
        </r>
        <r>
          <rPr>
            <sz val="8"/>
            <rFont val="Tahoma"/>
            <family val="0"/>
          </rPr>
          <t xml:space="preserve">
in dla, printing of 3 pictures of chimp operation to give to lawyer</t>
        </r>
      </text>
    </comment>
    <comment ref="C886" authorId="4">
      <text>
        <r>
          <rPr>
            <b/>
            <sz val="8"/>
            <rFont val="Tahoma"/>
            <family val="0"/>
          </rPr>
          <t>Felix: photocopy of statment of offence of Njonkouo, No receipt</t>
        </r>
        <r>
          <rPr>
            <sz val="8"/>
            <rFont val="Tahoma"/>
            <family val="0"/>
          </rPr>
          <t xml:space="preserve">
</t>
        </r>
      </text>
    </comment>
    <comment ref="C887" authorId="4">
      <text>
        <r>
          <rPr>
            <b/>
            <sz val="8"/>
            <rFont val="Tahoma"/>
            <family val="0"/>
          </rPr>
          <t>Felix: Corruption file for Ofir</t>
        </r>
        <r>
          <rPr>
            <sz val="8"/>
            <rFont val="Tahoma"/>
            <family val="0"/>
          </rPr>
          <t xml:space="preserve">
</t>
        </r>
      </text>
    </comment>
    <comment ref="C888" authorId="4">
      <text>
        <r>
          <rPr>
            <b/>
            <sz val="8"/>
            <rFont val="Tahoma"/>
            <family val="0"/>
          </rPr>
          <t>Aimé: to photocopy the case file of Djocki</t>
        </r>
        <r>
          <rPr>
            <sz val="8"/>
            <rFont val="Tahoma"/>
            <family val="0"/>
          </rPr>
          <t xml:space="preserve">
</t>
        </r>
        <r>
          <rPr>
            <b/>
            <sz val="8"/>
            <rFont val="Tahoma"/>
            <family val="2"/>
          </rPr>
          <t>No receipt</t>
        </r>
      </text>
    </comment>
    <comment ref="C889" authorId="5">
      <text>
        <r>
          <rPr>
            <b/>
            <sz val="8"/>
            <rFont val="Tahoma"/>
            <family val="0"/>
          </rPr>
          <t xml:space="preserve">Aimé: triplicate draft copy of the book of Me Nana </t>
        </r>
        <r>
          <rPr>
            <sz val="8"/>
            <rFont val="Tahoma"/>
            <family val="0"/>
          </rPr>
          <t xml:space="preserve">
</t>
        </r>
      </text>
    </comment>
    <comment ref="C893" authorId="3">
      <text>
        <r>
          <rPr>
            <b/>
            <sz val="8"/>
            <rFont val="Tahoma"/>
            <family val="0"/>
          </rPr>
          <t>Alain:</t>
        </r>
        <r>
          <rPr>
            <sz val="8"/>
            <rFont val="Tahoma"/>
            <family val="0"/>
          </rPr>
          <t xml:space="preserve">
transport and logistics for Me Chi Valentine from Bamenda to Limbe for Sullivan case</t>
        </r>
      </text>
    </comment>
    <comment ref="C894" authorId="4">
      <text>
        <r>
          <rPr>
            <b/>
            <sz val="8"/>
            <rFont val="Tahoma"/>
            <family val="0"/>
          </rPr>
          <t>Alain: transport and logistics for Me Chi Valentine from Bamenda to Limbe for Sullivan case</t>
        </r>
        <r>
          <rPr>
            <sz val="8"/>
            <rFont val="Tahoma"/>
            <family val="0"/>
          </rPr>
          <t xml:space="preserve">
</t>
        </r>
      </text>
    </comment>
    <comment ref="C895" authorId="3">
      <text>
        <r>
          <rPr>
            <b/>
            <sz val="8"/>
            <rFont val="Tahoma"/>
            <family val="0"/>
          </rPr>
          <t>Alain:</t>
        </r>
        <r>
          <rPr>
            <sz val="8"/>
            <rFont val="Tahoma"/>
            <family val="0"/>
          </rPr>
          <t xml:space="preserve">
transport and logistics for Me Tambe in Mamfe</t>
        </r>
      </text>
    </comment>
    <comment ref="C899" authorId="3">
      <text>
        <r>
          <rPr>
            <b/>
            <sz val="8"/>
            <rFont val="Tahoma"/>
            <family val="0"/>
          </rPr>
          <t>Alain:</t>
        </r>
        <r>
          <rPr>
            <sz val="8"/>
            <rFont val="Tahoma"/>
            <family val="0"/>
          </rPr>
          <t xml:space="preserve">
in dla, fees paid for sending of pictures and videos to yde</t>
        </r>
      </text>
    </comment>
    <comment ref="C910" authorId="1">
      <text>
        <r>
          <rPr>
            <b/>
            <sz val="8"/>
            <rFont val="Tahoma"/>
            <family val="0"/>
          </rPr>
          <t>user: bonus for the work she did in January and February</t>
        </r>
        <r>
          <rPr>
            <sz val="8"/>
            <rFont val="Tahoma"/>
            <family val="0"/>
          </rPr>
          <t xml:space="preserve">
</t>
        </r>
      </text>
    </comment>
    <comment ref="C963" authorId="0">
      <text>
        <r>
          <rPr>
            <b/>
            <sz val="8"/>
            <rFont val="Tahoma"/>
            <family val="0"/>
          </rPr>
          <t>anna: Women day preperations.</t>
        </r>
        <r>
          <rPr>
            <sz val="8"/>
            <rFont val="Tahoma"/>
            <family val="0"/>
          </rPr>
          <t xml:space="preserve">
</t>
        </r>
      </text>
    </comment>
    <comment ref="C1029" authorId="6">
      <text>
        <r>
          <rPr>
            <b/>
            <sz val="8"/>
            <rFont val="Tahoma"/>
            <family val="0"/>
          </rPr>
          <t>vincent: special taxi at 5 am to radio to present Wildlife Conservation.</t>
        </r>
        <r>
          <rPr>
            <sz val="8"/>
            <rFont val="Tahoma"/>
            <family val="0"/>
          </rPr>
          <t xml:space="preserve">
</t>
        </r>
      </text>
    </comment>
    <comment ref="C1036" authorId="6">
      <text>
        <r>
          <rPr>
            <b/>
            <sz val="8"/>
            <rFont val="Tahoma"/>
            <family val="0"/>
          </rPr>
          <t>vincent: special taxi at 5 am to radio to present Wildlife Conservation.</t>
        </r>
        <r>
          <rPr>
            <sz val="8"/>
            <rFont val="Tahoma"/>
            <family val="0"/>
          </rPr>
          <t xml:space="preserve">
</t>
        </r>
      </text>
    </comment>
    <comment ref="C1110" authorId="6">
      <text>
        <r>
          <rPr>
            <b/>
            <sz val="8"/>
            <rFont val="Tahoma"/>
            <family val="0"/>
          </rPr>
          <t>Anna: weekly review of newspaper in the office.</t>
        </r>
        <r>
          <rPr>
            <sz val="8"/>
            <rFont val="Tahoma"/>
            <family val="0"/>
          </rPr>
          <t xml:space="preserve">
</t>
        </r>
      </text>
    </comment>
    <comment ref="C1111" authorId="6">
      <text>
        <r>
          <rPr>
            <b/>
            <sz val="8"/>
            <rFont val="Tahoma"/>
            <family val="0"/>
          </rPr>
          <t>Anna: weekly review of newspaper in the office.</t>
        </r>
        <r>
          <rPr>
            <sz val="8"/>
            <rFont val="Tahoma"/>
            <family val="0"/>
          </rPr>
          <t xml:space="preserve">
</t>
        </r>
      </text>
    </comment>
    <comment ref="C1113" authorId="1">
      <text>
        <r>
          <rPr>
            <b/>
            <sz val="8"/>
            <rFont val="Tahoma"/>
            <family val="0"/>
          </rPr>
          <t>Eric: Info kits for distribution to newspaper interns in le liberal and the herald</t>
        </r>
        <r>
          <rPr>
            <sz val="8"/>
            <rFont val="Tahoma"/>
            <family val="0"/>
          </rPr>
          <t xml:space="preserve">
</t>
        </r>
      </text>
    </comment>
    <comment ref="C1114" authorId="1">
      <text>
        <r>
          <rPr>
            <b/>
            <sz val="8"/>
            <rFont val="Tahoma"/>
            <family val="0"/>
          </rPr>
          <t>Eric: Photocopy of 10 sets of information kits for distribution</t>
        </r>
        <r>
          <rPr>
            <sz val="8"/>
            <rFont val="Tahoma"/>
            <family val="0"/>
          </rPr>
          <t xml:space="preserve">
</t>
        </r>
      </text>
    </comment>
    <comment ref="C1115" authorId="1">
      <text>
        <r>
          <rPr>
            <b/>
            <sz val="8"/>
            <rFont val="Tahoma"/>
            <family val="0"/>
          </rPr>
          <t>Eric: Faxed letter of audience for Director to meet Minister</t>
        </r>
        <r>
          <rPr>
            <sz val="8"/>
            <rFont val="Tahoma"/>
            <family val="0"/>
          </rPr>
          <t xml:space="preserve">
</t>
        </r>
      </text>
    </comment>
    <comment ref="C1116" authorId="1">
      <text>
        <r>
          <rPr>
            <b/>
            <sz val="8"/>
            <rFont val="Tahoma"/>
            <family val="0"/>
          </rPr>
          <t>Eric: Projector hire for educational activity in office</t>
        </r>
        <r>
          <rPr>
            <sz val="8"/>
            <rFont val="Tahoma"/>
            <family val="0"/>
          </rPr>
          <t xml:space="preserve">
</t>
        </r>
      </text>
    </comment>
    <comment ref="C1117" authorId="1">
      <text>
        <r>
          <rPr>
            <b/>
            <sz val="8"/>
            <rFont val="Tahoma"/>
            <family val="0"/>
          </rPr>
          <t>Eric: Photos of late Ministry staff and LAGA collaborator: Aissatou</t>
        </r>
        <r>
          <rPr>
            <sz val="8"/>
            <rFont val="Tahoma"/>
            <family val="0"/>
          </rPr>
          <t xml:space="preserve">
</t>
        </r>
      </text>
    </comment>
    <comment ref="C1118" authorId="1">
      <text>
        <r>
          <rPr>
            <b/>
            <sz val="8"/>
            <rFont val="Tahoma"/>
            <family val="0"/>
          </rPr>
          <t>Eric: Preparing press releases in cyber café at electricity blackout</t>
        </r>
        <r>
          <rPr>
            <sz val="8"/>
            <rFont val="Tahoma"/>
            <family val="0"/>
          </rPr>
          <t xml:space="preserve">
</t>
        </r>
      </text>
    </comment>
    <comment ref="C1119" authorId="1">
      <text>
        <r>
          <rPr>
            <b/>
            <sz val="8"/>
            <rFont val="Tahoma"/>
            <family val="0"/>
          </rPr>
          <t>Eric: Printing of press releases out of the office after power blackout</t>
        </r>
        <r>
          <rPr>
            <sz val="8"/>
            <rFont val="Tahoma"/>
            <family val="0"/>
          </rPr>
          <t xml:space="preserve">
</t>
        </r>
      </text>
    </comment>
    <comment ref="C1120" authorId="1">
      <text>
        <r>
          <rPr>
            <b/>
            <sz val="8"/>
            <rFont val="Tahoma"/>
            <family val="0"/>
          </rPr>
          <t>Eric: Projector hire for educational activity in office</t>
        </r>
        <r>
          <rPr>
            <sz val="8"/>
            <rFont val="Tahoma"/>
            <family val="0"/>
          </rPr>
          <t xml:space="preserve">
</t>
        </r>
      </text>
    </comment>
    <comment ref="C1121" authorId="1">
      <text>
        <r>
          <rPr>
            <b/>
            <sz val="8"/>
            <rFont val="Tahoma"/>
            <family val="0"/>
          </rPr>
          <t>Eric: Photocopy of kits and brochure for Director's visit to UK</t>
        </r>
        <r>
          <rPr>
            <sz val="8"/>
            <rFont val="Tahoma"/>
            <family val="0"/>
          </rPr>
          <t xml:space="preserve">
</t>
        </r>
      </text>
    </comment>
    <comment ref="C1122" authorId="1">
      <text>
        <r>
          <rPr>
            <b/>
            <sz val="8"/>
            <rFont val="Tahoma"/>
            <family val="0"/>
          </rPr>
          <t xml:space="preserve">Eric: Plastic files for office documents and kits </t>
        </r>
        <r>
          <rPr>
            <sz val="8"/>
            <rFont val="Tahoma"/>
            <family val="0"/>
          </rPr>
          <t xml:space="preserve">
</t>
        </r>
      </text>
    </comment>
    <comment ref="C1123" authorId="1">
      <text>
        <r>
          <rPr>
            <b/>
            <sz val="8"/>
            <rFont val="Tahoma"/>
            <family val="0"/>
          </rPr>
          <t>Eric: Photocopy of kits and brochure for Director's visit to UK</t>
        </r>
        <r>
          <rPr>
            <sz val="8"/>
            <rFont val="Tahoma"/>
            <family val="0"/>
          </rPr>
          <t xml:space="preserve">
</t>
        </r>
      </text>
    </comment>
    <comment ref="C1124" authorId="1">
      <text>
        <r>
          <rPr>
            <b/>
            <sz val="8"/>
            <rFont val="Tahoma"/>
            <family val="0"/>
          </rPr>
          <t>Eric: Breaking of office door and inserting of new lock after office theft</t>
        </r>
        <r>
          <rPr>
            <sz val="8"/>
            <rFont val="Tahoma"/>
            <family val="0"/>
          </rPr>
          <t xml:space="preserve">
</t>
        </r>
      </text>
    </comment>
    <comment ref="C1125" authorId="1">
      <text>
        <r>
          <rPr>
            <b/>
            <sz val="8"/>
            <rFont val="Tahoma"/>
            <family val="0"/>
          </rPr>
          <t>Eric: New office lock</t>
        </r>
        <r>
          <rPr>
            <sz val="8"/>
            <rFont val="Tahoma"/>
            <family val="0"/>
          </rPr>
          <t xml:space="preserve">
</t>
        </r>
      </text>
    </comment>
    <comment ref="C1126" authorId="6">
      <text>
        <r>
          <rPr>
            <b/>
            <sz val="8"/>
            <rFont val="Tahoma"/>
            <family val="0"/>
          </rPr>
          <t>Vincent: photocopy of information kits and financial report .</t>
        </r>
        <r>
          <rPr>
            <sz val="8"/>
            <rFont val="Tahoma"/>
            <family val="0"/>
          </rPr>
          <t xml:space="preserve">
</t>
        </r>
      </text>
    </comment>
    <comment ref="C1127" authorId="6">
      <text>
        <r>
          <rPr>
            <b/>
            <sz val="8"/>
            <rFont val="Tahoma"/>
            <family val="0"/>
          </rPr>
          <t>vincent: photocopy of information kits and press releases on douala operation.</t>
        </r>
        <r>
          <rPr>
            <sz val="8"/>
            <rFont val="Tahoma"/>
            <family val="0"/>
          </rPr>
          <t xml:space="preserve">
</t>
        </r>
      </text>
    </comment>
    <comment ref="C1132" authorId="1">
      <text>
        <r>
          <rPr>
            <b/>
            <sz val="8"/>
            <rFont val="Tahoma"/>
            <family val="0"/>
          </rPr>
          <t>cynthia: for the work she is doing on website while in the UK</t>
        </r>
        <r>
          <rPr>
            <sz val="8"/>
            <rFont val="Tahoma"/>
            <family val="0"/>
          </rPr>
          <t xml:space="preserve">
</t>
        </r>
      </text>
    </comment>
    <comment ref="C1145" authorId="0">
      <text>
        <r>
          <rPr>
            <b/>
            <sz val="8"/>
            <rFont val="Tahoma"/>
            <family val="2"/>
          </rPr>
          <t>Ofir: Called Congo</t>
        </r>
        <r>
          <rPr>
            <sz val="8"/>
            <rFont val="Tahoma"/>
            <family val="2"/>
          </rPr>
          <t xml:space="preserve">
</t>
        </r>
      </text>
    </comment>
    <comment ref="C1146" authorId="0">
      <text>
        <r>
          <rPr>
            <b/>
            <sz val="8"/>
            <rFont val="Tahoma"/>
            <family val="2"/>
          </rPr>
          <t>ofir: Called Isreal.</t>
        </r>
        <r>
          <rPr>
            <sz val="8"/>
            <rFont val="Tahoma"/>
            <family val="2"/>
          </rPr>
          <t xml:space="preserve">
</t>
        </r>
      </text>
    </comment>
    <comment ref="C1147" authorId="0">
      <text>
        <r>
          <rPr>
            <b/>
            <sz val="8"/>
            <rFont val="Tahoma"/>
            <family val="2"/>
          </rPr>
          <t>ofri:  Called Kenya.</t>
        </r>
        <r>
          <rPr>
            <sz val="8"/>
            <rFont val="Tahoma"/>
            <family val="2"/>
          </rPr>
          <t xml:space="preserve">
</t>
        </r>
      </text>
    </comment>
    <comment ref="C1148" authorId="0">
      <text>
        <r>
          <rPr>
            <b/>
            <sz val="8"/>
            <rFont val="Tahoma"/>
            <family val="2"/>
          </rPr>
          <t>eric: Called Cynthia in UK.</t>
        </r>
        <r>
          <rPr>
            <sz val="8"/>
            <rFont val="Tahoma"/>
            <family val="2"/>
          </rPr>
          <t xml:space="preserve">
</t>
        </r>
      </text>
    </comment>
    <comment ref="C1149" authorId="0">
      <text>
        <r>
          <rPr>
            <b/>
            <sz val="8"/>
            <rFont val="Tahoma"/>
            <family val="2"/>
          </rPr>
          <t>emeline: called Cynthia in Britain.</t>
        </r>
        <r>
          <rPr>
            <sz val="8"/>
            <rFont val="Tahoma"/>
            <family val="2"/>
          </rPr>
          <t xml:space="preserve">
</t>
        </r>
      </text>
    </comment>
    <comment ref="C1150" authorId="0">
      <text>
        <r>
          <rPr>
            <b/>
            <sz val="8"/>
            <rFont val="Tahoma"/>
            <family val="2"/>
          </rPr>
          <t>i26: Called USA.</t>
        </r>
        <r>
          <rPr>
            <sz val="8"/>
            <rFont val="Tahoma"/>
            <family val="2"/>
          </rPr>
          <t xml:space="preserve">
</t>
        </r>
      </text>
    </comment>
    <comment ref="C1151" authorId="0">
      <text>
        <r>
          <rPr>
            <b/>
            <sz val="8"/>
            <rFont val="Tahoma"/>
            <family val="2"/>
          </rPr>
          <t>josias: Called Congo.</t>
        </r>
        <r>
          <rPr>
            <sz val="8"/>
            <rFont val="Tahoma"/>
            <family val="2"/>
          </rPr>
          <t xml:space="preserve">
</t>
        </r>
      </text>
    </comment>
    <comment ref="C1152" authorId="0">
      <text>
        <r>
          <rPr>
            <b/>
            <sz val="8"/>
            <rFont val="Tahoma"/>
            <family val="2"/>
          </rPr>
          <t>emeline: Called Ofir in the USA.</t>
        </r>
        <r>
          <rPr>
            <sz val="8"/>
            <rFont val="Tahoma"/>
            <family val="2"/>
          </rPr>
          <t xml:space="preserve">
</t>
        </r>
      </text>
    </comment>
    <comment ref="C1153" authorId="0">
      <text>
        <r>
          <rPr>
            <b/>
            <sz val="8"/>
            <rFont val="Tahoma"/>
            <family val="2"/>
          </rPr>
          <t>alain: Called Ofir in the USA.</t>
        </r>
        <r>
          <rPr>
            <sz val="8"/>
            <rFont val="Tahoma"/>
            <family val="2"/>
          </rPr>
          <t xml:space="preserve">
</t>
        </r>
      </text>
    </comment>
    <comment ref="C1248" authorId="1">
      <text>
        <r>
          <rPr>
            <b/>
            <sz val="8"/>
            <rFont val="Tahoma"/>
            <family val="2"/>
          </rPr>
          <t>Ofir: preparing y'de operation</t>
        </r>
        <r>
          <rPr>
            <sz val="8"/>
            <rFont val="Tahoma"/>
            <family val="2"/>
          </rPr>
          <t xml:space="preserve">
</t>
        </r>
      </text>
    </comment>
    <comment ref="C1249" authorId="1">
      <text>
        <r>
          <rPr>
            <b/>
            <sz val="8"/>
            <rFont val="Tahoma"/>
            <family val="2"/>
          </rPr>
          <t>Ofir: yaounde operation</t>
        </r>
        <r>
          <rPr>
            <sz val="8"/>
            <rFont val="Tahoma"/>
            <family val="2"/>
          </rPr>
          <t xml:space="preserve">
</t>
        </r>
      </text>
    </comment>
    <comment ref="C1251" authorId="0">
      <text>
        <r>
          <rPr>
            <b/>
            <sz val="8"/>
            <rFont val="Tahoma"/>
            <family val="2"/>
          </rPr>
          <t>Ofir: OP Yaounde follow up.</t>
        </r>
        <r>
          <rPr>
            <sz val="8"/>
            <rFont val="Tahoma"/>
            <family val="2"/>
          </rPr>
          <t xml:space="preserve">
</t>
        </r>
      </text>
    </comment>
    <comment ref="C1255" authorId="0">
      <text>
        <r>
          <rPr>
            <b/>
            <sz val="8"/>
            <rFont val="Tahoma"/>
            <family val="2"/>
          </rPr>
          <t>ofir:  Yaounde Operations.</t>
        </r>
        <r>
          <rPr>
            <sz val="8"/>
            <rFont val="Tahoma"/>
            <family val="2"/>
          </rPr>
          <t xml:space="preserve">
</t>
        </r>
      </text>
    </comment>
    <comment ref="C1256" authorId="0">
      <text>
        <r>
          <rPr>
            <b/>
            <sz val="8"/>
            <rFont val="Tahoma"/>
            <family val="2"/>
          </rPr>
          <t>ofir: chimp OP Douala.</t>
        </r>
        <r>
          <rPr>
            <sz val="8"/>
            <rFont val="Tahoma"/>
            <family val="2"/>
          </rPr>
          <t xml:space="preserve">
</t>
        </r>
      </text>
    </comment>
    <comment ref="C1257" authorId="1">
      <text>
        <r>
          <rPr>
            <b/>
            <sz val="8"/>
            <rFont val="Tahoma"/>
            <family val="2"/>
          </rPr>
          <t>Ofir: Douala op follow up</t>
        </r>
        <r>
          <rPr>
            <sz val="8"/>
            <rFont val="Tahoma"/>
            <family val="2"/>
          </rPr>
          <t xml:space="preserve">
</t>
        </r>
      </text>
    </comment>
    <comment ref="C1261" authorId="1">
      <text>
        <r>
          <rPr>
            <b/>
            <sz val="8"/>
            <rFont val="Tahoma"/>
            <family val="2"/>
          </rPr>
          <t>Ofir: day of travel. Made more calls to asign people before traveling</t>
        </r>
        <r>
          <rPr>
            <sz val="8"/>
            <rFont val="Tahoma"/>
            <family val="2"/>
          </rPr>
          <t xml:space="preserve">
</t>
        </r>
      </text>
    </comment>
    <comment ref="C1397" authorId="1">
      <text>
        <r>
          <rPr>
            <b/>
            <sz val="8"/>
            <rFont val="Tahoma"/>
            <family val="2"/>
          </rPr>
          <t>arrey: 25x50=1250 fcfa.</t>
        </r>
        <r>
          <rPr>
            <sz val="8"/>
            <rFont val="Tahoma"/>
            <family val="2"/>
          </rPr>
          <t xml:space="preserve">
Financial reports</t>
        </r>
      </text>
    </comment>
    <comment ref="C1398" authorId="1">
      <text>
        <r>
          <rPr>
            <b/>
            <sz val="8"/>
            <rFont val="Tahoma"/>
            <family val="2"/>
          </rPr>
          <t>arrey: Posting of women day loin to i30 in Bafoussam.</t>
        </r>
        <r>
          <rPr>
            <sz val="8"/>
            <rFont val="Tahoma"/>
            <family val="2"/>
          </rPr>
          <t xml:space="preserve">
</t>
        </r>
      </text>
    </comment>
    <comment ref="C1400" authorId="1">
      <text>
        <r>
          <rPr>
            <b/>
            <sz val="8"/>
            <rFont val="Tahoma"/>
            <family val="2"/>
          </rPr>
          <t>arrey: 250x4=1000 fcfa.</t>
        </r>
        <r>
          <rPr>
            <sz val="8"/>
            <rFont val="Tahoma"/>
            <family val="2"/>
          </rPr>
          <t xml:space="preserve">
</t>
        </r>
      </text>
    </comment>
    <comment ref="C1401" authorId="1">
      <text>
        <r>
          <rPr>
            <b/>
            <sz val="8"/>
            <rFont val="Tahoma"/>
            <family val="2"/>
          </rPr>
          <t>arrey: air fresher used for the office toilet.</t>
        </r>
        <r>
          <rPr>
            <sz val="8"/>
            <rFont val="Tahoma"/>
            <family val="2"/>
          </rPr>
          <t xml:space="preserve">
</t>
        </r>
      </text>
    </comment>
    <comment ref="C1402" authorId="5">
      <text>
        <r>
          <rPr>
            <sz val="8"/>
            <rFont val="Tahoma"/>
            <family val="0"/>
          </rPr>
          <t xml:space="preserve">Aimé: to repair ligth of Legal office
</t>
        </r>
      </text>
    </comment>
    <comment ref="C1403" authorId="3">
      <text>
        <r>
          <rPr>
            <b/>
            <sz val="8"/>
            <rFont val="Tahoma"/>
            <family val="0"/>
          </rPr>
          <t>felix: payment of an electrician who repair an electrical problem in office</t>
        </r>
        <r>
          <rPr>
            <sz val="8"/>
            <rFont val="Tahoma"/>
            <family val="0"/>
          </rPr>
          <t xml:space="preserve">
</t>
        </r>
      </text>
    </comment>
    <comment ref="C1405" authorId="1">
      <text>
        <r>
          <rPr>
            <b/>
            <sz val="8"/>
            <rFont val="Tahoma"/>
            <family val="2"/>
          </rPr>
          <t>arrey: 200x2=400 fcfa.</t>
        </r>
        <r>
          <rPr>
            <sz val="8"/>
            <rFont val="Tahoma"/>
            <family val="2"/>
          </rPr>
          <t xml:space="preserve">
</t>
        </r>
      </text>
    </comment>
    <comment ref="C1409" authorId="1">
      <text>
        <r>
          <rPr>
            <b/>
            <sz val="8"/>
            <rFont val="Tahoma"/>
            <family val="2"/>
          </rPr>
          <t>arrey: 25x40=1000 fcfa. Financial report forms</t>
        </r>
        <r>
          <rPr>
            <sz val="8"/>
            <rFont val="Tahoma"/>
            <family val="2"/>
          </rPr>
          <t xml:space="preserve">
</t>
        </r>
      </text>
    </comment>
    <comment ref="C1413" authorId="1">
      <text>
        <r>
          <rPr>
            <b/>
            <sz val="8"/>
            <rFont val="Tahoma"/>
            <family val="2"/>
          </rPr>
          <t>Arrey: Transferred 90,900 fcfa to i30 in Baham.</t>
        </r>
        <r>
          <rPr>
            <sz val="8"/>
            <rFont val="Tahoma"/>
            <family val="2"/>
          </rPr>
          <t xml:space="preserve">
</t>
        </r>
      </text>
    </comment>
    <comment ref="C1414" authorId="1">
      <text>
        <r>
          <rPr>
            <b/>
            <sz val="8"/>
            <rFont val="Tahoma"/>
            <family val="2"/>
          </rPr>
          <t>Arrey: Transferred 50,000 fcfa to Maitre Chi in Bamenda.</t>
        </r>
        <r>
          <rPr>
            <sz val="8"/>
            <rFont val="Tahoma"/>
            <family val="2"/>
          </rPr>
          <t xml:space="preserve">
</t>
        </r>
      </text>
    </comment>
    <comment ref="C1415" authorId="1">
      <text>
        <r>
          <rPr>
            <b/>
            <sz val="8"/>
            <rFont val="Tahoma"/>
            <family val="2"/>
          </rPr>
          <t>arrey: Transferred 10,000 fcfa to julius in Bafoussam.</t>
        </r>
        <r>
          <rPr>
            <sz val="8"/>
            <rFont val="Tahoma"/>
            <family val="2"/>
          </rPr>
          <t xml:space="preserve">
</t>
        </r>
      </text>
    </comment>
    <comment ref="C1416" authorId="1">
      <text>
        <r>
          <rPr>
            <b/>
            <sz val="8"/>
            <rFont val="Tahoma"/>
            <family val="2"/>
          </rPr>
          <t>arrey: Transferred 10,000 fcfa to hamidou in Douala.</t>
        </r>
        <r>
          <rPr>
            <sz val="8"/>
            <rFont val="Tahoma"/>
            <family val="2"/>
          </rPr>
          <t xml:space="preserve">
</t>
        </r>
      </text>
    </comment>
    <comment ref="C1417" authorId="1">
      <text>
        <r>
          <rPr>
            <b/>
            <sz val="8"/>
            <rFont val="Tahoma"/>
            <family val="2"/>
          </rPr>
          <t>arrey: Transferred 32,500 fcfa to i30 in Bafoussam.</t>
        </r>
        <r>
          <rPr>
            <sz val="8"/>
            <rFont val="Tahoma"/>
            <family val="2"/>
          </rPr>
          <t xml:space="preserve">
</t>
        </r>
      </text>
    </comment>
    <comment ref="C1418" authorId="1">
      <text>
        <r>
          <rPr>
            <b/>
            <sz val="8"/>
            <rFont val="Tahoma"/>
            <family val="2"/>
          </rPr>
          <t>arrey: Transferred 15,000 fcfa to i39 in Abongbang.</t>
        </r>
        <r>
          <rPr>
            <sz val="8"/>
            <rFont val="Tahoma"/>
            <family val="2"/>
          </rPr>
          <t xml:space="preserve">
</t>
        </r>
      </text>
    </comment>
    <comment ref="C1419" authorId="1">
      <text>
        <r>
          <rPr>
            <b/>
            <sz val="8"/>
            <rFont val="Tahoma"/>
            <family val="2"/>
          </rPr>
          <t>arrey: Transferred 17,000 fcfa to i39 in Bafoussam.</t>
        </r>
        <r>
          <rPr>
            <sz val="8"/>
            <rFont val="Tahoma"/>
            <family val="2"/>
          </rPr>
          <t xml:space="preserve">
</t>
        </r>
      </text>
    </comment>
    <comment ref="C1420" authorId="1">
      <text>
        <r>
          <rPr>
            <b/>
            <sz val="8"/>
            <rFont val="Tahoma"/>
            <family val="2"/>
          </rPr>
          <t>arrey: Tr4ansfered 50,000 fcfa to maitre Chi in Limbe.</t>
        </r>
        <r>
          <rPr>
            <sz val="8"/>
            <rFont val="Tahoma"/>
            <family val="2"/>
          </rPr>
          <t xml:space="preserve">
</t>
        </r>
      </text>
    </comment>
    <comment ref="C1421" authorId="1">
      <text>
        <r>
          <rPr>
            <b/>
            <sz val="8"/>
            <rFont val="Tahoma"/>
            <family val="2"/>
          </rPr>
          <t>arrey: Transferred 20,000 fcfa to i30 in Baham.</t>
        </r>
        <r>
          <rPr>
            <sz val="8"/>
            <rFont val="Tahoma"/>
            <family val="2"/>
          </rPr>
          <t xml:space="preserve">
</t>
        </r>
      </text>
    </comment>
    <comment ref="C1422" authorId="1">
      <text>
        <r>
          <rPr>
            <b/>
            <sz val="8"/>
            <rFont val="Tahoma"/>
            <family val="2"/>
          </rPr>
          <t>arrey: Transferred 10,000 fcfa to julius in Bafoussam</t>
        </r>
        <r>
          <rPr>
            <sz val="8"/>
            <rFont val="Tahoma"/>
            <family val="2"/>
          </rPr>
          <t xml:space="preserve">
</t>
        </r>
      </text>
    </comment>
    <comment ref="C1423" authorId="1">
      <text>
        <r>
          <rPr>
            <b/>
            <sz val="8"/>
            <rFont val="Tahoma"/>
            <family val="2"/>
          </rPr>
          <t>arrey: Transferred 13,500 fcfa to alain in Douala.</t>
        </r>
        <r>
          <rPr>
            <sz val="8"/>
            <rFont val="Tahoma"/>
            <family val="2"/>
          </rPr>
          <t xml:space="preserve">
</t>
        </r>
      </text>
    </comment>
    <comment ref="C1424" authorId="1">
      <text>
        <r>
          <rPr>
            <b/>
            <sz val="8"/>
            <rFont val="Tahoma"/>
            <family val="2"/>
          </rPr>
          <t>arrey: transferred 9,000 fcfa to Alain in Douala.</t>
        </r>
        <r>
          <rPr>
            <sz val="8"/>
            <rFont val="Tahoma"/>
            <family val="2"/>
          </rPr>
          <t xml:space="preserve">
</t>
        </r>
      </text>
    </comment>
    <comment ref="C1425" authorId="1">
      <text>
        <r>
          <rPr>
            <b/>
            <sz val="8"/>
            <rFont val="Tahoma"/>
            <family val="2"/>
          </rPr>
          <t>arrey: Transferred 70,000 fcfa to i30 in Douala.</t>
        </r>
        <r>
          <rPr>
            <sz val="8"/>
            <rFont val="Tahoma"/>
            <family val="2"/>
          </rPr>
          <t xml:space="preserve">
</t>
        </r>
      </text>
    </comment>
    <comment ref="C1426" authorId="1">
      <text>
        <r>
          <rPr>
            <b/>
            <sz val="8"/>
            <rFont val="Tahoma"/>
            <family val="2"/>
          </rPr>
          <t xml:space="preserve">arrey: Transferred 13,000 fcfa to julius in Douala. </t>
        </r>
        <r>
          <rPr>
            <sz val="8"/>
            <rFont val="Tahoma"/>
            <family val="2"/>
          </rPr>
          <t xml:space="preserve">
</t>
        </r>
      </text>
    </comment>
    <comment ref="C1427" authorId="1">
      <text>
        <r>
          <rPr>
            <b/>
            <sz val="8"/>
            <rFont val="Tahoma"/>
            <family val="2"/>
          </rPr>
          <t>arrey: Transferred 50,000 fcfa to julius in Douala.</t>
        </r>
        <r>
          <rPr>
            <sz val="8"/>
            <rFont val="Tahoma"/>
            <family val="2"/>
          </rPr>
          <t xml:space="preserve">
</t>
        </r>
      </text>
    </comment>
    <comment ref="C1428" authorId="1">
      <text>
        <r>
          <rPr>
            <b/>
            <sz val="8"/>
            <rFont val="Tahoma"/>
            <family val="2"/>
          </rPr>
          <t>arrey: Transferred 8,500 to i30 in douala.</t>
        </r>
        <r>
          <rPr>
            <sz val="8"/>
            <rFont val="Tahoma"/>
            <family val="2"/>
          </rPr>
          <t xml:space="preserve">
</t>
        </r>
      </text>
    </comment>
    <comment ref="C1429" authorId="1">
      <text>
        <r>
          <rPr>
            <b/>
            <sz val="8"/>
            <rFont val="Tahoma"/>
            <family val="2"/>
          </rPr>
          <t>arrey: Transferred 9,000 fcfa to alain in Douala.</t>
        </r>
        <r>
          <rPr>
            <sz val="8"/>
            <rFont val="Tahoma"/>
            <family val="2"/>
          </rPr>
          <t xml:space="preserve">
</t>
        </r>
      </text>
    </comment>
    <comment ref="C1430" authorId="1">
      <text>
        <r>
          <rPr>
            <b/>
            <sz val="8"/>
            <rFont val="Tahoma"/>
            <family val="2"/>
          </rPr>
          <t>arrey: Transferred 28,000 fcfa to julius in Douala.</t>
        </r>
        <r>
          <rPr>
            <sz val="8"/>
            <rFont val="Tahoma"/>
            <family val="2"/>
          </rPr>
          <t xml:space="preserve">
</t>
        </r>
      </text>
    </comment>
    <comment ref="C1431" authorId="1">
      <text>
        <r>
          <rPr>
            <b/>
            <sz val="8"/>
            <rFont val="Tahoma"/>
            <family val="2"/>
          </rPr>
          <t>arrey: Transferred 21,000 fcfa to alain in Buea.</t>
        </r>
        <r>
          <rPr>
            <sz val="8"/>
            <rFont val="Tahoma"/>
            <family val="2"/>
          </rPr>
          <t xml:space="preserve">
</t>
        </r>
      </text>
    </comment>
    <comment ref="C1432" authorId="1">
      <text>
        <r>
          <rPr>
            <b/>
            <sz val="8"/>
            <rFont val="Tahoma"/>
            <family val="2"/>
          </rPr>
          <t>arrey: Transferred 15,000 to julius in Douala.</t>
        </r>
        <r>
          <rPr>
            <sz val="8"/>
            <rFont val="Tahoma"/>
            <family val="2"/>
          </rPr>
          <t xml:space="preserve">
</t>
        </r>
      </text>
    </comment>
    <comment ref="C1433" authorId="1">
      <text>
        <r>
          <rPr>
            <b/>
            <sz val="8"/>
            <rFont val="Tahoma"/>
            <family val="2"/>
          </rPr>
          <t>arrey: Transferred 9,000 fcfa to alain in Douala.</t>
        </r>
        <r>
          <rPr>
            <sz val="8"/>
            <rFont val="Tahoma"/>
            <family val="2"/>
          </rPr>
          <t xml:space="preserve">
</t>
        </r>
      </text>
    </comment>
    <comment ref="C1434" authorId="1">
      <text>
        <r>
          <rPr>
            <b/>
            <sz val="8"/>
            <rFont val="Tahoma"/>
            <family val="2"/>
          </rPr>
          <t>arrey: transferred 20,000 fcfa to maitre Tambe in Mamfe.</t>
        </r>
        <r>
          <rPr>
            <sz val="8"/>
            <rFont val="Tahoma"/>
            <family val="2"/>
          </rPr>
          <t xml:space="preserve">
</t>
        </r>
      </text>
    </comment>
    <comment ref="C1435" authorId="1">
      <text>
        <r>
          <rPr>
            <b/>
            <sz val="8"/>
            <rFont val="Tahoma"/>
            <family val="2"/>
          </rPr>
          <t>arrey: Transferred 16,000 fcfa to i30 in Baham.</t>
        </r>
        <r>
          <rPr>
            <sz val="8"/>
            <rFont val="Tahoma"/>
            <family val="2"/>
          </rPr>
          <t xml:space="preserve">
</t>
        </r>
      </text>
    </comment>
    <comment ref="C1452" authorId="1">
      <text>
        <r>
          <rPr>
            <b/>
            <sz val="8"/>
            <rFont val="Tahoma"/>
            <family val="2"/>
          </rPr>
          <t>Emeline: rents for the 24th February to the 24th March 2009 paid on the 26th of February 2009</t>
        </r>
        <r>
          <rPr>
            <sz val="8"/>
            <rFont val="Tahoma"/>
            <family val="2"/>
          </rPr>
          <t xml:space="preserve">
</t>
        </r>
      </text>
    </comment>
    <comment ref="E519" authorId="1">
      <text>
        <r>
          <rPr>
            <b/>
            <sz val="8"/>
            <rFont val="Tahoma"/>
            <family val="0"/>
          </rPr>
          <t>i30: 100.000frs bonus for Chimp operation in Douala. Paid on 21/4/9</t>
        </r>
        <r>
          <rPr>
            <sz val="8"/>
            <rFont val="Tahoma"/>
            <family val="0"/>
          </rPr>
          <t xml:space="preserve">
</t>
        </r>
      </text>
    </comment>
    <comment ref="C1443" authorId="1">
      <text>
        <r>
          <rPr>
            <b/>
            <sz val="8"/>
            <rFont val="Tahoma"/>
            <family val="0"/>
          </rPr>
          <t>Emeline: chicken 15.000frs</t>
        </r>
        <r>
          <rPr>
            <sz val="8"/>
            <rFont val="Tahoma"/>
            <family val="0"/>
          </rPr>
          <t xml:space="preserve">
Fish 7.000frs, Bread 1.000frs and 15 bottles of drinks 7.350frs making a total of 30.350frs for 15 people</t>
        </r>
      </text>
    </comment>
    <comment ref="C1380" authorId="3">
      <text>
        <r>
          <rPr>
            <b/>
            <sz val="8"/>
            <rFont val="Tahoma"/>
            <family val="0"/>
          </rPr>
          <t>Alain:</t>
        </r>
        <r>
          <rPr>
            <sz val="8"/>
            <rFont val="Tahoma"/>
            <family val="0"/>
          </rPr>
          <t xml:space="preserve">
in yde, to hire a taxi for 3h to go and take elements for assessment of damages in the office after housebreaking</t>
        </r>
      </text>
    </comment>
    <comment ref="C1164" authorId="0">
      <text>
        <r>
          <rPr>
            <b/>
            <sz val="8"/>
            <rFont val="Tahoma"/>
            <family val="2"/>
          </rPr>
          <t>Ofir: Called Uk.</t>
        </r>
        <r>
          <rPr>
            <sz val="8"/>
            <rFont val="Tahoma"/>
            <family val="2"/>
          </rPr>
          <t xml:space="preserve">
</t>
        </r>
      </text>
    </comment>
    <comment ref="C1165" authorId="0">
      <text>
        <r>
          <rPr>
            <b/>
            <sz val="8"/>
            <rFont val="Tahoma"/>
            <family val="2"/>
          </rPr>
          <t>ofir: Called UK.</t>
        </r>
        <r>
          <rPr>
            <sz val="8"/>
            <rFont val="Tahoma"/>
            <family val="2"/>
          </rPr>
          <t xml:space="preserve">
</t>
        </r>
      </text>
    </comment>
    <comment ref="C1166" authorId="0">
      <text>
        <r>
          <rPr>
            <b/>
            <sz val="8"/>
            <rFont val="Tahoma"/>
            <family val="2"/>
          </rPr>
          <t>ofir: Called Britain.</t>
        </r>
        <r>
          <rPr>
            <sz val="8"/>
            <rFont val="Tahoma"/>
            <family val="2"/>
          </rPr>
          <t xml:space="preserve">
</t>
        </r>
      </text>
    </comment>
    <comment ref="C608" authorId="0">
      <text>
        <r>
          <rPr>
            <b/>
            <sz val="8"/>
            <rFont val="Tahoma"/>
            <family val="0"/>
          </rPr>
          <t>julius: Two hired taxi for operation in Douala. 4 hours.</t>
        </r>
        <r>
          <rPr>
            <sz val="8"/>
            <rFont val="Tahoma"/>
            <family val="0"/>
          </rPr>
          <t xml:space="preserve">
</t>
        </r>
      </text>
    </comment>
    <comment ref="C290" authorId="0">
      <text>
        <r>
          <rPr>
            <b/>
            <sz val="8"/>
            <rFont val="Tahoma"/>
            <family val="0"/>
          </rPr>
          <t>i30: by Clando.</t>
        </r>
        <r>
          <rPr>
            <sz val="8"/>
            <rFont val="Tahoma"/>
            <family val="0"/>
          </rPr>
          <t xml:space="preserve">
</t>
        </r>
      </text>
    </comment>
    <comment ref="C629" authorId="1">
      <text>
        <r>
          <rPr>
            <b/>
            <sz val="8"/>
            <rFont val="Tahoma"/>
            <family val="0"/>
          </rPr>
          <t>julius: bonus for one udercover during Douala operations.</t>
        </r>
        <r>
          <rPr>
            <sz val="8"/>
            <rFont val="Tahoma"/>
            <family val="0"/>
          </rPr>
          <t xml:space="preserve">
</t>
        </r>
      </text>
    </comment>
    <comment ref="C631" authorId="1">
      <text>
        <r>
          <rPr>
            <b/>
            <sz val="8"/>
            <rFont val="Tahoma"/>
            <family val="0"/>
          </rPr>
          <t>julius: bonus for two udercovers during Douala operations.</t>
        </r>
        <r>
          <rPr>
            <sz val="8"/>
            <rFont val="Tahoma"/>
            <family val="0"/>
          </rPr>
          <t xml:space="preserve">
</t>
        </r>
      </text>
    </comment>
    <comment ref="C1439" authorId="1">
      <text>
        <r>
          <rPr>
            <b/>
            <sz val="8"/>
            <rFont val="Tahoma"/>
            <family val="0"/>
          </rPr>
          <t>Anna: sewing of women gowns for 3 LAGA members</t>
        </r>
        <r>
          <rPr>
            <sz val="8"/>
            <rFont val="Tahoma"/>
            <family val="0"/>
          </rPr>
          <t xml:space="preserve">
</t>
        </r>
      </text>
    </comment>
    <comment ref="B1168" authorId="1">
      <text>
        <r>
          <rPr>
            <b/>
            <sz val="8"/>
            <rFont val="Tahoma"/>
            <family val="0"/>
          </rPr>
          <t>Ofir:10 euros x 656=6.560cfa</t>
        </r>
        <r>
          <rPr>
            <sz val="8"/>
            <rFont val="Tahoma"/>
            <family val="0"/>
          </rPr>
          <t xml:space="preserve">
</t>
        </r>
      </text>
    </comment>
    <comment ref="B1169" authorId="1">
      <text>
        <r>
          <rPr>
            <b/>
            <sz val="8"/>
            <rFont val="Tahoma"/>
            <family val="0"/>
          </rPr>
          <t>Ofir: 5 pounds x 710=3550cfa</t>
        </r>
        <r>
          <rPr>
            <sz val="8"/>
            <rFont val="Tahoma"/>
            <family val="0"/>
          </rPr>
          <t xml:space="preserve">
</t>
        </r>
      </text>
    </comment>
    <comment ref="B1167" authorId="1">
      <text>
        <r>
          <rPr>
            <b/>
            <sz val="8"/>
            <rFont val="Tahoma"/>
            <family val="0"/>
          </rPr>
          <t>Ofir: 5 pounds x 710=3550cfa</t>
        </r>
        <r>
          <rPr>
            <sz val="8"/>
            <rFont val="Tahoma"/>
            <family val="0"/>
          </rPr>
          <t xml:space="preserve">
</t>
        </r>
      </text>
    </comment>
    <comment ref="B1173" authorId="1">
      <text>
        <r>
          <rPr>
            <b/>
            <sz val="8"/>
            <rFont val="Tahoma"/>
            <family val="0"/>
          </rPr>
          <t>Emeline: 3 euros x 656=1.968cfa</t>
        </r>
        <r>
          <rPr>
            <sz val="8"/>
            <rFont val="Tahoma"/>
            <family val="0"/>
          </rPr>
          <t xml:space="preserve">
</t>
        </r>
      </text>
    </comment>
    <comment ref="B1174" authorId="1">
      <text>
        <r>
          <rPr>
            <b/>
            <sz val="8"/>
            <rFont val="Tahoma"/>
            <family val="0"/>
          </rPr>
          <t>Emeline: 3 euros x 656=1.968cfa</t>
        </r>
        <r>
          <rPr>
            <sz val="8"/>
            <rFont val="Tahoma"/>
            <family val="0"/>
          </rPr>
          <t xml:space="preserve">
</t>
        </r>
      </text>
    </comment>
    <comment ref="B1189" authorId="1">
      <text>
        <r>
          <rPr>
            <b/>
            <sz val="8"/>
            <rFont val="Tahoma"/>
            <family val="0"/>
          </rPr>
          <t>Ofir: 8 pounds x 710=5.680frs</t>
        </r>
        <r>
          <rPr>
            <sz val="8"/>
            <rFont val="Tahoma"/>
            <family val="0"/>
          </rPr>
          <t xml:space="preserve">
transport from airport</t>
        </r>
      </text>
    </comment>
    <comment ref="B1190" authorId="1">
      <text>
        <r>
          <rPr>
            <b/>
            <sz val="8"/>
            <rFont val="Tahoma"/>
            <family val="0"/>
          </rPr>
          <t>Ofir: 5 pounds x 710=3550cfa</t>
        </r>
        <r>
          <rPr>
            <sz val="8"/>
            <rFont val="Tahoma"/>
            <family val="0"/>
          </rPr>
          <t xml:space="preserve">
</t>
        </r>
      </text>
    </comment>
    <comment ref="B1191" authorId="1">
      <text>
        <r>
          <rPr>
            <b/>
            <sz val="8"/>
            <rFont val="Tahoma"/>
            <family val="0"/>
          </rPr>
          <t>Ofir: 5 pounds x 710=3550cfa</t>
        </r>
        <r>
          <rPr>
            <sz val="8"/>
            <rFont val="Tahoma"/>
            <family val="0"/>
          </rPr>
          <t xml:space="preserve">
</t>
        </r>
      </text>
    </comment>
    <comment ref="B1192" authorId="1">
      <text>
        <r>
          <rPr>
            <b/>
            <sz val="8"/>
            <rFont val="Tahoma"/>
            <family val="0"/>
          </rPr>
          <t>Ofir: 5 pounds x 710=3550cfa</t>
        </r>
        <r>
          <rPr>
            <sz val="8"/>
            <rFont val="Tahoma"/>
            <family val="0"/>
          </rPr>
          <t xml:space="preserve">
</t>
        </r>
      </text>
    </comment>
    <comment ref="B1193" authorId="1">
      <text>
        <r>
          <rPr>
            <b/>
            <sz val="8"/>
            <rFont val="Tahoma"/>
            <family val="0"/>
          </rPr>
          <t>Ofir: 5 pounds x 710=3550cfa</t>
        </r>
        <r>
          <rPr>
            <sz val="8"/>
            <rFont val="Tahoma"/>
            <family val="0"/>
          </rPr>
          <t xml:space="preserve">
</t>
        </r>
      </text>
    </comment>
    <comment ref="B1194" authorId="1">
      <text>
        <r>
          <rPr>
            <b/>
            <sz val="8"/>
            <rFont val="Tahoma"/>
            <family val="0"/>
          </rPr>
          <t>Ofir: 5 pounds x 710=3550cfa</t>
        </r>
        <r>
          <rPr>
            <sz val="8"/>
            <rFont val="Tahoma"/>
            <family val="0"/>
          </rPr>
          <t xml:space="preserve">
</t>
        </r>
      </text>
    </comment>
    <comment ref="B1195" authorId="1">
      <text>
        <r>
          <rPr>
            <b/>
            <sz val="8"/>
            <rFont val="Tahoma"/>
            <family val="0"/>
          </rPr>
          <t>Ofir: 5 pounds x 710=3550cfa</t>
        </r>
        <r>
          <rPr>
            <sz val="8"/>
            <rFont val="Tahoma"/>
            <family val="0"/>
          </rPr>
          <t xml:space="preserve">
</t>
        </r>
      </text>
    </comment>
    <comment ref="B1196" authorId="1">
      <text>
        <r>
          <rPr>
            <b/>
            <sz val="8"/>
            <rFont val="Tahoma"/>
            <family val="0"/>
          </rPr>
          <t>Ofir: 5 pounds x 710=3550cfa</t>
        </r>
        <r>
          <rPr>
            <sz val="8"/>
            <rFont val="Tahoma"/>
            <family val="0"/>
          </rPr>
          <t xml:space="preserve">
</t>
        </r>
      </text>
    </comment>
    <comment ref="B1197" authorId="1">
      <text>
        <r>
          <rPr>
            <b/>
            <sz val="8"/>
            <rFont val="Tahoma"/>
            <family val="0"/>
          </rPr>
          <t>Ofir: 5 pounds x 710=3550cfa</t>
        </r>
        <r>
          <rPr>
            <sz val="8"/>
            <rFont val="Tahoma"/>
            <family val="0"/>
          </rPr>
          <t xml:space="preserve">
</t>
        </r>
      </text>
    </comment>
    <comment ref="B1198" authorId="1">
      <text>
        <r>
          <rPr>
            <b/>
            <sz val="8"/>
            <rFont val="Tahoma"/>
            <family val="0"/>
          </rPr>
          <t>Ofir: 5 pounds x 710=3550cfa</t>
        </r>
        <r>
          <rPr>
            <sz val="8"/>
            <rFont val="Tahoma"/>
            <family val="0"/>
          </rPr>
          <t xml:space="preserve">
</t>
        </r>
      </text>
    </comment>
    <comment ref="B1199" authorId="1">
      <text>
        <r>
          <rPr>
            <b/>
            <sz val="8"/>
            <rFont val="Tahoma"/>
            <family val="0"/>
          </rPr>
          <t>Ofir: 8 pounds x 710=5.680frs</t>
        </r>
        <r>
          <rPr>
            <sz val="8"/>
            <rFont val="Tahoma"/>
            <family val="0"/>
          </rPr>
          <t xml:space="preserve">
transport to airport</t>
        </r>
      </text>
    </comment>
    <comment ref="B1203" authorId="1">
      <text>
        <r>
          <rPr>
            <b/>
            <sz val="8"/>
            <rFont val="Tahoma"/>
            <family val="0"/>
          </rPr>
          <t>Ofir: 8 pounds x 710=5.680frs</t>
        </r>
        <r>
          <rPr>
            <sz val="8"/>
            <rFont val="Tahoma"/>
            <family val="0"/>
          </rPr>
          <t xml:space="preserve">
</t>
        </r>
      </text>
    </comment>
    <comment ref="B1204" authorId="1">
      <text>
        <r>
          <rPr>
            <b/>
            <sz val="8"/>
            <rFont val="Tahoma"/>
            <family val="0"/>
          </rPr>
          <t>Ofir: 8 pounds x 710=5.680frs</t>
        </r>
        <r>
          <rPr>
            <sz val="8"/>
            <rFont val="Tahoma"/>
            <family val="0"/>
          </rPr>
          <t xml:space="preserve">
</t>
        </r>
      </text>
    </comment>
    <comment ref="B1205" authorId="1">
      <text>
        <r>
          <rPr>
            <b/>
            <sz val="8"/>
            <rFont val="Tahoma"/>
            <family val="0"/>
          </rPr>
          <t>Ofir: 8 pounds x 710=5.680frs</t>
        </r>
        <r>
          <rPr>
            <sz val="8"/>
            <rFont val="Tahoma"/>
            <family val="0"/>
          </rPr>
          <t xml:space="preserve">
</t>
        </r>
      </text>
    </comment>
    <comment ref="B1206" authorId="1">
      <text>
        <r>
          <rPr>
            <b/>
            <sz val="8"/>
            <rFont val="Tahoma"/>
            <family val="0"/>
          </rPr>
          <t>Ofir: 8 pounds x 710=5.680frs</t>
        </r>
        <r>
          <rPr>
            <sz val="8"/>
            <rFont val="Tahoma"/>
            <family val="0"/>
          </rPr>
          <t xml:space="preserve">
</t>
        </r>
      </text>
    </comment>
    <comment ref="B1207" authorId="1">
      <text>
        <r>
          <rPr>
            <b/>
            <sz val="8"/>
            <rFont val="Tahoma"/>
            <family val="0"/>
          </rPr>
          <t>Ofir: 8 pounds x 710=5.680frs</t>
        </r>
        <r>
          <rPr>
            <sz val="8"/>
            <rFont val="Tahoma"/>
            <family val="0"/>
          </rPr>
          <t xml:space="preserve">
</t>
        </r>
      </text>
    </comment>
    <comment ref="B1208" authorId="1">
      <text>
        <r>
          <rPr>
            <b/>
            <sz val="8"/>
            <rFont val="Tahoma"/>
            <family val="0"/>
          </rPr>
          <t>Ofir: 8 pounds x 710=5.680frs</t>
        </r>
        <r>
          <rPr>
            <sz val="8"/>
            <rFont val="Tahoma"/>
            <family val="0"/>
          </rPr>
          <t xml:space="preserve">
</t>
        </r>
      </text>
    </comment>
    <comment ref="B1209" authorId="1">
      <text>
        <r>
          <rPr>
            <b/>
            <sz val="8"/>
            <rFont val="Tahoma"/>
            <family val="0"/>
          </rPr>
          <t>Ofir: 8 pounds x 710=5.680frs</t>
        </r>
        <r>
          <rPr>
            <sz val="8"/>
            <rFont val="Tahoma"/>
            <family val="0"/>
          </rPr>
          <t xml:space="preserve">
</t>
        </r>
      </text>
    </comment>
    <comment ref="B1210" authorId="1">
      <text>
        <r>
          <rPr>
            <b/>
            <sz val="8"/>
            <rFont val="Tahoma"/>
            <family val="0"/>
          </rPr>
          <t>Ofir: 8 pounds x 710=5.680frs</t>
        </r>
        <r>
          <rPr>
            <sz val="8"/>
            <rFont val="Tahoma"/>
            <family val="0"/>
          </rPr>
          <t xml:space="preserve">
</t>
        </r>
      </text>
    </comment>
    <comment ref="B1214" authorId="1">
      <text>
        <r>
          <rPr>
            <b/>
            <sz val="8"/>
            <rFont val="Tahoma"/>
            <family val="0"/>
          </rPr>
          <t>Ofir: 8 pounds x 710=5.680frs</t>
        </r>
        <r>
          <rPr>
            <sz val="8"/>
            <rFont val="Tahoma"/>
            <family val="0"/>
          </rPr>
          <t xml:space="preserve">
</t>
        </r>
      </text>
    </comment>
    <comment ref="B1225" authorId="1">
      <text>
        <r>
          <rPr>
            <b/>
            <sz val="8"/>
            <rFont val="Tahoma"/>
            <family val="0"/>
          </rPr>
          <t>Ofir: $40 x 505=20.200cfa transport to airport</t>
        </r>
        <r>
          <rPr>
            <sz val="8"/>
            <rFont val="Tahoma"/>
            <family val="0"/>
          </rPr>
          <t xml:space="preserve">
</t>
        </r>
      </text>
    </comment>
    <comment ref="B1226" authorId="1">
      <text>
        <r>
          <rPr>
            <b/>
            <sz val="8"/>
            <rFont val="Tahoma"/>
            <family val="0"/>
          </rPr>
          <t>Ofir: $15 x 505=7.575cfa</t>
        </r>
        <r>
          <rPr>
            <sz val="8"/>
            <rFont val="Tahoma"/>
            <family val="0"/>
          </rPr>
          <t xml:space="preserve">
</t>
        </r>
      </text>
    </comment>
    <comment ref="B1227" authorId="1">
      <text>
        <r>
          <rPr>
            <b/>
            <sz val="8"/>
            <rFont val="Tahoma"/>
            <family val="0"/>
          </rPr>
          <t>Ofir: $15 x 505=7.575cfa</t>
        </r>
        <r>
          <rPr>
            <sz val="8"/>
            <rFont val="Tahoma"/>
            <family val="0"/>
          </rPr>
          <t xml:space="preserve">
</t>
        </r>
      </text>
    </comment>
    <comment ref="B1228" authorId="1">
      <text>
        <r>
          <rPr>
            <b/>
            <sz val="8"/>
            <rFont val="Tahoma"/>
            <family val="0"/>
          </rPr>
          <t>Ofir: $15 x 505=7.575cfa</t>
        </r>
        <r>
          <rPr>
            <sz val="8"/>
            <rFont val="Tahoma"/>
            <family val="0"/>
          </rPr>
          <t xml:space="preserve">
</t>
        </r>
      </text>
    </comment>
    <comment ref="B1229" authorId="1">
      <text>
        <r>
          <rPr>
            <b/>
            <sz val="8"/>
            <rFont val="Tahoma"/>
            <family val="0"/>
          </rPr>
          <t>Ofir: $15 x 505=7.575cfa</t>
        </r>
        <r>
          <rPr>
            <sz val="8"/>
            <rFont val="Tahoma"/>
            <family val="0"/>
          </rPr>
          <t xml:space="preserve">
</t>
        </r>
      </text>
    </comment>
    <comment ref="B1230" authorId="1">
      <text>
        <r>
          <rPr>
            <b/>
            <sz val="8"/>
            <rFont val="Tahoma"/>
            <family val="0"/>
          </rPr>
          <t>Ofir: $15 x 505=7.575cfa</t>
        </r>
        <r>
          <rPr>
            <sz val="8"/>
            <rFont val="Tahoma"/>
            <family val="0"/>
          </rPr>
          <t xml:space="preserve">
</t>
        </r>
      </text>
    </comment>
    <comment ref="B1231" authorId="1">
      <text>
        <r>
          <rPr>
            <b/>
            <sz val="8"/>
            <rFont val="Tahoma"/>
            <family val="0"/>
          </rPr>
          <t>Ofir: $40 x 505=20.200cfa transport to airport</t>
        </r>
        <r>
          <rPr>
            <sz val="8"/>
            <rFont val="Tahoma"/>
            <family val="0"/>
          </rPr>
          <t xml:space="preserve">
</t>
        </r>
      </text>
    </comment>
    <comment ref="B1235" authorId="1">
      <text>
        <r>
          <rPr>
            <b/>
            <sz val="8"/>
            <rFont val="Tahoma"/>
            <family val="0"/>
          </rPr>
          <t>Ofir: $15 x 505=7.575cfa</t>
        </r>
        <r>
          <rPr>
            <sz val="8"/>
            <rFont val="Tahoma"/>
            <family val="0"/>
          </rPr>
          <t xml:space="preserve">
</t>
        </r>
      </text>
    </comment>
    <comment ref="B1236" authorId="1">
      <text>
        <r>
          <rPr>
            <b/>
            <sz val="8"/>
            <rFont val="Tahoma"/>
            <family val="0"/>
          </rPr>
          <t>Ofir: $15 x 505=7.575cfa</t>
        </r>
        <r>
          <rPr>
            <sz val="8"/>
            <rFont val="Tahoma"/>
            <family val="0"/>
          </rPr>
          <t xml:space="preserve">
</t>
        </r>
      </text>
    </comment>
    <comment ref="B1237" authorId="1">
      <text>
        <r>
          <rPr>
            <b/>
            <sz val="8"/>
            <rFont val="Tahoma"/>
            <family val="0"/>
          </rPr>
          <t>Ofir: $15 x 505=7.575cfa</t>
        </r>
        <r>
          <rPr>
            <sz val="8"/>
            <rFont val="Tahoma"/>
            <family val="0"/>
          </rPr>
          <t xml:space="preserve">
</t>
        </r>
      </text>
    </comment>
    <comment ref="B1238" authorId="1">
      <text>
        <r>
          <rPr>
            <b/>
            <sz val="8"/>
            <rFont val="Tahoma"/>
            <family val="0"/>
          </rPr>
          <t>Ofir: $15 x 505=7.575cfa</t>
        </r>
        <r>
          <rPr>
            <sz val="8"/>
            <rFont val="Tahoma"/>
            <family val="0"/>
          </rPr>
          <t xml:space="preserve">
</t>
        </r>
      </text>
    </comment>
    <comment ref="B1239" authorId="1">
      <text>
        <r>
          <rPr>
            <b/>
            <sz val="8"/>
            <rFont val="Tahoma"/>
            <family val="0"/>
          </rPr>
          <t>Ofir: $15 x 505=7.575cfa</t>
        </r>
        <r>
          <rPr>
            <sz val="8"/>
            <rFont val="Tahoma"/>
            <family val="0"/>
          </rPr>
          <t xml:space="preserve">
</t>
        </r>
      </text>
    </comment>
    <comment ref="B1385" authorId="1">
      <text>
        <r>
          <rPr>
            <b/>
            <sz val="8"/>
            <rFont val="Tahoma"/>
            <family val="0"/>
          </rPr>
          <t>Ofir:$378.86 x 505=191.324cfa. A new laptop for the Director</t>
        </r>
        <r>
          <rPr>
            <sz val="8"/>
            <rFont val="Tahoma"/>
            <family val="0"/>
          </rPr>
          <t xml:space="preserve">
</t>
        </r>
      </text>
    </comment>
    <comment ref="B1386" authorId="1">
      <text>
        <r>
          <rPr>
            <b/>
            <sz val="8"/>
            <rFont val="Tahoma"/>
            <family val="0"/>
          </rPr>
          <t>Ofir: 85 Pounds x 710=60.350 frs repair an office laptop in UK</t>
        </r>
        <r>
          <rPr>
            <sz val="8"/>
            <rFont val="Tahoma"/>
            <family val="0"/>
          </rPr>
          <t xml:space="preserve">
</t>
        </r>
      </text>
    </comment>
    <comment ref="B1107" authorId="1">
      <text>
        <r>
          <rPr>
            <b/>
            <sz val="8"/>
            <rFont val="Tahoma"/>
            <family val="0"/>
          </rPr>
          <t>Ofir: 115 pounds x 710=81.650cfa</t>
        </r>
        <r>
          <rPr>
            <sz val="8"/>
            <rFont val="Tahoma"/>
            <family val="0"/>
          </rPr>
          <t xml:space="preserve">
</t>
        </r>
      </text>
    </comment>
    <comment ref="B1108" authorId="1">
      <text>
        <r>
          <rPr>
            <b/>
            <sz val="8"/>
            <rFont val="Tahoma"/>
            <family val="0"/>
          </rPr>
          <t>Ofir: 5 pounds x 710=3550cfa</t>
        </r>
        <r>
          <rPr>
            <sz val="8"/>
            <rFont val="Tahoma"/>
            <family val="0"/>
          </rPr>
          <t xml:space="preserve">
</t>
        </r>
      </text>
    </comment>
    <comment ref="B1109" authorId="1">
      <text>
        <r>
          <rPr>
            <b/>
            <sz val="8"/>
            <rFont val="Tahoma"/>
            <family val="0"/>
          </rPr>
          <t>Ofir: 48 pounds x 710=34.080cfa</t>
        </r>
        <r>
          <rPr>
            <sz val="8"/>
            <rFont val="Tahoma"/>
            <family val="0"/>
          </rPr>
          <t xml:space="preserve">
</t>
        </r>
      </text>
    </comment>
    <comment ref="C1178" authorId="1">
      <text>
        <r>
          <rPr>
            <b/>
            <sz val="8"/>
            <rFont val="Tahoma"/>
            <family val="2"/>
          </rPr>
          <t>Ofir: renewed my passport because the old one got finish</t>
        </r>
        <r>
          <rPr>
            <sz val="8"/>
            <rFont val="Tahoma"/>
            <family val="2"/>
          </rPr>
          <t xml:space="preserve">
</t>
        </r>
      </text>
    </comment>
    <comment ref="C1179" authorId="1">
      <text>
        <r>
          <rPr>
            <b/>
            <sz val="8"/>
            <rFont val="Tahoma"/>
            <family val="2"/>
          </rPr>
          <t>arrey: visa fees for stamping of passport to france.</t>
        </r>
        <r>
          <rPr>
            <sz val="8"/>
            <rFont val="Tahoma"/>
            <family val="2"/>
          </rPr>
          <t xml:space="preserve">
</t>
        </r>
      </text>
    </comment>
    <comment ref="C1180" authorId="1">
      <text>
        <r>
          <rPr>
            <b/>
            <sz val="8"/>
            <rFont val="Tahoma"/>
            <family val="2"/>
          </rPr>
          <t>arrey: stamp that was used to put on the documents for  visa.</t>
        </r>
        <r>
          <rPr>
            <sz val="8"/>
            <rFont val="Tahoma"/>
            <family val="2"/>
          </rPr>
          <t xml:space="preserve">
</t>
        </r>
      </text>
    </comment>
    <comment ref="C1185" authorId="1">
      <text>
        <r>
          <rPr>
            <b/>
            <sz val="8"/>
            <rFont val="Tahoma"/>
            <family val="0"/>
          </rPr>
          <t>Emeline: penalty for extending Ofir's airticket</t>
        </r>
        <r>
          <rPr>
            <sz val="8"/>
            <rFont val="Tahoma"/>
            <family val="0"/>
          </rPr>
          <t xml:space="preserve">
</t>
        </r>
      </text>
    </comment>
    <comment ref="F1387" authorId="1">
      <text>
        <r>
          <rPr>
            <b/>
            <sz val="8"/>
            <rFont val="Tahoma"/>
            <family val="0"/>
          </rPr>
          <t>Emeline: see receipt 7 of February</t>
        </r>
        <r>
          <rPr>
            <sz val="8"/>
            <rFont val="Tahoma"/>
            <family val="0"/>
          </rPr>
          <t xml:space="preserve">
</t>
        </r>
      </text>
    </comment>
    <comment ref="C1168" authorId="1">
      <text>
        <r>
          <rPr>
            <b/>
            <sz val="8"/>
            <rFont val="Tahoma"/>
            <family val="0"/>
          </rPr>
          <t>Ofir: bought the phone card in Brucells while in transite</t>
        </r>
        <r>
          <rPr>
            <sz val="8"/>
            <rFont val="Tahoma"/>
            <family val="0"/>
          </rPr>
          <t xml:space="preserve">
</t>
        </r>
      </text>
    </comment>
    <comment ref="B1221" authorId="1">
      <text>
        <r>
          <rPr>
            <b/>
            <sz val="8"/>
            <rFont val="Tahoma"/>
            <family val="0"/>
          </rPr>
          <t>Ofir: 349.20 pounds x 710=247,932CFA</t>
        </r>
        <r>
          <rPr>
            <sz val="8"/>
            <rFont val="Tahoma"/>
            <family val="0"/>
          </rPr>
          <t xml:space="preserve">
</t>
        </r>
      </text>
    </comment>
    <comment ref="D1489" authorId="1">
      <text>
        <r>
          <rPr>
            <b/>
            <sz val="8"/>
            <rFont val="Tahoma"/>
            <family val="0"/>
          </rPr>
          <t>user: 735 pounds given to Ofir in UK in March</t>
        </r>
        <r>
          <rPr>
            <sz val="8"/>
            <rFont val="Tahoma"/>
            <family val="0"/>
          </rPr>
          <t xml:space="preserve">
</t>
        </r>
      </text>
    </comment>
    <comment ref="C511" authorId="1">
      <text>
        <r>
          <rPr>
            <b/>
            <sz val="8"/>
            <rFont val="Tahoma"/>
            <family val="0"/>
          </rPr>
          <t>user:</t>
        </r>
        <r>
          <rPr>
            <sz val="8"/>
            <rFont val="Tahoma"/>
            <family val="0"/>
          </rPr>
          <t xml:space="preserve">
 26 March-26 April</t>
        </r>
      </text>
    </comment>
    <comment ref="C1391" authorId="1">
      <text>
        <r>
          <rPr>
            <b/>
            <sz val="8"/>
            <rFont val="Tahoma"/>
            <family val="0"/>
          </rPr>
          <t>Eric: Breaking of office door and inserting of new lock after office theft</t>
        </r>
        <r>
          <rPr>
            <sz val="8"/>
            <rFont val="Tahoma"/>
            <family val="0"/>
          </rPr>
          <t xml:space="preserve">
</t>
        </r>
      </text>
    </comment>
  </commentList>
</comments>
</file>

<file path=xl/sharedStrings.xml><?xml version="1.0" encoding="utf-8"?>
<sst xmlns="http://schemas.openxmlformats.org/spreadsheetml/2006/main" count="6265" uniqueCount="839">
  <si>
    <t>phone</t>
  </si>
  <si>
    <t>internet</t>
  </si>
  <si>
    <t>Exp.CFA</t>
  </si>
  <si>
    <t xml:space="preserve"> Category</t>
  </si>
  <si>
    <t>Receipt no.</t>
  </si>
  <si>
    <t xml:space="preserve">  Balance</t>
  </si>
  <si>
    <t>Date</t>
  </si>
  <si>
    <t xml:space="preserve">Value $ </t>
  </si>
  <si>
    <t>Use</t>
  </si>
  <si>
    <t>Detail</t>
  </si>
  <si>
    <t>Name</t>
  </si>
  <si>
    <t>Mission number</t>
  </si>
  <si>
    <t>Investigations</t>
  </si>
  <si>
    <t>Operations</t>
  </si>
  <si>
    <t>legal</t>
  </si>
  <si>
    <t>Media</t>
  </si>
  <si>
    <t>Policy &amp; External Relations</t>
  </si>
  <si>
    <t>Management</t>
  </si>
  <si>
    <t>Coordination</t>
  </si>
  <si>
    <t>Office</t>
  </si>
  <si>
    <t>total exp</t>
  </si>
  <si>
    <t>investigations</t>
  </si>
  <si>
    <t>Mission 1</t>
  </si>
  <si>
    <t>2-4/3/2009</t>
  </si>
  <si>
    <t>Center</t>
  </si>
  <si>
    <t>Ngambe Tikar</t>
  </si>
  <si>
    <t>Apes</t>
  </si>
  <si>
    <t>Phone</t>
  </si>
  <si>
    <t>i30</t>
  </si>
  <si>
    <t>1-Phone-13</t>
  </si>
  <si>
    <t>2/3</t>
  </si>
  <si>
    <t>1-Phone-24</t>
  </si>
  <si>
    <t>3/3</t>
  </si>
  <si>
    <t>1-Phone-40</t>
  </si>
  <si>
    <t>4/3</t>
  </si>
  <si>
    <t>Batie-Bafoussam</t>
  </si>
  <si>
    <t>Traveling Expenses</t>
  </si>
  <si>
    <t>1-i30-r</t>
  </si>
  <si>
    <t>Bafoussam-Malantuen</t>
  </si>
  <si>
    <t>1-i30-1</t>
  </si>
  <si>
    <t>Malantuen-Ngambe</t>
  </si>
  <si>
    <t>Ngambe-Malantuen</t>
  </si>
  <si>
    <t>Transport</t>
  </si>
  <si>
    <t>Local Transport</t>
  </si>
  <si>
    <t>Lodging</t>
  </si>
  <si>
    <t>1-i30-2</t>
  </si>
  <si>
    <t>Feeding</t>
  </si>
  <si>
    <t>Drinks with informer</t>
  </si>
  <si>
    <t>Trust Building</t>
  </si>
  <si>
    <t>Mission 2</t>
  </si>
  <si>
    <t>Yaounde</t>
  </si>
  <si>
    <t>Ivory</t>
  </si>
  <si>
    <t>2-i33-r</t>
  </si>
  <si>
    <t>i33</t>
  </si>
  <si>
    <t>Mission 3</t>
  </si>
  <si>
    <t>23-3/3/2009</t>
  </si>
  <si>
    <t>3-jean P -r</t>
  </si>
  <si>
    <t>jean Paul</t>
  </si>
  <si>
    <t>28/2</t>
  </si>
  <si>
    <t>1/3</t>
  </si>
  <si>
    <t>Investugatios</t>
  </si>
  <si>
    <t>3-Loic -r</t>
  </si>
  <si>
    <t>Loic</t>
  </si>
  <si>
    <t>Mission 4</t>
  </si>
  <si>
    <t>West</t>
  </si>
  <si>
    <t>Foumbot</t>
  </si>
  <si>
    <t>Leopard Skins</t>
  </si>
  <si>
    <t>4-Phone-61</t>
  </si>
  <si>
    <t>5/3</t>
  </si>
  <si>
    <t>Bafoussam-Famleng</t>
  </si>
  <si>
    <t>4-i30-r</t>
  </si>
  <si>
    <t>Famleng-Bafoussam</t>
  </si>
  <si>
    <t>Mission 5</t>
  </si>
  <si>
    <t>5-7/3/2009</t>
  </si>
  <si>
    <t>Galim</t>
  </si>
  <si>
    <t>Hippopotaimous</t>
  </si>
  <si>
    <t>Communication</t>
  </si>
  <si>
    <t>5-i39-r</t>
  </si>
  <si>
    <t>7/3</t>
  </si>
  <si>
    <t>i39</t>
  </si>
  <si>
    <t>Bafoussam-Mbouda</t>
  </si>
  <si>
    <t>Traveling expenses</t>
  </si>
  <si>
    <t>6/3</t>
  </si>
  <si>
    <t>Mbouda-Galim</t>
  </si>
  <si>
    <t>Galim-Mbouda</t>
  </si>
  <si>
    <t>Mbouda-Bafoussam</t>
  </si>
  <si>
    <t>Mission 6</t>
  </si>
  <si>
    <t>5-6/3/2009</t>
  </si>
  <si>
    <t>Mbandjock</t>
  </si>
  <si>
    <t>6-Phone-55</t>
  </si>
  <si>
    <t>6-Phone-70-70a</t>
  </si>
  <si>
    <t>Yaounde-Mbandjock</t>
  </si>
  <si>
    <t>6-i33-1</t>
  </si>
  <si>
    <t>Mbandjock-Njore</t>
  </si>
  <si>
    <t>6-i33-r</t>
  </si>
  <si>
    <t>Njore-Mbandjock</t>
  </si>
  <si>
    <t>Mbandjock-Yaounde</t>
  </si>
  <si>
    <t>6-i33-3</t>
  </si>
  <si>
    <t>6-i33-2</t>
  </si>
  <si>
    <t>Trust building</t>
  </si>
  <si>
    <t>Mission 7</t>
  </si>
  <si>
    <t>7-Phone-64</t>
  </si>
  <si>
    <t>Julius</t>
  </si>
  <si>
    <t>7-Phone-65</t>
  </si>
  <si>
    <t>7-Phone-89</t>
  </si>
  <si>
    <t>7-i30-3</t>
  </si>
  <si>
    <t>7-i30-r</t>
  </si>
  <si>
    <t>Malantuen-Bafoussam</t>
  </si>
  <si>
    <t>7-i30-4</t>
  </si>
  <si>
    <t>Mission 8</t>
  </si>
  <si>
    <t>5-23/3/2009</t>
  </si>
  <si>
    <t>Esseka</t>
  </si>
  <si>
    <t>i35</t>
  </si>
  <si>
    <t>8-Phone-56</t>
  </si>
  <si>
    <t>8-Phone-64a</t>
  </si>
  <si>
    <t>8-Phone-187</t>
  </si>
  <si>
    <t>23/3</t>
  </si>
  <si>
    <t>Yaounde-Esseka</t>
  </si>
  <si>
    <t>8-i35-1</t>
  </si>
  <si>
    <t>Esseka-Yaounde</t>
  </si>
  <si>
    <t>8-i35-r</t>
  </si>
  <si>
    <t>8-i35-2</t>
  </si>
  <si>
    <t>Mission 9</t>
  </si>
  <si>
    <t>7-9/3/2009</t>
  </si>
  <si>
    <t>Ivory+Drill</t>
  </si>
  <si>
    <t>9-Phone-95i</t>
  </si>
  <si>
    <t>9/3</t>
  </si>
  <si>
    <t>9-i33-r</t>
  </si>
  <si>
    <t>Mission 10</t>
  </si>
  <si>
    <t>9-13/3/2009</t>
  </si>
  <si>
    <t>Littoral</t>
  </si>
  <si>
    <t>Douala</t>
  </si>
  <si>
    <t>10-Phone-95g</t>
  </si>
  <si>
    <t>10-Phone-98-99</t>
  </si>
  <si>
    <t>10/3</t>
  </si>
  <si>
    <t>10-Phone-144</t>
  </si>
  <si>
    <t>13/3</t>
  </si>
  <si>
    <t>Batie-Baham</t>
  </si>
  <si>
    <t>10-i30-r</t>
  </si>
  <si>
    <t>Baham-Douala</t>
  </si>
  <si>
    <t>10-i30-5</t>
  </si>
  <si>
    <t>10-i30-7</t>
  </si>
  <si>
    <t>11/3</t>
  </si>
  <si>
    <t>Hired taxi</t>
  </si>
  <si>
    <t>10-i30-6</t>
  </si>
  <si>
    <t>Bag</t>
  </si>
  <si>
    <t>Others</t>
  </si>
  <si>
    <t>Mission 11</t>
  </si>
  <si>
    <t>17-20/3/2009</t>
  </si>
  <si>
    <t>South West</t>
  </si>
  <si>
    <t>Buea</t>
  </si>
  <si>
    <t>Internet Fraud</t>
  </si>
  <si>
    <t>i26</t>
  </si>
  <si>
    <t>11-Phone-168</t>
  </si>
  <si>
    <t>17/3</t>
  </si>
  <si>
    <t>11-Phone-180</t>
  </si>
  <si>
    <t>19/3</t>
  </si>
  <si>
    <t>x5 Hrs Internet</t>
  </si>
  <si>
    <t xml:space="preserve"> Investigations</t>
  </si>
  <si>
    <t>11-i26-r</t>
  </si>
  <si>
    <t>18/3</t>
  </si>
  <si>
    <t>Internet</t>
  </si>
  <si>
    <t>Yaounde-Mutengene</t>
  </si>
  <si>
    <t>11-i26-02</t>
  </si>
  <si>
    <t>Buea - Limbe</t>
  </si>
  <si>
    <t>Limbe - Buea</t>
  </si>
  <si>
    <t>Buea-Douala</t>
  </si>
  <si>
    <t>Douala-Yaounde</t>
  </si>
  <si>
    <t>11-i26-05</t>
  </si>
  <si>
    <t>20/3</t>
  </si>
  <si>
    <t>11-i26-03</t>
  </si>
  <si>
    <t>Drink with Informer</t>
  </si>
  <si>
    <t>x1 Undercover</t>
  </si>
  <si>
    <t>External Assistance</t>
  </si>
  <si>
    <t>11-i26-04</t>
  </si>
  <si>
    <t>Mission 12</t>
  </si>
  <si>
    <t>18-25/3/2009</t>
  </si>
  <si>
    <t>Bafang</t>
  </si>
  <si>
    <t>12-Phone-178</t>
  </si>
  <si>
    <t>12-Phone-195</t>
  </si>
  <si>
    <t>12-Phone-209</t>
  </si>
  <si>
    <t>24/3</t>
  </si>
  <si>
    <t>Baham-Bafang</t>
  </si>
  <si>
    <t>12-i30-r</t>
  </si>
  <si>
    <t>Bafang-Bakon</t>
  </si>
  <si>
    <t>25/3</t>
  </si>
  <si>
    <t>Bakon-Bafang</t>
  </si>
  <si>
    <t>Bafang-batie</t>
  </si>
  <si>
    <t>12-i30-8</t>
  </si>
  <si>
    <t>Mission 13</t>
  </si>
  <si>
    <t>2-31/3/2009</t>
  </si>
  <si>
    <t>13-Phone-12</t>
  </si>
  <si>
    <t>13-Phone-25</t>
  </si>
  <si>
    <t>13-Phone-39</t>
  </si>
  <si>
    <t>13-Phone-58</t>
  </si>
  <si>
    <t>13-Phone-75</t>
  </si>
  <si>
    <t>13-Phone-84</t>
  </si>
  <si>
    <t>13-Phone-95j</t>
  </si>
  <si>
    <t>13-Phone-96</t>
  </si>
  <si>
    <t>13-Phone-102</t>
  </si>
  <si>
    <t>13-Phone-116</t>
  </si>
  <si>
    <t>13-Phone-124</t>
  </si>
  <si>
    <t>12/3</t>
  </si>
  <si>
    <t>13-Phone-134</t>
  </si>
  <si>
    <t>13-Phone-147</t>
  </si>
  <si>
    <t>14/3</t>
  </si>
  <si>
    <t>13-Phone-188</t>
  </si>
  <si>
    <t>13-Phone-203</t>
  </si>
  <si>
    <t>13-Phone-218</t>
  </si>
  <si>
    <t>26/3</t>
  </si>
  <si>
    <t>13-Phone-232-233</t>
  </si>
  <si>
    <t>30/3</t>
  </si>
  <si>
    <t>13-Phone-234</t>
  </si>
  <si>
    <t>31/3</t>
  </si>
  <si>
    <t>13-i26-r</t>
  </si>
  <si>
    <t>02/3</t>
  </si>
  <si>
    <t>03/3</t>
  </si>
  <si>
    <t>04/3</t>
  </si>
  <si>
    <t>05/3</t>
  </si>
  <si>
    <t>06/3</t>
  </si>
  <si>
    <t>07/9</t>
  </si>
  <si>
    <t>09/3</t>
  </si>
  <si>
    <t>16/3</t>
  </si>
  <si>
    <t>27/3</t>
  </si>
  <si>
    <t>Photocopies</t>
  </si>
  <si>
    <t>13-i26-01</t>
  </si>
  <si>
    <t>Bonus</t>
  </si>
  <si>
    <t>Mission 14</t>
  </si>
  <si>
    <t>Parrots</t>
  </si>
  <si>
    <t>14-Phone-143</t>
  </si>
  <si>
    <t>14-Phone-152</t>
  </si>
  <si>
    <t>14-Phone-157</t>
  </si>
  <si>
    <t>15/3</t>
  </si>
  <si>
    <t>14-Phone-175</t>
  </si>
  <si>
    <t>Bafoussam-Douala</t>
  </si>
  <si>
    <t>14-Jul-9</t>
  </si>
  <si>
    <t>julius</t>
  </si>
  <si>
    <t>Douala-Bafoussam</t>
  </si>
  <si>
    <t>14-Jul-15</t>
  </si>
  <si>
    <t>Local transport</t>
  </si>
  <si>
    <t>14-Jul-r</t>
  </si>
  <si>
    <t>14-Jul-17</t>
  </si>
  <si>
    <t>14-Jul-16</t>
  </si>
  <si>
    <t>Mission 15</t>
  </si>
  <si>
    <t>5-9/3/2009</t>
  </si>
  <si>
    <t>Hamidou</t>
  </si>
  <si>
    <t>15-Phone-48</t>
  </si>
  <si>
    <t>15-Ham-r</t>
  </si>
  <si>
    <t>8/3</t>
  </si>
  <si>
    <t>Amount CFA</t>
  </si>
  <si>
    <t>Budget line</t>
  </si>
  <si>
    <t>Details</t>
  </si>
  <si>
    <t>Amount USD</t>
  </si>
  <si>
    <t>bank file</t>
  </si>
  <si>
    <t>CNPS</t>
  </si>
  <si>
    <t>personnel</t>
  </si>
  <si>
    <t>6/4</t>
  </si>
  <si>
    <t>operations</t>
  </si>
  <si>
    <t>2-6/3/2009</t>
  </si>
  <si>
    <t>Abumbi</t>
  </si>
  <si>
    <t>3-Phone-31</t>
  </si>
  <si>
    <t>3-Phone-42</t>
  </si>
  <si>
    <t>transport</t>
  </si>
  <si>
    <t>operation</t>
  </si>
  <si>
    <t>local transport</t>
  </si>
  <si>
    <t>fel-r</t>
  </si>
  <si>
    <t>felix</t>
  </si>
  <si>
    <t>x1 MINFOF</t>
  </si>
  <si>
    <t>Essisima</t>
  </si>
  <si>
    <t>Abumbi-1</t>
  </si>
  <si>
    <t>Abumbi-2</t>
  </si>
  <si>
    <t>francis-r</t>
  </si>
  <si>
    <t>Francis</t>
  </si>
  <si>
    <t>Abumbi-3</t>
  </si>
  <si>
    <t>Abumbi-4</t>
  </si>
  <si>
    <t>3/4</t>
  </si>
  <si>
    <t>9-Phone-95k</t>
  </si>
  <si>
    <t>9-Phone-95h</t>
  </si>
  <si>
    <t>9-Phone-103</t>
  </si>
  <si>
    <t>10-francis-1</t>
  </si>
  <si>
    <t>10-francis-2</t>
  </si>
  <si>
    <t>10-francis-r</t>
  </si>
  <si>
    <t>Abumbi-5</t>
  </si>
  <si>
    <t>Abumbi-6</t>
  </si>
  <si>
    <t>21/4</t>
  </si>
  <si>
    <t>9-12/3/2009</t>
  </si>
  <si>
    <t>10-Phone-100-101</t>
  </si>
  <si>
    <t>10-Phone-108</t>
  </si>
  <si>
    <t>10-Phone-115</t>
  </si>
  <si>
    <t>10-Jul-1</t>
  </si>
  <si>
    <t>10-Jul-8</t>
  </si>
  <si>
    <t>10-Jul-r</t>
  </si>
  <si>
    <t>x2 hrs Hired taxi</t>
  </si>
  <si>
    <t>10-Jul-7</t>
  </si>
  <si>
    <t>10-Jul-2</t>
  </si>
  <si>
    <t>10-Jul-3-6</t>
  </si>
  <si>
    <t>10-Jul-10</t>
  </si>
  <si>
    <t>x2 MINFOF</t>
  </si>
  <si>
    <t>10-Jul-13-14</t>
  </si>
  <si>
    <t>10-jul-11-12</t>
  </si>
  <si>
    <t>francis</t>
  </si>
  <si>
    <t>Bonuses</t>
  </si>
  <si>
    <t>Legal</t>
  </si>
  <si>
    <t>Alain</t>
  </si>
  <si>
    <t>Phone-9</t>
  </si>
  <si>
    <t>Phone-27-28</t>
  </si>
  <si>
    <t>Phone-41</t>
  </si>
  <si>
    <t>Phone-59</t>
  </si>
  <si>
    <t>Phone-66</t>
  </si>
  <si>
    <t>Phone-88</t>
  </si>
  <si>
    <t>Phone-97</t>
  </si>
  <si>
    <t>Phone-107</t>
  </si>
  <si>
    <t>Phone-113-114</t>
  </si>
  <si>
    <t>Phone-130-131</t>
  </si>
  <si>
    <t>Phone-142</t>
  </si>
  <si>
    <t>Phone-150</t>
  </si>
  <si>
    <t>Phone-156</t>
  </si>
  <si>
    <t>Phone-176</t>
  </si>
  <si>
    <t>Phone-181</t>
  </si>
  <si>
    <t>Phone-185</t>
  </si>
  <si>
    <t>Phone-186</t>
  </si>
  <si>
    <t>21/3</t>
  </si>
  <si>
    <t>Phone-194</t>
  </si>
  <si>
    <t>Phone-208</t>
  </si>
  <si>
    <t>Phone-213</t>
  </si>
  <si>
    <t>28/3</t>
  </si>
  <si>
    <t>Phone-241</t>
  </si>
  <si>
    <t>aime</t>
  </si>
  <si>
    <t>Phone-16</t>
  </si>
  <si>
    <t>Phone-36</t>
  </si>
  <si>
    <t>Phone-51</t>
  </si>
  <si>
    <t>Phone-76-77</t>
  </si>
  <si>
    <t>Phone-86</t>
  </si>
  <si>
    <t>Phone-97f</t>
  </si>
  <si>
    <t>Phone-106</t>
  </si>
  <si>
    <t>Phone-120</t>
  </si>
  <si>
    <t>Phone-128</t>
  </si>
  <si>
    <t>Phone-136</t>
  </si>
  <si>
    <t>Phone-153</t>
  </si>
  <si>
    <t>Phone-163</t>
  </si>
  <si>
    <t>Phone-173</t>
  </si>
  <si>
    <t>Phone-197-198</t>
  </si>
  <si>
    <t>Phone-205</t>
  </si>
  <si>
    <t>Phone-224</t>
  </si>
  <si>
    <t>Phone-238</t>
  </si>
  <si>
    <t>Felix</t>
  </si>
  <si>
    <t>Phone-8</t>
  </si>
  <si>
    <t>Phone-14-15</t>
  </si>
  <si>
    <t>Phone-37</t>
  </si>
  <si>
    <t>Phone-62-63</t>
  </si>
  <si>
    <t>Phone-72-72a</t>
  </si>
  <si>
    <t>Phone-85</t>
  </si>
  <si>
    <t>Phone-93</t>
  </si>
  <si>
    <t>Phone-97d</t>
  </si>
  <si>
    <t>Phone-105</t>
  </si>
  <si>
    <t>Phone-121</t>
  </si>
  <si>
    <t>11/83</t>
  </si>
  <si>
    <t>Phone-129</t>
  </si>
  <si>
    <t>Phone-137</t>
  </si>
  <si>
    <t>Phone-148</t>
  </si>
  <si>
    <t>Phone-174</t>
  </si>
  <si>
    <t>Phone-199-200</t>
  </si>
  <si>
    <t>Phone-204</t>
  </si>
  <si>
    <t>Phone-217</t>
  </si>
  <si>
    <t>Phone-228</t>
  </si>
  <si>
    <t>Josias</t>
  </si>
  <si>
    <t>Phone-179</t>
  </si>
  <si>
    <t>Horline</t>
  </si>
  <si>
    <t>Phone-60</t>
  </si>
  <si>
    <t>communication</t>
  </si>
  <si>
    <t>al-r</t>
  </si>
  <si>
    <t>29/3</t>
  </si>
  <si>
    <t>alain</t>
  </si>
  <si>
    <t>x 1h internet</t>
  </si>
  <si>
    <t>al-13</t>
  </si>
  <si>
    <t>aim-r</t>
  </si>
  <si>
    <t>aimé</t>
  </si>
  <si>
    <t>Yde-Dla</t>
  </si>
  <si>
    <t>al-1</t>
  </si>
  <si>
    <t>Dla-Limbe</t>
  </si>
  <si>
    <t>Limbe-Dla</t>
  </si>
  <si>
    <t>Dla-Yde</t>
  </si>
  <si>
    <t>al-5</t>
  </si>
  <si>
    <t>Yde-Bda</t>
  </si>
  <si>
    <t>al-6</t>
  </si>
  <si>
    <t>Bda-Yde</t>
  </si>
  <si>
    <t>al-8</t>
  </si>
  <si>
    <t>al-9</t>
  </si>
  <si>
    <t>al-15</t>
  </si>
  <si>
    <t>Dla-Buea</t>
  </si>
  <si>
    <t>Buea-Dla</t>
  </si>
  <si>
    <t>al-22</t>
  </si>
  <si>
    <t>al-24</t>
  </si>
  <si>
    <t>al-26</t>
  </si>
  <si>
    <t>al-30</t>
  </si>
  <si>
    <t>2/4</t>
  </si>
  <si>
    <t>Yde-Bafsam</t>
  </si>
  <si>
    <t>Bafsam-yde</t>
  </si>
  <si>
    <t>aim-3</t>
  </si>
  <si>
    <t>aim-4</t>
  </si>
  <si>
    <t>Bafoussam-yde</t>
  </si>
  <si>
    <t>aim-6</t>
  </si>
  <si>
    <t>inter-city transport</t>
  </si>
  <si>
    <t>1/4</t>
  </si>
  <si>
    <t>23/4</t>
  </si>
  <si>
    <t>al-3</t>
  </si>
  <si>
    <t>al-4</t>
  </si>
  <si>
    <t>al-7</t>
  </si>
  <si>
    <t>al-10</t>
  </si>
  <si>
    <t>al-12</t>
  </si>
  <si>
    <t>al-17</t>
  </si>
  <si>
    <t>al-19</t>
  </si>
  <si>
    <t>al-23</t>
  </si>
  <si>
    <t>al-29</t>
  </si>
  <si>
    <t>aim-2</t>
  </si>
  <si>
    <t>aim-5</t>
  </si>
  <si>
    <t>feeding</t>
  </si>
  <si>
    <t>x 8 printing</t>
  </si>
  <si>
    <t>office</t>
  </si>
  <si>
    <t>x 73 photocopies</t>
  </si>
  <si>
    <t>x 3 printing</t>
  </si>
  <si>
    <t>al-18</t>
  </si>
  <si>
    <t>x 40 photocopies</t>
  </si>
  <si>
    <t xml:space="preserve">x 78 photocopies </t>
  </si>
  <si>
    <t>fel-1</t>
  </si>
  <si>
    <t>x 52 photocopies</t>
  </si>
  <si>
    <t>aim-3a</t>
  </si>
  <si>
    <t>lawyer fees</t>
  </si>
  <si>
    <t>Me Chi Venlentine</t>
  </si>
  <si>
    <t>al-2</t>
  </si>
  <si>
    <t>al-11</t>
  </si>
  <si>
    <t>Me Tambe</t>
  </si>
  <si>
    <t>al-21</t>
  </si>
  <si>
    <t>postage</t>
  </si>
  <si>
    <t>pictures and videos</t>
  </si>
  <si>
    <t>al-14</t>
  </si>
  <si>
    <t>Nya Aime</t>
  </si>
  <si>
    <t>bonus</t>
  </si>
  <si>
    <t>Alain Bernard</t>
  </si>
  <si>
    <t>Stephanie</t>
  </si>
  <si>
    <t>personel</t>
  </si>
  <si>
    <t>Vincent</t>
  </si>
  <si>
    <t>Phone-6</t>
  </si>
  <si>
    <t>Phone-22-23</t>
  </si>
  <si>
    <t>Phone-35</t>
  </si>
  <si>
    <t>Phone-50</t>
  </si>
  <si>
    <t>Phone-67-67a</t>
  </si>
  <si>
    <t>Phone-83</t>
  </si>
  <si>
    <t>Phone-97a</t>
  </si>
  <si>
    <t>Phone-119</t>
  </si>
  <si>
    <t>Phone-126</t>
  </si>
  <si>
    <t>Phone-135</t>
  </si>
  <si>
    <t>Phone-145</t>
  </si>
  <si>
    <t>Phone-145a</t>
  </si>
  <si>
    <t>Phone-145b</t>
  </si>
  <si>
    <t>Phone-171</t>
  </si>
  <si>
    <t>Phone-183</t>
  </si>
  <si>
    <t>Phone-183a</t>
  </si>
  <si>
    <t>Phone-183b</t>
  </si>
  <si>
    <t>22/3</t>
  </si>
  <si>
    <t>Phone-191</t>
  </si>
  <si>
    <t>Phone-207</t>
  </si>
  <si>
    <t>Phone-210</t>
  </si>
  <si>
    <t>Phone-226</t>
  </si>
  <si>
    <t>Phone-235</t>
  </si>
  <si>
    <t>Eric</t>
  </si>
  <si>
    <t>Phone-5</t>
  </si>
  <si>
    <t>Phone-21</t>
  </si>
  <si>
    <t>Phone-33</t>
  </si>
  <si>
    <t>Phone-52</t>
  </si>
  <si>
    <t>Phone-71</t>
  </si>
  <si>
    <t>Phone-87</t>
  </si>
  <si>
    <t>Phone-97c</t>
  </si>
  <si>
    <t>Phone-104</t>
  </si>
  <si>
    <t>Phone-117</t>
  </si>
  <si>
    <t>Phone-125</t>
  </si>
  <si>
    <t>Phone-139</t>
  </si>
  <si>
    <t>Phone-172</t>
  </si>
  <si>
    <t>Phone-182</t>
  </si>
  <si>
    <t>Phone-192</t>
  </si>
  <si>
    <t>Phone-202</t>
  </si>
  <si>
    <t>Phone-225</t>
  </si>
  <si>
    <t>Phone-237</t>
  </si>
  <si>
    <t>Anna</t>
  </si>
  <si>
    <t>Phone-4</t>
  </si>
  <si>
    <t>Phone-20</t>
  </si>
  <si>
    <t>Phone-34</t>
  </si>
  <si>
    <t>Phone-53</t>
  </si>
  <si>
    <t>Phone-69</t>
  </si>
  <si>
    <t>Phone-91-92</t>
  </si>
  <si>
    <t>Phone-97e</t>
  </si>
  <si>
    <t>Phone-167</t>
  </si>
  <si>
    <t>Phone-190</t>
  </si>
  <si>
    <t>Phone-206</t>
  </si>
  <si>
    <t>Phone-211</t>
  </si>
  <si>
    <t>Phone-216</t>
  </si>
  <si>
    <t>Phone-229</t>
  </si>
  <si>
    <t>Phone-239</t>
  </si>
  <si>
    <t>media</t>
  </si>
  <si>
    <t>ann-r</t>
  </si>
  <si>
    <t>eri-r</t>
  </si>
  <si>
    <t xml:space="preserve"> 9/3</t>
  </si>
  <si>
    <t>10/2</t>
  </si>
  <si>
    <t>vin-r</t>
  </si>
  <si>
    <t>vincent</t>
  </si>
  <si>
    <t>special taxi</t>
  </si>
  <si>
    <t>Bonuses scaled to results</t>
  </si>
  <si>
    <t>Tv news feature E</t>
  </si>
  <si>
    <t xml:space="preserve">Bertoua Gorilla dealer sentence </t>
  </si>
  <si>
    <t>Cameroon tribune E</t>
  </si>
  <si>
    <t>Buea internet wildlife dealer in primates skulls</t>
  </si>
  <si>
    <t>radio talk show E</t>
  </si>
  <si>
    <t>radio news flash E</t>
  </si>
  <si>
    <t>chimp arrest douala</t>
  </si>
  <si>
    <t>The Herald newspaper E</t>
  </si>
  <si>
    <t>radio news flash F</t>
  </si>
  <si>
    <t>TV news feature E</t>
  </si>
  <si>
    <t>TV news feature F</t>
  </si>
  <si>
    <t>mandrill arrest Yaounde</t>
  </si>
  <si>
    <t>Y'de elephant foot &amp; mandrill arrest</t>
  </si>
  <si>
    <t>Y'de elephant teeth &amp; mandrill arrest</t>
  </si>
  <si>
    <t>Editing cost</t>
  </si>
  <si>
    <t>x1cd production</t>
  </si>
  <si>
    <t>vin-1a</t>
  </si>
  <si>
    <t>douala chimp operation</t>
  </si>
  <si>
    <t>vin-3</t>
  </si>
  <si>
    <t>March recordings</t>
  </si>
  <si>
    <t>recordings of radio news flashes, features and talk shows</t>
  </si>
  <si>
    <t>vin-4</t>
  </si>
  <si>
    <t>x19 news papers</t>
  </si>
  <si>
    <t>ann-1</t>
  </si>
  <si>
    <t>x3 sewing -kaba</t>
  </si>
  <si>
    <t>ann-2</t>
  </si>
  <si>
    <t>x11 news papers</t>
  </si>
  <si>
    <t>ann-3</t>
  </si>
  <si>
    <t>x5 card board</t>
  </si>
  <si>
    <t>ann-4</t>
  </si>
  <si>
    <t>x200 photocopy</t>
  </si>
  <si>
    <t>eri-1</t>
  </si>
  <si>
    <t>eri-2</t>
  </si>
  <si>
    <t>x1fax</t>
  </si>
  <si>
    <t>eri-3</t>
  </si>
  <si>
    <t>projector</t>
  </si>
  <si>
    <t>eri-4</t>
  </si>
  <si>
    <t>x9 printed photos</t>
  </si>
  <si>
    <t>eri-5</t>
  </si>
  <si>
    <t>x2hrs internet</t>
  </si>
  <si>
    <t>eri-6</t>
  </si>
  <si>
    <t>x3 printing</t>
  </si>
  <si>
    <t>eri-8</t>
  </si>
  <si>
    <t>x180 photocopy</t>
  </si>
  <si>
    <t>eri-9</t>
  </si>
  <si>
    <t>x20 file sleeve</t>
  </si>
  <si>
    <t>eri-10</t>
  </si>
  <si>
    <t>x16 photocopy</t>
  </si>
  <si>
    <t>eri-11</t>
  </si>
  <si>
    <t>Lock repairs</t>
  </si>
  <si>
    <t>eri-12</t>
  </si>
  <si>
    <t>Office lock</t>
  </si>
  <si>
    <t>eri-13</t>
  </si>
  <si>
    <t>x100 photocopy</t>
  </si>
  <si>
    <t>vin-1</t>
  </si>
  <si>
    <t>x70 photocopy</t>
  </si>
  <si>
    <t>vin-2</t>
  </si>
  <si>
    <t>media officer</t>
  </si>
  <si>
    <t>Development assistant</t>
  </si>
  <si>
    <t>Phone International</t>
  </si>
  <si>
    <t>Policy and external relations</t>
  </si>
  <si>
    <t>UK</t>
  </si>
  <si>
    <t>Phone-43-45</t>
  </si>
  <si>
    <t>Phone-78-78a</t>
  </si>
  <si>
    <t>Congo</t>
  </si>
  <si>
    <t>Phone-79</t>
  </si>
  <si>
    <t>Isreal</t>
  </si>
  <si>
    <t>Phone-80</t>
  </si>
  <si>
    <t>Kenya</t>
  </si>
  <si>
    <t>Phone-122</t>
  </si>
  <si>
    <t>Phone-140</t>
  </si>
  <si>
    <t>Britain</t>
  </si>
  <si>
    <t>Phone-164-166</t>
  </si>
  <si>
    <t>Phone-177</t>
  </si>
  <si>
    <t>USA</t>
  </si>
  <si>
    <t>Phone-193</t>
  </si>
  <si>
    <t>Phone-212</t>
  </si>
  <si>
    <t>Phone-220-222</t>
  </si>
  <si>
    <t>Phone-230-231</t>
  </si>
  <si>
    <t>house-report</t>
  </si>
  <si>
    <t>passport renewal</t>
  </si>
  <si>
    <t>policy and external relations</t>
  </si>
  <si>
    <t>Ofir-1</t>
  </si>
  <si>
    <t>Ofir</t>
  </si>
  <si>
    <t>Visa fees</t>
  </si>
  <si>
    <t>arrey</t>
  </si>
  <si>
    <t>x1 stamp</t>
  </si>
  <si>
    <t>arrey-r</t>
  </si>
  <si>
    <t>air ticket Y'de-London-Y'de</t>
  </si>
  <si>
    <t>Eme-4</t>
  </si>
  <si>
    <t>Emeline</t>
  </si>
  <si>
    <t>penalty for extending airticket</t>
  </si>
  <si>
    <t>Eme-9</t>
  </si>
  <si>
    <t>Phone-1-3</t>
  </si>
  <si>
    <t>Phone-29-30</t>
  </si>
  <si>
    <t>Phone-32</t>
  </si>
  <si>
    <t>Phone-46-47</t>
  </si>
  <si>
    <t>Phone-81</t>
  </si>
  <si>
    <t>Phone-90</t>
  </si>
  <si>
    <t>Phone-95</t>
  </si>
  <si>
    <t>Phone-109-111a</t>
  </si>
  <si>
    <t>Phone-132-132a</t>
  </si>
  <si>
    <t>Phone-141-141a</t>
  </si>
  <si>
    <t>Phone-151</t>
  </si>
  <si>
    <t>Phone-155</t>
  </si>
  <si>
    <t>Phone-158-160</t>
  </si>
  <si>
    <t>management</t>
  </si>
  <si>
    <t>Ofir-r</t>
  </si>
  <si>
    <t>Director</t>
  </si>
  <si>
    <t>salary</t>
  </si>
  <si>
    <t>Phone-10</t>
  </si>
  <si>
    <t>Phone-17-18</t>
  </si>
  <si>
    <t>Phone-57</t>
  </si>
  <si>
    <t>Phone-73-74</t>
  </si>
  <si>
    <t>Phone-95d-e</t>
  </si>
  <si>
    <t>Phone-127</t>
  </si>
  <si>
    <t>Phone-133</t>
  </si>
  <si>
    <t>Phone-149</t>
  </si>
  <si>
    <t>Phone-161</t>
  </si>
  <si>
    <t>Phone-169</t>
  </si>
  <si>
    <t>Phone-19</t>
  </si>
  <si>
    <t>Phone-196</t>
  </si>
  <si>
    <t>Phone-214-215</t>
  </si>
  <si>
    <t>Phone-227</t>
  </si>
  <si>
    <t>Phone-240</t>
  </si>
  <si>
    <t>Arrey</t>
  </si>
  <si>
    <t>Phone-11</t>
  </si>
  <si>
    <t>Phone-38</t>
  </si>
  <si>
    <t>Phone-54</t>
  </si>
  <si>
    <t>Phone-68</t>
  </si>
  <si>
    <t>Phone-82</t>
  </si>
  <si>
    <t>Phone-94</t>
  </si>
  <si>
    <t>Phone-112</t>
  </si>
  <si>
    <t>Phone-118</t>
  </si>
  <si>
    <t>Phone-123</t>
  </si>
  <si>
    <t>Phone-138</t>
  </si>
  <si>
    <t>Phone-146</t>
  </si>
  <si>
    <t>Phone-154</t>
  </si>
  <si>
    <t>Phone-162</t>
  </si>
  <si>
    <t>Phone-170</t>
  </si>
  <si>
    <t>Phone-184</t>
  </si>
  <si>
    <t>Phone-189</t>
  </si>
  <si>
    <t>Phone-201</t>
  </si>
  <si>
    <t>Phone-219</t>
  </si>
  <si>
    <t>Phone-223</t>
  </si>
  <si>
    <t>Phone-236</t>
  </si>
  <si>
    <t>offfice</t>
  </si>
  <si>
    <t>Eme-r</t>
  </si>
  <si>
    <t>office cleaner</t>
  </si>
  <si>
    <t>Eme-7</t>
  </si>
  <si>
    <t>Eme-10</t>
  </si>
  <si>
    <t>Eme-11</t>
  </si>
  <si>
    <t>x1 black ink</t>
  </si>
  <si>
    <t>arrey-1</t>
  </si>
  <si>
    <t>x3 block notes</t>
  </si>
  <si>
    <t>arrey-2</t>
  </si>
  <si>
    <t>x3 sign books</t>
  </si>
  <si>
    <t>x1 rim of papers</t>
  </si>
  <si>
    <t>arrey-5</t>
  </si>
  <si>
    <t>x1 receipt booklet</t>
  </si>
  <si>
    <t>x 50 photocopies</t>
  </si>
  <si>
    <t>arrey-10a</t>
  </si>
  <si>
    <t>Postage</t>
  </si>
  <si>
    <t>arrey-11</t>
  </si>
  <si>
    <t>arrey-16</t>
  </si>
  <si>
    <t>x4 toilet tissues</t>
  </si>
  <si>
    <t>arrey-17</t>
  </si>
  <si>
    <t>Air fresher</t>
  </si>
  <si>
    <t>arrey-23</t>
  </si>
  <si>
    <t>x 1 socket lamp</t>
  </si>
  <si>
    <t>aim-3b</t>
  </si>
  <si>
    <t>arrey-26</t>
  </si>
  <si>
    <t>x2 CD</t>
  </si>
  <si>
    <t>arrey-27</t>
  </si>
  <si>
    <t>arrey-31</t>
  </si>
  <si>
    <t>arrey-32</t>
  </si>
  <si>
    <t>arrey-35</t>
  </si>
  <si>
    <t>Transfer fees</t>
  </si>
  <si>
    <t>Express union</t>
  </si>
  <si>
    <t>arrey-3</t>
  </si>
  <si>
    <t>arrey-4</t>
  </si>
  <si>
    <t>arrey-6</t>
  </si>
  <si>
    <t>arrey-7</t>
  </si>
  <si>
    <t>arrey-8</t>
  </si>
  <si>
    <t>arrey-9</t>
  </si>
  <si>
    <t>arrey-10</t>
  </si>
  <si>
    <t>arrey-12</t>
  </si>
  <si>
    <t>arrey-13</t>
  </si>
  <si>
    <t>arrey-14</t>
  </si>
  <si>
    <t>arrey-15</t>
  </si>
  <si>
    <t>arrey-18</t>
  </si>
  <si>
    <t>arrey-19</t>
  </si>
  <si>
    <t>arrey-20</t>
  </si>
  <si>
    <t>arrey-21</t>
  </si>
  <si>
    <t>arrey-22</t>
  </si>
  <si>
    <t>arrey-22a</t>
  </si>
  <si>
    <t>arrey-24</t>
  </si>
  <si>
    <t>arrey-28</t>
  </si>
  <si>
    <t>arrey-29</t>
  </si>
  <si>
    <t>arrey-30</t>
  </si>
  <si>
    <t>arrey-33</t>
  </si>
  <si>
    <t>arrey-34</t>
  </si>
  <si>
    <t>x1 loin</t>
  </si>
  <si>
    <t>womens day celebration</t>
  </si>
  <si>
    <t>Eme-1</t>
  </si>
  <si>
    <t>x2 loin</t>
  </si>
  <si>
    <t>Eme-2</t>
  </si>
  <si>
    <t>Eme-3</t>
  </si>
  <si>
    <t>Food + drinks</t>
  </si>
  <si>
    <t>Eme-5</t>
  </si>
  <si>
    <t>x3 hrs taxi</t>
  </si>
  <si>
    <t>Bank charges</t>
  </si>
  <si>
    <t>UNICS</t>
  </si>
  <si>
    <t>Afriland</t>
  </si>
  <si>
    <t>House rent</t>
  </si>
  <si>
    <t>Rent + bills</t>
  </si>
  <si>
    <t>office report</t>
  </si>
  <si>
    <t>Electricity-SONEL</t>
  </si>
  <si>
    <t>water-SNEC</t>
  </si>
  <si>
    <t>Rent +Bills</t>
  </si>
  <si>
    <t>rent + bills</t>
  </si>
  <si>
    <t xml:space="preserve">      TOTAL EXPENDITURE MARCH</t>
  </si>
  <si>
    <t>AmountCFA</t>
  </si>
  <si>
    <t>Donor</t>
  </si>
  <si>
    <t>FWS</t>
  </si>
  <si>
    <t>Used</t>
  </si>
  <si>
    <t>March</t>
  </si>
  <si>
    <t>Rufford Foundation</t>
  </si>
  <si>
    <t>Arcus</t>
  </si>
  <si>
    <t>SFS France</t>
  </si>
  <si>
    <t>TOTAL</t>
  </si>
  <si>
    <t>US FWS</t>
  </si>
  <si>
    <t>Used June</t>
  </si>
  <si>
    <t>Used July</t>
  </si>
  <si>
    <t>Used August</t>
  </si>
  <si>
    <t>Donated September</t>
  </si>
  <si>
    <t>Used September</t>
  </si>
  <si>
    <t>Used October</t>
  </si>
  <si>
    <t>Used November</t>
  </si>
  <si>
    <t>Used December</t>
  </si>
  <si>
    <t>Used Januaray 09</t>
  </si>
  <si>
    <t>Used February</t>
  </si>
  <si>
    <t>Used March</t>
  </si>
  <si>
    <t>Passing to April 09</t>
  </si>
  <si>
    <t>Donated December</t>
  </si>
  <si>
    <t>Used January 09</t>
  </si>
  <si>
    <t>Donated May</t>
  </si>
  <si>
    <t>ProWildlife</t>
  </si>
  <si>
    <t>Passing to April  09</t>
  </si>
  <si>
    <t>SFS FRANCE</t>
  </si>
  <si>
    <t>Donated January 09</t>
  </si>
  <si>
    <t>Used January</t>
  </si>
  <si>
    <t xml:space="preserve">             </t>
  </si>
  <si>
    <t>Real Ex Rate=656</t>
  </si>
  <si>
    <t>Money transferred to the Bank</t>
  </si>
  <si>
    <t>Bank Ex Rate=655.957</t>
  </si>
  <si>
    <t>Bank commission+tax</t>
  </si>
  <si>
    <t>Transaction to the account</t>
  </si>
  <si>
    <t>$1=505CFA</t>
  </si>
  <si>
    <t xml:space="preserve">Donated March </t>
  </si>
  <si>
    <t>3 Operations against 4 dealers</t>
  </si>
  <si>
    <t>follow up 32 cases 6 locked subjects</t>
  </si>
  <si>
    <t xml:space="preserve">15  media pieces </t>
  </si>
  <si>
    <t xml:space="preserve">Congo/USA/UK </t>
  </si>
  <si>
    <t>x10 Garbage bag</t>
  </si>
  <si>
    <t>29/2</t>
  </si>
  <si>
    <t>30/2</t>
  </si>
  <si>
    <t>BORNFREE FOUNDATION</t>
  </si>
  <si>
    <t>13-17/3/2009</t>
  </si>
  <si>
    <t>Yaounde-Douala-fro</t>
  </si>
  <si>
    <t>3-21/3/2009</t>
  </si>
  <si>
    <t>Y'de-D'la</t>
  </si>
  <si>
    <t>airport tax</t>
  </si>
  <si>
    <t>Ofir-1a</t>
  </si>
  <si>
    <t>London-Manchester-London</t>
  </si>
  <si>
    <t>Ofir-5</t>
  </si>
  <si>
    <t>Ofir-6</t>
  </si>
  <si>
    <t>Ofir-4</t>
  </si>
  <si>
    <t>Ofir-2</t>
  </si>
  <si>
    <t>Ofir-3</t>
  </si>
  <si>
    <t>Ofir-7</t>
  </si>
  <si>
    <t>Ofir-10</t>
  </si>
  <si>
    <t>Ofir-15</t>
  </si>
  <si>
    <t>laptop repairs</t>
  </si>
  <si>
    <t>Ofir-9</t>
  </si>
  <si>
    <t xml:space="preserve">Laptop </t>
  </si>
  <si>
    <t>Ofir-11</t>
  </si>
  <si>
    <t>loggage storage</t>
  </si>
  <si>
    <t>Ofir-12</t>
  </si>
  <si>
    <t>Video camera repairs</t>
  </si>
  <si>
    <t>Ofir-9a</t>
  </si>
  <si>
    <t>camera cable</t>
  </si>
  <si>
    <t>Ofir-13</t>
  </si>
  <si>
    <t>Power adaptor</t>
  </si>
  <si>
    <t>Ofir-14</t>
  </si>
  <si>
    <t xml:space="preserve">Josias Sipehovo  Mentchebong  </t>
  </si>
  <si>
    <t>x4 Police</t>
  </si>
  <si>
    <t>x1 Police</t>
  </si>
  <si>
    <t>Bafoussam-Batie</t>
  </si>
  <si>
    <t xml:space="preserve">15 inv, 4 Regions </t>
  </si>
  <si>
    <t>x2 Police</t>
  </si>
  <si>
    <t>Ofir-1c</t>
  </si>
  <si>
    <t>Ofir-11a</t>
  </si>
  <si>
    <t>Inter-City Transport</t>
  </si>
  <si>
    <t>Arrey-25</t>
  </si>
  <si>
    <t>Electrician fees</t>
  </si>
  <si>
    <t>International Enforcement/Corruption</t>
  </si>
  <si>
    <t>London-USA-London</t>
  </si>
  <si>
    <t>Ofir-10A</t>
  </si>
  <si>
    <t>Essisima-1</t>
  </si>
  <si>
    <t>BornFree</t>
  </si>
  <si>
    <t>Born Free</t>
  </si>
  <si>
    <t>Donated November</t>
  </si>
  <si>
    <t>Donated March</t>
  </si>
  <si>
    <t>Real Ex Rate=710</t>
  </si>
  <si>
    <t>Internet March payment</t>
  </si>
  <si>
    <t>UNEP General</t>
  </si>
  <si>
    <t>Donated July</t>
  </si>
  <si>
    <t>Used April</t>
  </si>
  <si>
    <t>Used May</t>
  </si>
  <si>
    <t>UNEP-Genera</t>
  </si>
  <si>
    <t>Eme-12</t>
  </si>
  <si>
    <t xml:space="preserve">FINANCIAL REPORT      - MARCH   2009   SUMMARY  </t>
  </si>
  <si>
    <t xml:space="preserve">FINANCIAL REPORT      -  MARCH   2009     </t>
  </si>
  <si>
    <t>Salary of media officer is supplemented by bonuses scaled to the results he provides</t>
  </si>
  <si>
    <t>international Phone card</t>
  </si>
  <si>
    <t>Phone-95a-c</t>
  </si>
  <si>
    <t>Phone-95f</t>
  </si>
  <si>
    <t>Inter city-Transport</t>
  </si>
  <si>
    <t>local Transport</t>
  </si>
  <si>
    <t>inter-city Transport</t>
  </si>
  <si>
    <t xml:space="preserve"> Transport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</si>
</sst>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m/d"/>
    <numFmt numFmtId="189" formatCode="m/d/yy"/>
    <numFmt numFmtId="190" formatCode="#,##0;[Red]#,##0"/>
    <numFmt numFmtId="191" formatCode="#,##0_ ;[Red]\-#,##0\ "/>
    <numFmt numFmtId="192" formatCode="[$$-409]#,##0.0;[Red][$$-409]#,##0.0"/>
    <numFmt numFmtId="193" formatCode="[$$-409]#,##0;[Red][$$-409]#,##0"/>
    <numFmt numFmtId="194" formatCode="[$€-2]\ #,##0"/>
    <numFmt numFmtId="195" formatCode="#,##0.00;[Red]#,##0.00"/>
    <numFmt numFmtId="196" formatCode="[$£-809]#,##0"/>
    <numFmt numFmtId="197" formatCode="&quot;$&quot;#,##0"/>
  </numFmts>
  <fonts count="37">
    <font>
      <sz val="10"/>
      <name val="Arial"/>
      <family val="0"/>
    </font>
    <font>
      <b/>
      <sz val="10"/>
      <name val="Arial"/>
      <family val="2"/>
    </font>
    <font>
      <u val="single"/>
      <sz val="10"/>
      <name val="Arial"/>
      <family val="2"/>
    </font>
    <font>
      <sz val="10"/>
      <color indexed="12"/>
      <name val="Arial"/>
      <family val="2"/>
    </font>
    <font>
      <sz val="10"/>
      <color indexed="8"/>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sz val="10"/>
      <color indexed="60"/>
      <name val="Arial"/>
      <family val="2"/>
    </font>
    <font>
      <b/>
      <sz val="8"/>
      <name val="Tahoma"/>
      <family val="0"/>
    </font>
    <font>
      <sz val="8"/>
      <name val="Tahoma"/>
      <family val="0"/>
    </font>
    <font>
      <sz val="10"/>
      <color indexed="10"/>
      <name val="Arial"/>
      <family val="2"/>
    </font>
    <font>
      <sz val="10"/>
      <color indexed="50"/>
      <name val="Arial"/>
      <family val="2"/>
    </font>
    <font>
      <sz val="10"/>
      <color indexed="53"/>
      <name val="Arial"/>
      <family val="2"/>
    </font>
    <font>
      <sz val="8"/>
      <name val="Arial"/>
      <family val="0"/>
    </font>
    <font>
      <sz val="10"/>
      <color indexed="20"/>
      <name val="Arial"/>
      <family val="2"/>
    </font>
    <font>
      <sz val="10"/>
      <color indexed="21"/>
      <name val="Arial"/>
      <family val="2"/>
    </font>
    <font>
      <sz val="10"/>
      <color indexed="54"/>
      <name val="Arial"/>
      <family val="2"/>
    </font>
    <font>
      <sz val="10"/>
      <color indexed="19"/>
      <name val="Arial"/>
      <family val="2"/>
    </font>
    <font>
      <sz val="8"/>
      <color indexed="20"/>
      <name val="Arial"/>
      <family val="2"/>
    </font>
    <font>
      <sz val="10"/>
      <color indexed="14"/>
      <name val="Arial"/>
      <family val="2"/>
    </font>
    <font>
      <sz val="8"/>
      <color indexed="14"/>
      <name val="Arial"/>
      <family val="2"/>
    </font>
    <font>
      <sz val="10"/>
      <color indexed="17"/>
      <name val="Arial"/>
      <family val="2"/>
    </font>
    <font>
      <b/>
      <sz val="9"/>
      <color indexed="50"/>
      <name val="Arial"/>
      <family val="2"/>
    </font>
    <font>
      <sz val="8"/>
      <color indexed="10"/>
      <name val="Arial"/>
      <family val="0"/>
    </font>
    <font>
      <sz val="10"/>
      <color indexed="16"/>
      <name val="Arial"/>
      <family val="0"/>
    </font>
    <font>
      <sz val="8"/>
      <color indexed="16"/>
      <name val="Arial"/>
      <family val="0"/>
    </font>
    <font>
      <b/>
      <sz val="10"/>
      <color indexed="16"/>
      <name val="Arial"/>
      <family val="2"/>
    </font>
    <font>
      <sz val="9"/>
      <color indexed="16"/>
      <name val="Arial"/>
      <family val="2"/>
    </font>
    <font>
      <b/>
      <sz val="10"/>
      <color indexed="53"/>
      <name val="Arial"/>
      <family val="2"/>
    </font>
    <font>
      <sz val="9"/>
      <color indexed="53"/>
      <name val="Arial"/>
      <family val="2"/>
    </font>
    <font>
      <b/>
      <sz val="10"/>
      <color indexed="10"/>
      <name val="Arial"/>
      <family val="2"/>
    </font>
    <font>
      <b/>
      <sz val="10"/>
      <color indexed="20"/>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5"/>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350">
    <xf numFmtId="0" fontId="0" fillId="0" borderId="0" xfId="0" applyAlignment="1">
      <alignment/>
    </xf>
    <xf numFmtId="49" fontId="0" fillId="0" borderId="0" xfId="0" applyNumberFormat="1" applyAlignment="1">
      <alignment/>
    </xf>
    <xf numFmtId="0" fontId="0" fillId="0" borderId="0" xfId="0" applyBorder="1" applyAlignment="1">
      <alignment/>
    </xf>
    <xf numFmtId="190" fontId="1" fillId="0" borderId="0" xfId="0" applyNumberFormat="1" applyFont="1" applyAlignment="1">
      <alignment horizontal="center"/>
    </xf>
    <xf numFmtId="190" fontId="0" fillId="0" borderId="0" xfId="0" applyNumberFormat="1" applyAlignment="1">
      <alignment/>
    </xf>
    <xf numFmtId="3" fontId="0" fillId="0" borderId="0" xfId="0" applyNumberFormat="1" applyAlignment="1">
      <alignment/>
    </xf>
    <xf numFmtId="3" fontId="3" fillId="0" borderId="0" xfId="0" applyNumberFormat="1" applyFont="1" applyAlignment="1">
      <alignment/>
    </xf>
    <xf numFmtId="3" fontId="5" fillId="0" borderId="0" xfId="0" applyNumberFormat="1" applyFont="1" applyAlignment="1">
      <alignment horizontal="center"/>
    </xf>
    <xf numFmtId="49" fontId="5" fillId="0" borderId="0" xfId="0" applyNumberFormat="1" applyFont="1" applyAlignment="1">
      <alignment horizontal="center"/>
    </xf>
    <xf numFmtId="49" fontId="6" fillId="0" borderId="0" xfId="0" applyNumberFormat="1" applyFont="1" applyAlignment="1">
      <alignment horizontal="center"/>
    </xf>
    <xf numFmtId="49" fontId="0" fillId="2"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0" fontId="0" fillId="0" borderId="0" xfId="0" applyNumberFormat="1" applyFill="1" applyAlignment="1">
      <alignment/>
    </xf>
    <xf numFmtId="0" fontId="0" fillId="0" borderId="0" xfId="0" applyFill="1" applyAlignment="1">
      <alignment/>
    </xf>
    <xf numFmtId="49" fontId="0" fillId="2" borderId="0" xfId="0" applyNumberFormat="1" applyFill="1" applyAlignment="1">
      <alignment horizontal="center" shrinkToFit="1"/>
    </xf>
    <xf numFmtId="49" fontId="7" fillId="0" borderId="0" xfId="0" applyNumberFormat="1" applyFont="1" applyAlignment="1">
      <alignment/>
    </xf>
    <xf numFmtId="49" fontId="0" fillId="2" borderId="0" xfId="0" applyNumberFormat="1" applyFill="1" applyAlignment="1">
      <alignment horizontal="center"/>
    </xf>
    <xf numFmtId="3" fontId="0" fillId="2" borderId="0" xfId="0" applyNumberFormat="1" applyFill="1" applyAlignment="1">
      <alignment horizontal="center"/>
    </xf>
    <xf numFmtId="190" fontId="0" fillId="2" borderId="0" xfId="0" applyNumberFormat="1" applyFill="1" applyAlignment="1">
      <alignment/>
    </xf>
    <xf numFmtId="190" fontId="8" fillId="2" borderId="0" xfId="0" applyNumberFormat="1" applyFont="1" applyFill="1" applyAlignment="1">
      <alignment/>
    </xf>
    <xf numFmtId="192" fontId="0" fillId="0" borderId="0" xfId="0" applyNumberFormat="1" applyAlignment="1">
      <alignment/>
    </xf>
    <xf numFmtId="49" fontId="0" fillId="0" borderId="1" xfId="0" applyNumberFormat="1" applyBorder="1" applyAlignment="1">
      <alignment/>
    </xf>
    <xf numFmtId="3" fontId="0" fillId="0" borderId="1" xfId="0" applyNumberFormat="1" applyBorder="1" applyAlignment="1">
      <alignment/>
    </xf>
    <xf numFmtId="190" fontId="0" fillId="0" borderId="1" xfId="0" applyNumberFormat="1" applyFont="1" applyBorder="1" applyAlignment="1">
      <alignment/>
    </xf>
    <xf numFmtId="49" fontId="0" fillId="0" borderId="1" xfId="0" applyNumberFormat="1" applyBorder="1" applyAlignment="1">
      <alignment horizontal="center" shrinkToFit="1"/>
    </xf>
    <xf numFmtId="49" fontId="0" fillId="0" borderId="0" xfId="0" applyNumberFormat="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8" fillId="0" borderId="0" xfId="0" applyNumberFormat="1" applyFont="1" applyFill="1" applyAlignment="1">
      <alignment/>
    </xf>
    <xf numFmtId="0" fontId="8" fillId="0" borderId="0" xfId="0" applyFont="1" applyFill="1" applyAlignment="1">
      <alignment/>
    </xf>
    <xf numFmtId="49" fontId="9" fillId="0" borderId="0" xfId="0" applyNumberFormat="1" applyFont="1" applyFill="1" applyAlignment="1">
      <alignment/>
    </xf>
    <xf numFmtId="49" fontId="0" fillId="0" borderId="0" xfId="0" applyNumberFormat="1" applyAlignment="1">
      <alignment horizontal="left"/>
    </xf>
    <xf numFmtId="49" fontId="0" fillId="0" borderId="0" xfId="0" applyNumberFormat="1" applyFill="1" applyBorder="1" applyAlignment="1">
      <alignment/>
    </xf>
    <xf numFmtId="3" fontId="1" fillId="0" borderId="2" xfId="0" applyNumberFormat="1" applyFont="1" applyFill="1" applyBorder="1" applyAlignment="1">
      <alignment/>
    </xf>
    <xf numFmtId="49" fontId="0" fillId="0" borderId="2" xfId="0" applyNumberFormat="1" applyFill="1" applyBorder="1" applyAlignment="1">
      <alignment/>
    </xf>
    <xf numFmtId="49" fontId="1" fillId="0" borderId="2" xfId="0" applyNumberFormat="1" applyFont="1" applyFill="1" applyBorder="1" applyAlignment="1">
      <alignment/>
    </xf>
    <xf numFmtId="49" fontId="0" fillId="0" borderId="2" xfId="0" applyNumberFormat="1" applyFont="1" applyFill="1" applyBorder="1" applyAlignment="1">
      <alignment/>
    </xf>
    <xf numFmtId="49" fontId="0" fillId="0" borderId="2" xfId="0" applyNumberFormat="1" applyFont="1" applyFill="1" applyBorder="1" applyAlignment="1">
      <alignment horizontal="left"/>
    </xf>
    <xf numFmtId="49" fontId="0" fillId="0" borderId="2" xfId="0" applyNumberFormat="1" applyFill="1" applyBorder="1" applyAlignment="1">
      <alignment horizontal="center"/>
    </xf>
    <xf numFmtId="192" fontId="0" fillId="0" borderId="0" xfId="0" applyNumberFormat="1" applyFill="1" applyAlignment="1">
      <alignment/>
    </xf>
    <xf numFmtId="0" fontId="0" fillId="3" borderId="0" xfId="0" applyFill="1" applyAlignment="1">
      <alignment/>
    </xf>
    <xf numFmtId="49" fontId="0" fillId="0" borderId="0" xfId="0" applyNumberFormat="1" applyFont="1" applyAlignment="1">
      <alignment horizontal="left"/>
    </xf>
    <xf numFmtId="49" fontId="0" fillId="0" borderId="3" xfId="0" applyNumberFormat="1" applyBorder="1" applyAlignment="1">
      <alignment/>
    </xf>
    <xf numFmtId="3" fontId="1" fillId="0" borderId="3" xfId="0" applyNumberFormat="1" applyFont="1" applyFill="1" applyBorder="1" applyAlignment="1">
      <alignment/>
    </xf>
    <xf numFmtId="49" fontId="1" fillId="0" borderId="3" xfId="0" applyNumberFormat="1" applyFont="1" applyBorder="1" applyAlignment="1">
      <alignment/>
    </xf>
    <xf numFmtId="49" fontId="0" fillId="0" borderId="3" xfId="0" applyNumberFormat="1" applyFill="1" applyBorder="1" applyAlignment="1">
      <alignment/>
    </xf>
    <xf numFmtId="49" fontId="0" fillId="0" borderId="3" xfId="0" applyNumberFormat="1" applyFont="1" applyFill="1" applyBorder="1" applyAlignment="1">
      <alignment horizontal="left"/>
    </xf>
    <xf numFmtId="49" fontId="0" fillId="0" borderId="3" xfId="0" applyNumberFormat="1" applyBorder="1" applyAlignment="1">
      <alignment horizontal="center"/>
    </xf>
    <xf numFmtId="3" fontId="0" fillId="0" borderId="3" xfId="0" applyNumberFormat="1" applyBorder="1" applyAlignment="1">
      <alignment/>
    </xf>
    <xf numFmtId="192" fontId="0" fillId="0" borderId="3" xfId="0" applyNumberFormat="1" applyBorder="1" applyAlignment="1">
      <alignment/>
    </xf>
    <xf numFmtId="0" fontId="0" fillId="0" borderId="3" xfId="0" applyBorder="1" applyAlignment="1">
      <alignment/>
    </xf>
    <xf numFmtId="3" fontId="1" fillId="0" borderId="3" xfId="0" applyNumberFormat="1" applyFont="1" applyBorder="1" applyAlignment="1">
      <alignment/>
    </xf>
    <xf numFmtId="49" fontId="1" fillId="0" borderId="3" xfId="0" applyNumberFormat="1" applyFont="1" applyFill="1" applyBorder="1" applyAlignment="1">
      <alignment/>
    </xf>
    <xf numFmtId="3" fontId="0" fillId="2" borderId="0" xfId="0" applyNumberFormat="1" applyFont="1" applyFill="1" applyAlignment="1">
      <alignment/>
    </xf>
    <xf numFmtId="49" fontId="1" fillId="2" borderId="0" xfId="0" applyNumberFormat="1" applyFont="1" applyFill="1" applyBorder="1" applyAlignment="1">
      <alignment/>
    </xf>
    <xf numFmtId="14" fontId="0" fillId="2" borderId="0" xfId="0" applyNumberFormat="1" applyFill="1" applyBorder="1" applyAlignment="1">
      <alignment horizontal="left"/>
    </xf>
    <xf numFmtId="0" fontId="1" fillId="2" borderId="0" xfId="0" applyFont="1" applyFill="1" applyBorder="1" applyAlignment="1">
      <alignment horizontal="left"/>
    </xf>
    <xf numFmtId="49" fontId="1" fillId="2" borderId="0" xfId="0" applyNumberFormat="1" applyFont="1" applyFill="1" applyAlignment="1">
      <alignment horizontal="left"/>
    </xf>
    <xf numFmtId="3" fontId="0" fillId="2" borderId="0" xfId="0" applyNumberFormat="1" applyFill="1" applyAlignment="1">
      <alignment/>
    </xf>
    <xf numFmtId="192" fontId="0" fillId="2" borderId="0" xfId="0" applyNumberFormat="1" applyFill="1" applyAlignment="1">
      <alignment/>
    </xf>
    <xf numFmtId="0" fontId="0" fillId="2" borderId="0" xfId="0" applyFill="1" applyAlignment="1">
      <alignment/>
    </xf>
    <xf numFmtId="49" fontId="1" fillId="0" borderId="0" xfId="0" applyNumberFormat="1" applyFont="1" applyFill="1" applyBorder="1" applyAlignment="1">
      <alignment/>
    </xf>
    <xf numFmtId="14" fontId="0" fillId="0" borderId="0" xfId="0" applyNumberFormat="1" applyFill="1" applyBorder="1" applyAlignment="1">
      <alignment horizontal="left"/>
    </xf>
    <xf numFmtId="0" fontId="1" fillId="0" borderId="0" xfId="0" applyFont="1" applyFill="1" applyBorder="1" applyAlignment="1">
      <alignment horizontal="left"/>
    </xf>
    <xf numFmtId="49" fontId="1" fillId="0" borderId="0" xfId="0" applyNumberFormat="1" applyFont="1" applyFill="1" applyAlignment="1">
      <alignment horizontal="left"/>
    </xf>
    <xf numFmtId="49" fontId="0" fillId="2" borderId="0" xfId="0" applyNumberFormat="1" applyFill="1" applyAlignment="1">
      <alignment horizontal="left"/>
    </xf>
    <xf numFmtId="0" fontId="0" fillId="2" borderId="0" xfId="0" applyFill="1" applyBorder="1" applyAlignment="1">
      <alignment/>
    </xf>
    <xf numFmtId="49" fontId="0" fillId="0" borderId="0" xfId="0" applyNumberFormat="1" applyFill="1" applyAlignment="1">
      <alignment horizontal="left"/>
    </xf>
    <xf numFmtId="49" fontId="0" fillId="0" borderId="0" xfId="0" applyNumberFormat="1" applyFont="1" applyFill="1" applyAlignment="1">
      <alignment horizontal="left"/>
    </xf>
    <xf numFmtId="3" fontId="0" fillId="0" borderId="0" xfId="0" applyNumberFormat="1" applyAlignment="1">
      <alignment horizontal="left"/>
    </xf>
    <xf numFmtId="3" fontId="0" fillId="0" borderId="0" xfId="0" applyNumberFormat="1" applyAlignment="1">
      <alignment horizontal="center"/>
    </xf>
    <xf numFmtId="192" fontId="0" fillId="0" borderId="0" xfId="0" applyNumberFormat="1" applyFont="1" applyAlignment="1">
      <alignment/>
    </xf>
    <xf numFmtId="0" fontId="0" fillId="0" borderId="0" xfId="0" applyFont="1" applyFill="1" applyAlignment="1">
      <alignment/>
    </xf>
    <xf numFmtId="0" fontId="0" fillId="0" borderId="0" xfId="0" applyFont="1" applyAlignment="1">
      <alignment/>
    </xf>
    <xf numFmtId="49" fontId="0" fillId="2" borderId="0" xfId="0" applyNumberFormat="1" applyFont="1" applyFill="1" applyAlignment="1">
      <alignment/>
    </xf>
    <xf numFmtId="49" fontId="1" fillId="0" borderId="2" xfId="0" applyNumberFormat="1" applyFont="1" applyFill="1" applyBorder="1" applyAlignment="1">
      <alignment horizontal="left"/>
    </xf>
    <xf numFmtId="49" fontId="1" fillId="0" borderId="2" xfId="0" applyNumberFormat="1" applyFont="1" applyFill="1" applyBorder="1" applyAlignment="1">
      <alignment horizontal="center"/>
    </xf>
    <xf numFmtId="192" fontId="1" fillId="0" borderId="2" xfId="0" applyNumberFormat="1" applyFont="1" applyBorder="1" applyAlignment="1">
      <alignment/>
    </xf>
    <xf numFmtId="0" fontId="1" fillId="0" borderId="0" xfId="0" applyFont="1" applyBorder="1" applyAlignment="1">
      <alignment/>
    </xf>
    <xf numFmtId="3" fontId="0" fillId="0" borderId="2" xfId="0" applyNumberFormat="1" applyFont="1" applyFill="1" applyBorder="1" applyAlignment="1">
      <alignment/>
    </xf>
    <xf numFmtId="193" fontId="0" fillId="0" borderId="2" xfId="0" applyNumberFormat="1" applyFont="1" applyFill="1" applyBorder="1" applyAlignment="1">
      <alignment/>
    </xf>
    <xf numFmtId="49" fontId="0" fillId="0" borderId="0" xfId="0" applyNumberFormat="1" applyBorder="1" applyAlignment="1">
      <alignment/>
    </xf>
    <xf numFmtId="49" fontId="0" fillId="0" borderId="0" xfId="0" applyNumberFormat="1" applyFont="1" applyFill="1" applyAlignment="1">
      <alignment horizontal="left"/>
    </xf>
    <xf numFmtId="49" fontId="0" fillId="2" borderId="0" xfId="0" applyNumberFormat="1" applyFont="1" applyFill="1" applyAlignment="1">
      <alignment horizontal="left"/>
    </xf>
    <xf numFmtId="49" fontId="14" fillId="0" borderId="0" xfId="0" applyNumberFormat="1" applyFont="1" applyAlignment="1">
      <alignment horizontal="center"/>
    </xf>
    <xf numFmtId="1" fontId="0" fillId="2" borderId="0" xfId="0" applyNumberFormat="1" applyFill="1" applyAlignment="1">
      <alignment/>
    </xf>
    <xf numFmtId="3" fontId="14" fillId="2" borderId="0" xfId="0" applyNumberFormat="1" applyFont="1" applyFill="1" applyAlignment="1">
      <alignment/>
    </xf>
    <xf numFmtId="192" fontId="0" fillId="2" borderId="0" xfId="0" applyNumberFormat="1" applyFont="1" applyFill="1" applyAlignment="1">
      <alignment/>
    </xf>
    <xf numFmtId="1" fontId="0" fillId="0" borderId="0" xfId="0" applyNumberForma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49" fontId="0" fillId="0" borderId="0" xfId="0" applyNumberFormat="1" applyFill="1" applyAlignment="1">
      <alignment/>
    </xf>
    <xf numFmtId="0" fontId="0" fillId="0" borderId="0" xfId="0" applyFill="1" applyAlignment="1">
      <alignment/>
    </xf>
    <xf numFmtId="49" fontId="0" fillId="0" borderId="0" xfId="0" applyNumberFormat="1" applyFill="1" applyAlignment="1">
      <alignment horizontal="center"/>
    </xf>
    <xf numFmtId="49" fontId="14" fillId="2" borderId="0" xfId="0" applyNumberFormat="1" applyFont="1" applyFill="1" applyAlignment="1">
      <alignment horizontal="center"/>
    </xf>
    <xf numFmtId="3" fontId="0" fillId="0" borderId="0" xfId="0" applyNumberFormat="1" applyFont="1" applyFill="1" applyBorder="1" applyAlignment="1">
      <alignment/>
    </xf>
    <xf numFmtId="49" fontId="1" fillId="0" borderId="3" xfId="0" applyNumberFormat="1" applyFont="1" applyFill="1" applyBorder="1" applyAlignment="1">
      <alignment horizontal="left"/>
    </xf>
    <xf numFmtId="49" fontId="0" fillId="0" borderId="3" xfId="0" applyNumberFormat="1" applyFont="1" applyBorder="1" applyAlignment="1">
      <alignment horizontal="left"/>
    </xf>
    <xf numFmtId="49" fontId="1" fillId="2" borderId="0" xfId="0" applyNumberFormat="1" applyFont="1" applyFill="1" applyAlignment="1">
      <alignment/>
    </xf>
    <xf numFmtId="3" fontId="0" fillId="0" borderId="0" xfId="0" applyNumberFormat="1" applyFont="1" applyFill="1" applyBorder="1" applyAlignment="1">
      <alignment horizontal="left"/>
    </xf>
    <xf numFmtId="49" fontId="0" fillId="0" borderId="0" xfId="0" applyNumberFormat="1" applyFont="1" applyBorder="1" applyAlignment="1">
      <alignment horizontal="left"/>
    </xf>
    <xf numFmtId="49" fontId="0" fillId="0" borderId="0" xfId="0" applyNumberFormat="1" applyFont="1" applyFill="1" applyBorder="1" applyAlignment="1">
      <alignment horizontal="center"/>
    </xf>
    <xf numFmtId="49" fontId="0" fillId="2" borderId="0" xfId="0" applyNumberFormat="1" applyFont="1" applyFill="1" applyBorder="1" applyAlignment="1">
      <alignment horizontal="left"/>
    </xf>
    <xf numFmtId="49" fontId="0" fillId="0" borderId="0" xfId="0" applyNumberFormat="1" applyFont="1" applyFill="1" applyBorder="1" applyAlignment="1">
      <alignment horizontal="left"/>
    </xf>
    <xf numFmtId="49" fontId="2" fillId="2" borderId="0" xfId="0" applyNumberFormat="1" applyFont="1" applyFill="1" applyAlignment="1">
      <alignment/>
    </xf>
    <xf numFmtId="49" fontId="0" fillId="2" borderId="0" xfId="0" applyNumberFormat="1" applyFont="1" applyFill="1" applyBorder="1" applyAlignment="1">
      <alignment horizontal="left"/>
    </xf>
    <xf numFmtId="3" fontId="0" fillId="2" borderId="0" xfId="0" applyNumberFormat="1" applyFont="1" applyFill="1" applyBorder="1" applyAlignment="1">
      <alignment/>
    </xf>
    <xf numFmtId="3" fontId="0" fillId="0" borderId="3" xfId="0" applyNumberFormat="1" applyFont="1" applyFill="1" applyBorder="1" applyAlignment="1">
      <alignment/>
    </xf>
    <xf numFmtId="192" fontId="0" fillId="0" borderId="3"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Alignment="1">
      <alignment horizontal="center"/>
    </xf>
    <xf numFmtId="49" fontId="0" fillId="2" borderId="0" xfId="0" applyNumberFormat="1" applyFill="1" applyAlignment="1">
      <alignment/>
    </xf>
    <xf numFmtId="3" fontId="0" fillId="2" borderId="0" xfId="0" applyNumberFormat="1" applyFill="1" applyAlignment="1">
      <alignment/>
    </xf>
    <xf numFmtId="49" fontId="0" fillId="2" borderId="0" xfId="0" applyNumberFormat="1" applyFont="1" applyFill="1" applyAlignment="1">
      <alignment/>
    </xf>
    <xf numFmtId="49" fontId="0" fillId="2" borderId="0" xfId="0" applyNumberFormat="1" applyFill="1" applyAlignment="1">
      <alignment horizontal="center"/>
    </xf>
    <xf numFmtId="192" fontId="0" fillId="2" borderId="0" xfId="0" applyNumberFormat="1" applyFill="1" applyAlignment="1">
      <alignment/>
    </xf>
    <xf numFmtId="0" fontId="0" fillId="2" borderId="0" xfId="0" applyFill="1" applyAlignment="1">
      <alignment/>
    </xf>
    <xf numFmtId="0" fontId="0" fillId="4" borderId="0" xfId="0" applyFill="1" applyAlignment="1">
      <alignment/>
    </xf>
    <xf numFmtId="3" fontId="4" fillId="0" borderId="0" xfId="0" applyNumberFormat="1" applyFont="1" applyAlignment="1">
      <alignment/>
    </xf>
    <xf numFmtId="192" fontId="17" fillId="0" borderId="3" xfId="0" applyNumberFormat="1" applyFont="1" applyBorder="1" applyAlignment="1">
      <alignment/>
    </xf>
    <xf numFmtId="0" fontId="11" fillId="0" borderId="0" xfId="0" applyFont="1" applyFill="1" applyAlignment="1">
      <alignment/>
    </xf>
    <xf numFmtId="3" fontId="0" fillId="0" borderId="2" xfId="0" applyNumberFormat="1" applyFont="1" applyBorder="1" applyAlignment="1">
      <alignment/>
    </xf>
    <xf numFmtId="49" fontId="0" fillId="0" borderId="2" xfId="0" applyNumberFormat="1" applyBorder="1" applyAlignment="1">
      <alignment/>
    </xf>
    <xf numFmtId="49" fontId="0" fillId="0" borderId="2" xfId="0" applyNumberFormat="1" applyFont="1" applyBorder="1" applyAlignment="1">
      <alignment horizontal="left"/>
    </xf>
    <xf numFmtId="49" fontId="0" fillId="0" borderId="2" xfId="0" applyNumberFormat="1" applyBorder="1" applyAlignment="1">
      <alignment horizontal="center"/>
    </xf>
    <xf numFmtId="3" fontId="0" fillId="0" borderId="2" xfId="0" applyNumberFormat="1" applyBorder="1" applyAlignment="1">
      <alignment/>
    </xf>
    <xf numFmtId="192" fontId="0" fillId="0" borderId="2" xfId="0" applyNumberFormat="1" applyBorder="1" applyAlignment="1">
      <alignment/>
    </xf>
    <xf numFmtId="192" fontId="0" fillId="0" borderId="0" xfId="0" applyNumberFormat="1" applyBorder="1" applyAlignment="1">
      <alignment/>
    </xf>
    <xf numFmtId="49" fontId="15" fillId="0" borderId="0" xfId="0" applyNumberFormat="1" applyFont="1" applyFill="1" applyAlignment="1">
      <alignment/>
    </xf>
    <xf numFmtId="3" fontId="18" fillId="0" borderId="2" xfId="0" applyNumberFormat="1" applyFont="1" applyFill="1" applyBorder="1" applyAlignment="1">
      <alignment/>
    </xf>
    <xf numFmtId="49" fontId="18" fillId="0" borderId="2" xfId="0" applyNumberFormat="1" applyFont="1" applyFill="1" applyBorder="1" applyAlignment="1">
      <alignment/>
    </xf>
    <xf numFmtId="49" fontId="15" fillId="0" borderId="2" xfId="0" applyNumberFormat="1" applyFont="1" applyBorder="1" applyAlignment="1">
      <alignment horizontal="center"/>
    </xf>
    <xf numFmtId="0" fontId="15" fillId="0" borderId="0" xfId="0" applyFont="1" applyAlignment="1">
      <alignment/>
    </xf>
    <xf numFmtId="3" fontId="15" fillId="0" borderId="2" xfId="0" applyNumberFormat="1" applyFont="1" applyFill="1" applyBorder="1" applyAlignment="1">
      <alignment/>
    </xf>
    <xf numFmtId="49" fontId="15" fillId="0" borderId="2" xfId="0" applyNumberFormat="1" applyFont="1" applyBorder="1" applyAlignment="1">
      <alignment/>
    </xf>
    <xf numFmtId="49" fontId="15" fillId="0" borderId="2" xfId="0" applyNumberFormat="1" applyFont="1" applyFill="1" applyBorder="1" applyAlignment="1">
      <alignment/>
    </xf>
    <xf numFmtId="3" fontId="10" fillId="0" borderId="2" xfId="0" applyNumberFormat="1" applyFont="1" applyBorder="1" applyAlignment="1">
      <alignment/>
    </xf>
    <xf numFmtId="49" fontId="19" fillId="0" borderId="0" xfId="0" applyNumberFormat="1" applyFont="1" applyFill="1" applyAlignment="1">
      <alignment/>
    </xf>
    <xf numFmtId="3" fontId="14" fillId="0" borderId="2" xfId="0" applyNumberFormat="1" applyFont="1" applyFill="1" applyBorder="1" applyAlignment="1">
      <alignment/>
    </xf>
    <xf numFmtId="49" fontId="14" fillId="0" borderId="2" xfId="0" applyNumberFormat="1" applyFont="1" applyFill="1" applyBorder="1" applyAlignment="1">
      <alignment/>
    </xf>
    <xf numFmtId="49" fontId="14" fillId="0" borderId="2" xfId="0" applyNumberFormat="1" applyFont="1" applyFill="1" applyBorder="1" applyAlignment="1">
      <alignment horizontal="left"/>
    </xf>
    <xf numFmtId="49" fontId="19" fillId="0" borderId="2" xfId="0" applyNumberFormat="1" applyFont="1" applyFill="1" applyBorder="1" applyAlignment="1">
      <alignment horizontal="center"/>
    </xf>
    <xf numFmtId="192" fontId="19" fillId="0" borderId="0" xfId="0" applyNumberFormat="1" applyFont="1" applyFill="1" applyBorder="1" applyAlignment="1">
      <alignment/>
    </xf>
    <xf numFmtId="0" fontId="19" fillId="0" borderId="0" xfId="0" applyFont="1" applyFill="1" applyAlignment="1">
      <alignment/>
    </xf>
    <xf numFmtId="49" fontId="11" fillId="0" borderId="0" xfId="0" applyNumberFormat="1" applyFont="1" applyFill="1" applyAlignment="1">
      <alignment/>
    </xf>
    <xf numFmtId="3" fontId="11" fillId="0" borderId="2" xfId="0" applyNumberFormat="1" applyFont="1" applyFill="1" applyBorder="1" applyAlignment="1">
      <alignment/>
    </xf>
    <xf numFmtId="49" fontId="11" fillId="0" borderId="2" xfId="0" applyNumberFormat="1" applyFont="1" applyFill="1" applyBorder="1" applyAlignment="1">
      <alignment/>
    </xf>
    <xf numFmtId="49" fontId="11" fillId="0" borderId="2" xfId="0" applyNumberFormat="1" applyFont="1" applyFill="1" applyBorder="1" applyAlignment="1">
      <alignment horizontal="left"/>
    </xf>
    <xf numFmtId="49" fontId="11" fillId="0" borderId="2" xfId="0" applyNumberFormat="1" applyFont="1" applyFill="1" applyBorder="1" applyAlignment="1">
      <alignment horizontal="center"/>
    </xf>
    <xf numFmtId="192" fontId="11" fillId="0" borderId="0" xfId="0" applyNumberFormat="1" applyFont="1" applyFill="1" applyBorder="1" applyAlignment="1">
      <alignment/>
    </xf>
    <xf numFmtId="0" fontId="11" fillId="0" borderId="0" xfId="0" applyFont="1" applyAlignment="1">
      <alignment/>
    </xf>
    <xf numFmtId="49" fontId="0" fillId="0" borderId="2" xfId="0" applyNumberFormat="1" applyFont="1" applyBorder="1" applyAlignment="1">
      <alignment/>
    </xf>
    <xf numFmtId="49" fontId="3" fillId="0" borderId="2" xfId="0" applyNumberFormat="1" applyFont="1" applyBorder="1" applyAlignment="1">
      <alignment/>
    </xf>
    <xf numFmtId="49" fontId="3" fillId="0" borderId="2" xfId="0" applyNumberFormat="1" applyFont="1" applyBorder="1" applyAlignment="1">
      <alignment horizontal="center"/>
    </xf>
    <xf numFmtId="192" fontId="17" fillId="0" borderId="0" xfId="0" applyNumberFormat="1" applyFont="1" applyBorder="1" applyAlignment="1">
      <alignment/>
    </xf>
    <xf numFmtId="49" fontId="15" fillId="0" borderId="0" xfId="0" applyNumberFormat="1" applyFont="1" applyFill="1" applyAlignment="1">
      <alignment horizontal="center"/>
    </xf>
    <xf numFmtId="192" fontId="15" fillId="0" borderId="0" xfId="0" applyNumberFormat="1" applyFont="1" applyFill="1" applyAlignment="1">
      <alignment/>
    </xf>
    <xf numFmtId="0" fontId="15" fillId="0" borderId="0" xfId="0" applyFont="1" applyFill="1" applyBorder="1" applyAlignment="1">
      <alignment/>
    </xf>
    <xf numFmtId="0" fontId="15" fillId="0" borderId="0" xfId="0" applyFont="1" applyFill="1" applyAlignment="1">
      <alignment/>
    </xf>
    <xf numFmtId="0" fontId="20" fillId="2" borderId="0" xfId="0" applyFont="1" applyFill="1" applyAlignment="1">
      <alignment/>
    </xf>
    <xf numFmtId="3" fontId="18" fillId="0" borderId="0" xfId="0" applyNumberFormat="1" applyFont="1" applyFill="1" applyAlignment="1">
      <alignment/>
    </xf>
    <xf numFmtId="49" fontId="18"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3" fontId="10" fillId="0" borderId="0" xfId="0" applyNumberFormat="1" applyFont="1" applyAlignment="1">
      <alignment/>
    </xf>
    <xf numFmtId="0" fontId="21" fillId="0" borderId="0" xfId="0" applyFont="1" applyFill="1" applyAlignment="1">
      <alignment/>
    </xf>
    <xf numFmtId="3" fontId="22" fillId="2" borderId="0" xfId="0" applyNumberFormat="1" applyFont="1" applyFill="1" applyAlignment="1">
      <alignment/>
    </xf>
    <xf numFmtId="49" fontId="18" fillId="2" borderId="0" xfId="0" applyNumberFormat="1" applyFont="1" applyFill="1" applyAlignment="1">
      <alignment/>
    </xf>
    <xf numFmtId="49" fontId="3" fillId="2" borderId="0" xfId="0" applyNumberFormat="1" applyFont="1" applyFill="1" applyAlignment="1">
      <alignment/>
    </xf>
    <xf numFmtId="49" fontId="3" fillId="2" borderId="0" xfId="0" applyNumberFormat="1" applyFont="1" applyFill="1" applyAlignment="1">
      <alignment horizontal="center"/>
    </xf>
    <xf numFmtId="3" fontId="10" fillId="2" borderId="0" xfId="0" applyNumberFormat="1" applyFont="1" applyFill="1" applyAlignment="1">
      <alignment/>
    </xf>
    <xf numFmtId="192" fontId="17" fillId="2" borderId="0" xfId="0" applyNumberFormat="1" applyFont="1" applyFill="1" applyAlignment="1">
      <alignment/>
    </xf>
    <xf numFmtId="49" fontId="23" fillId="0" borderId="0" xfId="0" applyNumberFormat="1" applyFont="1" applyFill="1" applyAlignment="1">
      <alignment/>
    </xf>
    <xf numFmtId="49" fontId="23" fillId="0" borderId="0" xfId="0" applyNumberFormat="1" applyFont="1" applyAlignment="1">
      <alignment/>
    </xf>
    <xf numFmtId="49" fontId="23" fillId="0" borderId="0" xfId="0" applyNumberFormat="1" applyFont="1" applyFill="1" applyAlignment="1">
      <alignment horizontal="center"/>
    </xf>
    <xf numFmtId="3" fontId="23" fillId="0" borderId="0" xfId="0" applyNumberFormat="1" applyFont="1" applyAlignment="1">
      <alignment/>
    </xf>
    <xf numFmtId="192" fontId="24" fillId="0" borderId="0" xfId="0" applyNumberFormat="1" applyFont="1" applyFill="1" applyAlignment="1">
      <alignment/>
    </xf>
    <xf numFmtId="192" fontId="23" fillId="0" borderId="0" xfId="0" applyNumberFormat="1" applyFont="1" applyFill="1" applyAlignment="1">
      <alignment/>
    </xf>
    <xf numFmtId="0" fontId="23" fillId="0" borderId="0" xfId="0" applyFont="1" applyFill="1" applyBorder="1" applyAlignment="1">
      <alignment/>
    </xf>
    <xf numFmtId="0" fontId="23" fillId="0" borderId="0" xfId="0" applyFont="1" applyFill="1" applyAlignment="1">
      <alignment/>
    </xf>
    <xf numFmtId="49" fontId="25" fillId="0" borderId="0" xfId="0" applyNumberFormat="1" applyFont="1" applyFill="1" applyAlignment="1">
      <alignment/>
    </xf>
    <xf numFmtId="49" fontId="25" fillId="0" borderId="0" xfId="0" applyNumberFormat="1" applyFont="1" applyFill="1" applyAlignment="1">
      <alignment horizontal="center"/>
    </xf>
    <xf numFmtId="3" fontId="15" fillId="0" borderId="0" xfId="0" applyNumberFormat="1" applyFont="1" applyAlignment="1">
      <alignment/>
    </xf>
    <xf numFmtId="49" fontId="15" fillId="0" borderId="0" xfId="0" applyNumberFormat="1" applyFont="1" applyAlignment="1">
      <alignment/>
    </xf>
    <xf numFmtId="192" fontId="17" fillId="0" borderId="0" xfId="0" applyNumberFormat="1" applyFont="1" applyFill="1" applyAlignment="1">
      <alignment/>
    </xf>
    <xf numFmtId="49" fontId="15" fillId="2" borderId="0" xfId="0" applyNumberFormat="1" applyFont="1" applyFill="1" applyAlignment="1">
      <alignment/>
    </xf>
    <xf numFmtId="3" fontId="26" fillId="2" borderId="0" xfId="0" applyNumberFormat="1" applyFont="1" applyFill="1" applyAlignment="1">
      <alignment/>
    </xf>
    <xf numFmtId="49" fontId="15" fillId="2" borderId="0" xfId="0" applyNumberFormat="1" applyFont="1" applyFill="1" applyAlignment="1">
      <alignment horizontal="center"/>
    </xf>
    <xf numFmtId="192" fontId="15" fillId="2" borderId="0" xfId="0" applyNumberFormat="1" applyFont="1" applyFill="1" applyAlignment="1">
      <alignment/>
    </xf>
    <xf numFmtId="49" fontId="14" fillId="0" borderId="0" xfId="0" applyNumberFormat="1" applyFont="1" applyAlignment="1">
      <alignment/>
    </xf>
    <xf numFmtId="3" fontId="14" fillId="0" borderId="0" xfId="0" applyNumberFormat="1" applyFont="1" applyAlignment="1">
      <alignment/>
    </xf>
    <xf numFmtId="49" fontId="14" fillId="0" borderId="0" xfId="0" applyNumberFormat="1" applyFont="1" applyAlignment="1">
      <alignment horizontal="left"/>
    </xf>
    <xf numFmtId="3" fontId="14" fillId="0" borderId="0" xfId="0" applyNumberFormat="1" applyFont="1" applyFill="1" applyAlignment="1">
      <alignment/>
    </xf>
    <xf numFmtId="192" fontId="27" fillId="0" borderId="0" xfId="0" applyNumberFormat="1" applyFont="1" applyFill="1" applyAlignment="1">
      <alignment/>
    </xf>
    <xf numFmtId="0" fontId="14" fillId="0" borderId="0" xfId="0" applyFont="1" applyAlignment="1">
      <alignment/>
    </xf>
    <xf numFmtId="0" fontId="0" fillId="3" borderId="0" xfId="0" applyFont="1" applyFill="1" applyAlignment="1">
      <alignment/>
    </xf>
    <xf numFmtId="49" fontId="14" fillId="2" borderId="0" xfId="0" applyNumberFormat="1" applyFont="1" applyFill="1" applyAlignment="1">
      <alignment/>
    </xf>
    <xf numFmtId="49" fontId="14" fillId="2" borderId="0" xfId="0" applyNumberFormat="1" applyFont="1" applyFill="1" applyAlignment="1">
      <alignment horizontal="left"/>
    </xf>
    <xf numFmtId="3" fontId="14" fillId="2" borderId="0" xfId="0" applyNumberFormat="1" applyFont="1" applyFill="1" applyAlignment="1">
      <alignment/>
    </xf>
    <xf numFmtId="192" fontId="27" fillId="2" borderId="0" xfId="0" applyNumberFormat="1" applyFont="1" applyFill="1" applyAlignment="1">
      <alignment/>
    </xf>
    <xf numFmtId="0" fontId="14" fillId="2" borderId="0" xfId="0" applyFont="1" applyFill="1" applyAlignment="1">
      <alignment/>
    </xf>
    <xf numFmtId="49" fontId="28" fillId="0" borderId="0" xfId="0" applyNumberFormat="1" applyFont="1" applyAlignment="1">
      <alignment/>
    </xf>
    <xf numFmtId="3" fontId="28" fillId="0" borderId="0" xfId="0" applyNumberFormat="1" applyFont="1" applyAlignment="1">
      <alignment/>
    </xf>
    <xf numFmtId="49" fontId="28" fillId="0" borderId="0" xfId="0" applyNumberFormat="1" applyFont="1" applyFill="1" applyAlignment="1">
      <alignment/>
    </xf>
    <xf numFmtId="49" fontId="28" fillId="0" borderId="0" xfId="0" applyNumberFormat="1" applyFont="1" applyAlignment="1">
      <alignment horizontal="left"/>
    </xf>
    <xf numFmtId="49" fontId="28" fillId="0" borderId="0" xfId="0" applyNumberFormat="1" applyFont="1" applyAlignment="1">
      <alignment horizontal="center"/>
    </xf>
    <xf numFmtId="3" fontId="28" fillId="0" borderId="0" xfId="0" applyNumberFormat="1" applyFont="1" applyFill="1" applyAlignment="1">
      <alignment/>
    </xf>
    <xf numFmtId="192" fontId="29" fillId="0" borderId="0" xfId="0" applyNumberFormat="1" applyFont="1" applyFill="1" applyAlignment="1">
      <alignment/>
    </xf>
    <xf numFmtId="0" fontId="28" fillId="0" borderId="0" xfId="0" applyFont="1" applyAlignment="1">
      <alignment/>
    </xf>
    <xf numFmtId="49" fontId="28" fillId="2" borderId="0" xfId="0" applyNumberFormat="1" applyFont="1" applyFill="1" applyAlignment="1">
      <alignment/>
    </xf>
    <xf numFmtId="3" fontId="28" fillId="2" borderId="0" xfId="0" applyNumberFormat="1" applyFont="1" applyFill="1" applyAlignment="1">
      <alignment/>
    </xf>
    <xf numFmtId="49" fontId="28" fillId="2" borderId="0" xfId="0" applyNumberFormat="1" applyFont="1" applyFill="1" applyAlignment="1">
      <alignment horizontal="left"/>
    </xf>
    <xf numFmtId="49" fontId="28" fillId="2" borderId="0" xfId="0" applyNumberFormat="1" applyFont="1" applyFill="1" applyAlignment="1">
      <alignment horizontal="center"/>
    </xf>
    <xf numFmtId="3" fontId="28" fillId="2" borderId="0" xfId="0" applyNumberFormat="1" applyFont="1" applyFill="1" applyAlignment="1">
      <alignment/>
    </xf>
    <xf numFmtId="192" fontId="29" fillId="2" borderId="0" xfId="0" applyNumberFormat="1" applyFont="1" applyFill="1" applyAlignment="1">
      <alignment/>
    </xf>
    <xf numFmtId="0" fontId="28" fillId="2" borderId="0" xfId="0" applyFont="1" applyFill="1" applyAlignment="1">
      <alignment/>
    </xf>
    <xf numFmtId="3" fontId="28" fillId="0" borderId="0" xfId="0" applyNumberFormat="1" applyFont="1" applyFill="1" applyAlignment="1">
      <alignment/>
    </xf>
    <xf numFmtId="49" fontId="30" fillId="0" borderId="0" xfId="0" applyNumberFormat="1" applyFont="1" applyFill="1" applyAlignment="1">
      <alignment/>
    </xf>
    <xf numFmtId="49" fontId="28" fillId="0" borderId="0" xfId="0" applyNumberFormat="1" applyFont="1" applyFill="1" applyAlignment="1">
      <alignment horizontal="center"/>
    </xf>
    <xf numFmtId="190" fontId="28" fillId="0" borderId="0" xfId="0" applyNumberFormat="1" applyFont="1" applyFill="1" applyAlignment="1">
      <alignment/>
    </xf>
    <xf numFmtId="0" fontId="28" fillId="0" borderId="0" xfId="0" applyFont="1" applyFill="1" applyAlignment="1">
      <alignment/>
    </xf>
    <xf numFmtId="0" fontId="28" fillId="0" borderId="0" xfId="0" applyFont="1" applyFill="1" applyBorder="1" applyAlignment="1">
      <alignment/>
    </xf>
    <xf numFmtId="3" fontId="31" fillId="0" borderId="0" xfId="0" applyNumberFormat="1" applyFont="1" applyFill="1" applyAlignment="1">
      <alignment/>
    </xf>
    <xf numFmtId="194" fontId="28" fillId="0" borderId="0" xfId="0" applyNumberFormat="1" applyFont="1" applyFill="1" applyAlignment="1">
      <alignment/>
    </xf>
    <xf numFmtId="195" fontId="28" fillId="0" borderId="0" xfId="0" applyNumberFormat="1" applyFont="1" applyFill="1" applyBorder="1" applyAlignment="1">
      <alignment/>
    </xf>
    <xf numFmtId="4" fontId="28" fillId="0" borderId="0" xfId="0" applyNumberFormat="1" applyFont="1" applyFill="1" applyAlignment="1">
      <alignment/>
    </xf>
    <xf numFmtId="3" fontId="14" fillId="0" borderId="0" xfId="0" applyNumberFormat="1" applyFont="1" applyFill="1" applyAlignment="1">
      <alignment/>
    </xf>
    <xf numFmtId="49" fontId="16" fillId="0" borderId="0" xfId="0" applyNumberFormat="1" applyFont="1" applyFill="1" applyAlignment="1">
      <alignment/>
    </xf>
    <xf numFmtId="3" fontId="16" fillId="0" borderId="0" xfId="0" applyNumberFormat="1" applyFont="1" applyFill="1" applyAlignment="1">
      <alignment/>
    </xf>
    <xf numFmtId="49" fontId="32" fillId="0" borderId="0" xfId="0" applyNumberFormat="1" applyFont="1" applyFill="1" applyAlignment="1">
      <alignment/>
    </xf>
    <xf numFmtId="49" fontId="16" fillId="0" borderId="0" xfId="0" applyNumberFormat="1" applyFont="1" applyFill="1" applyAlignment="1">
      <alignment horizontal="center"/>
    </xf>
    <xf numFmtId="190" fontId="16" fillId="0" borderId="0" xfId="0" applyNumberFormat="1" applyFont="1" applyFill="1" applyAlignment="1">
      <alignment/>
    </xf>
    <xf numFmtId="0" fontId="16" fillId="0" borderId="0" xfId="0" applyFont="1" applyFill="1" applyAlignment="1">
      <alignment/>
    </xf>
    <xf numFmtId="0" fontId="16" fillId="0" borderId="0" xfId="0" applyFont="1" applyFill="1" applyBorder="1" applyAlignment="1">
      <alignment/>
    </xf>
    <xf numFmtId="3" fontId="33" fillId="0" borderId="0" xfId="0" applyNumberFormat="1" applyFont="1" applyFill="1" applyAlignment="1">
      <alignment/>
    </xf>
    <xf numFmtId="195" fontId="16" fillId="0" borderId="0" xfId="0" applyNumberFormat="1" applyFont="1" applyFill="1" applyBorder="1" applyAlignment="1">
      <alignment/>
    </xf>
    <xf numFmtId="4" fontId="16" fillId="0" borderId="0" xfId="0" applyNumberFormat="1" applyFont="1" applyFill="1" applyAlignment="1">
      <alignment/>
    </xf>
    <xf numFmtId="196" fontId="16" fillId="0" borderId="0" xfId="0" applyNumberFormat="1" applyFont="1" applyFill="1" applyAlignment="1">
      <alignment/>
    </xf>
    <xf numFmtId="49" fontId="0" fillId="2" borderId="0" xfId="0" applyNumberFormat="1" applyFont="1" applyFill="1" applyAlignment="1">
      <alignment horizontal="center"/>
    </xf>
    <xf numFmtId="1" fontId="0" fillId="2" borderId="0" xfId="0" applyNumberFormat="1" applyFill="1" applyBorder="1" applyAlignment="1">
      <alignment/>
    </xf>
    <xf numFmtId="49" fontId="5" fillId="0" borderId="0" xfId="0" applyNumberFormat="1" applyFont="1" applyAlignment="1">
      <alignment horizontal="left"/>
    </xf>
    <xf numFmtId="0" fontId="0" fillId="0" borderId="0" xfId="0" applyFill="1" applyAlignment="1">
      <alignment horizontal="left"/>
    </xf>
    <xf numFmtId="49" fontId="0" fillId="0" borderId="1" xfId="0" applyNumberFormat="1" applyBorder="1" applyAlignment="1">
      <alignment horizontal="left"/>
    </xf>
    <xf numFmtId="49" fontId="0" fillId="0" borderId="0" xfId="0" applyNumberFormat="1" applyFont="1" applyAlignment="1">
      <alignment horizontal="left"/>
    </xf>
    <xf numFmtId="49" fontId="0" fillId="0" borderId="0" xfId="0" applyNumberFormat="1" applyFill="1" applyAlignment="1">
      <alignment horizontal="left"/>
    </xf>
    <xf numFmtId="49" fontId="14" fillId="0" borderId="0" xfId="0" applyNumberFormat="1" applyFont="1" applyFill="1" applyAlignment="1">
      <alignment horizontal="left"/>
    </xf>
    <xf numFmtId="49" fontId="0" fillId="2" borderId="0" xfId="0" applyNumberFormat="1" applyFill="1" applyAlignment="1">
      <alignment horizontal="left"/>
    </xf>
    <xf numFmtId="49" fontId="0" fillId="0" borderId="0" xfId="0" applyNumberFormat="1" applyFont="1" applyAlignment="1">
      <alignment horizontal="left"/>
    </xf>
    <xf numFmtId="49" fontId="28" fillId="0" borderId="0" xfId="0" applyNumberFormat="1" applyFont="1" applyFill="1" applyAlignment="1">
      <alignment horizontal="left"/>
    </xf>
    <xf numFmtId="49" fontId="16" fillId="0" borderId="0" xfId="0" applyNumberFormat="1" applyFont="1" applyFill="1" applyAlignment="1">
      <alignment horizontal="left"/>
    </xf>
    <xf numFmtId="0" fontId="0" fillId="0" borderId="0" xfId="0" applyNumberFormat="1" applyFill="1" applyAlignment="1">
      <alignment/>
    </xf>
    <xf numFmtId="0" fontId="0" fillId="0" borderId="0" xfId="0" applyFont="1" applyFill="1" applyBorder="1" applyAlignment="1">
      <alignment/>
    </xf>
    <xf numFmtId="49" fontId="16" fillId="0" borderId="2" xfId="0" applyNumberFormat="1" applyFont="1" applyBorder="1" applyAlignment="1">
      <alignment/>
    </xf>
    <xf numFmtId="49" fontId="16" fillId="0" borderId="0" xfId="0" applyNumberFormat="1" applyFont="1" applyAlignment="1">
      <alignment/>
    </xf>
    <xf numFmtId="3" fontId="16" fillId="0" borderId="0" xfId="0" applyNumberFormat="1" applyFont="1" applyAlignment="1">
      <alignment/>
    </xf>
    <xf numFmtId="49" fontId="16" fillId="0" borderId="0" xfId="0" applyNumberFormat="1" applyFont="1" applyAlignment="1">
      <alignment horizontal="left"/>
    </xf>
    <xf numFmtId="49" fontId="16" fillId="0" borderId="0" xfId="0" applyNumberFormat="1" applyFont="1" applyAlignment="1">
      <alignment horizontal="center"/>
    </xf>
    <xf numFmtId="192" fontId="16" fillId="0" borderId="0" xfId="0" applyNumberFormat="1" applyFont="1" applyAlignment="1">
      <alignment/>
    </xf>
    <xf numFmtId="0" fontId="16" fillId="0" borderId="0" xfId="0" applyFont="1" applyAlignment="1">
      <alignment/>
    </xf>
    <xf numFmtId="0" fontId="16" fillId="0" borderId="0" xfId="0" applyFont="1" applyBorder="1" applyAlignment="1">
      <alignment/>
    </xf>
    <xf numFmtId="49" fontId="16" fillId="0" borderId="0" xfId="0" applyNumberFormat="1" applyFont="1" applyFill="1" applyAlignment="1">
      <alignment/>
    </xf>
    <xf numFmtId="0" fontId="16" fillId="0" borderId="0" xfId="0" applyFont="1" applyFill="1" applyBorder="1" applyAlignment="1">
      <alignment/>
    </xf>
    <xf numFmtId="0" fontId="16" fillId="0" borderId="0" xfId="0" applyFont="1" applyFill="1" applyAlignment="1">
      <alignment/>
    </xf>
    <xf numFmtId="49" fontId="16" fillId="2" borderId="0" xfId="0" applyNumberFormat="1" applyFont="1" applyFill="1" applyAlignment="1">
      <alignment/>
    </xf>
    <xf numFmtId="3" fontId="33" fillId="2" borderId="0" xfId="0" applyNumberFormat="1" applyFont="1" applyFill="1" applyAlignment="1">
      <alignment/>
    </xf>
    <xf numFmtId="49" fontId="16" fillId="2" borderId="0" xfId="0" applyNumberFormat="1" applyFont="1" applyFill="1" applyAlignment="1">
      <alignment horizontal="left"/>
    </xf>
    <xf numFmtId="49" fontId="16" fillId="2" borderId="0" xfId="0" applyNumberFormat="1" applyFont="1" applyFill="1" applyAlignment="1">
      <alignment horizontal="center"/>
    </xf>
    <xf numFmtId="3" fontId="16" fillId="2" borderId="0" xfId="0" applyNumberFormat="1" applyFont="1" applyFill="1" applyAlignment="1">
      <alignment/>
    </xf>
    <xf numFmtId="192" fontId="16" fillId="2" borderId="0" xfId="0" applyNumberFormat="1" applyFont="1" applyFill="1" applyAlignment="1">
      <alignment/>
    </xf>
    <xf numFmtId="0" fontId="16" fillId="2" borderId="0" xfId="0" applyFont="1" applyFill="1" applyBorder="1" applyAlignment="1">
      <alignment/>
    </xf>
    <xf numFmtId="0" fontId="16" fillId="2" borderId="0" xfId="0" applyFont="1" applyFill="1" applyAlignment="1">
      <alignment/>
    </xf>
    <xf numFmtId="3" fontId="24" fillId="0" borderId="0" xfId="0" applyNumberFormat="1" applyFont="1" applyFill="1" applyAlignment="1">
      <alignment/>
    </xf>
    <xf numFmtId="0" fontId="23" fillId="2" borderId="0" xfId="0" applyFont="1" applyFill="1" applyAlignment="1">
      <alignment/>
    </xf>
    <xf numFmtId="49" fontId="23" fillId="0" borderId="0" xfId="0" applyNumberFormat="1" applyFont="1" applyAlignment="1">
      <alignment/>
    </xf>
    <xf numFmtId="3" fontId="23" fillId="0" borderId="0" xfId="0" applyNumberFormat="1" applyFont="1" applyAlignment="1">
      <alignment/>
    </xf>
    <xf numFmtId="49" fontId="23" fillId="0" borderId="0" xfId="0" applyNumberFormat="1" applyFont="1" applyAlignment="1">
      <alignment horizontal="left"/>
    </xf>
    <xf numFmtId="49" fontId="23" fillId="0" borderId="0" xfId="0" applyNumberFormat="1" applyFont="1" applyAlignment="1">
      <alignment horizontal="center"/>
    </xf>
    <xf numFmtId="192" fontId="17" fillId="0" borderId="0" xfId="0" applyNumberFormat="1" applyFont="1" applyFill="1" applyAlignment="1">
      <alignment/>
    </xf>
    <xf numFmtId="0" fontId="23" fillId="0" borderId="0" xfId="0" applyFont="1" applyAlignment="1">
      <alignment/>
    </xf>
    <xf numFmtId="0" fontId="23" fillId="0" borderId="0" xfId="0" applyFont="1" applyFill="1" applyBorder="1" applyAlignment="1">
      <alignment/>
    </xf>
    <xf numFmtId="49" fontId="23" fillId="2" borderId="0" xfId="0" applyNumberFormat="1" applyFont="1" applyFill="1" applyAlignment="1">
      <alignment/>
    </xf>
    <xf numFmtId="3" fontId="23" fillId="2" borderId="0" xfId="0" applyNumberFormat="1" applyFont="1" applyFill="1" applyAlignment="1">
      <alignment/>
    </xf>
    <xf numFmtId="49" fontId="23" fillId="2" borderId="0" xfId="0" applyNumberFormat="1" applyFont="1" applyFill="1" applyAlignment="1">
      <alignment horizontal="left"/>
    </xf>
    <xf numFmtId="49" fontId="23" fillId="2" borderId="0" xfId="0" applyNumberFormat="1" applyFont="1" applyFill="1" applyAlignment="1">
      <alignment horizontal="center"/>
    </xf>
    <xf numFmtId="3" fontId="0" fillId="2" borderId="0" xfId="0" applyNumberFormat="1" applyFont="1" applyFill="1" applyAlignment="1">
      <alignment/>
    </xf>
    <xf numFmtId="192" fontId="17" fillId="2" borderId="0" xfId="0" applyNumberFormat="1" applyFont="1" applyFill="1" applyAlignment="1">
      <alignment/>
    </xf>
    <xf numFmtId="0" fontId="23" fillId="2" borderId="0" xfId="0" applyFont="1" applyFill="1" applyAlignment="1">
      <alignment/>
    </xf>
    <xf numFmtId="0" fontId="23" fillId="2" borderId="0" xfId="0" applyFont="1" applyFill="1" applyBorder="1" applyAlignment="1">
      <alignment/>
    </xf>
    <xf numFmtId="3" fontId="34" fillId="0" borderId="0" xfId="0" applyNumberFormat="1" applyFont="1" applyFill="1" applyAlignment="1">
      <alignment/>
    </xf>
    <xf numFmtId="3" fontId="14" fillId="0" borderId="0" xfId="0" applyNumberFormat="1" applyFont="1" applyAlignment="1" quotePrefix="1">
      <alignment/>
    </xf>
    <xf numFmtId="3" fontId="14" fillId="2" borderId="0" xfId="0" applyNumberFormat="1" applyFont="1" applyFill="1" applyAlignment="1" quotePrefix="1">
      <alignment/>
    </xf>
    <xf numFmtId="1" fontId="14" fillId="0" borderId="0" xfId="0" applyNumberFormat="1" applyFont="1" applyAlignment="1">
      <alignment/>
    </xf>
    <xf numFmtId="3" fontId="14" fillId="0" borderId="0" xfId="0" applyNumberFormat="1" applyFont="1" applyAlignment="1">
      <alignment/>
    </xf>
    <xf numFmtId="3" fontId="18" fillId="0" borderId="0" xfId="0" applyNumberFormat="1" applyFont="1" applyAlignment="1">
      <alignment/>
    </xf>
    <xf numFmtId="3" fontId="18" fillId="2" borderId="0" xfId="0" applyNumberFormat="1" applyFont="1" applyFill="1" applyAlignment="1">
      <alignment/>
    </xf>
    <xf numFmtId="3" fontId="18" fillId="0" borderId="0" xfId="0" applyNumberFormat="1" applyFont="1" applyFill="1" applyAlignment="1">
      <alignment/>
    </xf>
    <xf numFmtId="1" fontId="18" fillId="0" borderId="0" xfId="0" applyNumberFormat="1" applyFont="1" applyAlignment="1">
      <alignment/>
    </xf>
    <xf numFmtId="3" fontId="18" fillId="2" borderId="0" xfId="0" applyNumberFormat="1" applyFont="1" applyFill="1" applyAlignment="1">
      <alignment/>
    </xf>
    <xf numFmtId="3" fontId="18" fillId="0" borderId="0" xfId="0" applyNumberFormat="1" applyFont="1" applyFill="1" applyAlignment="1">
      <alignment/>
    </xf>
    <xf numFmtId="3" fontId="35" fillId="0" borderId="3" xfId="0" applyNumberFormat="1" applyFont="1" applyFill="1" applyBorder="1" applyAlignment="1">
      <alignment/>
    </xf>
    <xf numFmtId="3" fontId="18" fillId="0" borderId="0" xfId="0" applyNumberFormat="1" applyFont="1" applyAlignment="1">
      <alignment/>
    </xf>
    <xf numFmtId="3" fontId="18" fillId="2" borderId="0" xfId="0" applyNumberFormat="1" applyFont="1" applyFill="1" applyAlignment="1">
      <alignment/>
    </xf>
    <xf numFmtId="1" fontId="18" fillId="0" borderId="0" xfId="0" applyNumberFormat="1" applyFont="1" applyAlignment="1">
      <alignment/>
    </xf>
    <xf numFmtId="3" fontId="35" fillId="2" borderId="0" xfId="0" applyNumberFormat="1" applyFont="1" applyFill="1" applyAlignment="1">
      <alignment/>
    </xf>
    <xf numFmtId="3" fontId="18" fillId="0" borderId="0" xfId="0" applyNumberFormat="1" applyFont="1" applyAlignment="1" quotePrefix="1">
      <alignment/>
    </xf>
    <xf numFmtId="3" fontId="18" fillId="0" borderId="0" xfId="0" applyNumberFormat="1" applyFont="1" applyFill="1" applyBorder="1" applyAlignment="1">
      <alignment/>
    </xf>
    <xf numFmtId="3" fontId="18" fillId="0" borderId="0" xfId="0" applyNumberFormat="1" applyFont="1" applyAlignment="1" quotePrefix="1">
      <alignment/>
    </xf>
    <xf numFmtId="3" fontId="0" fillId="0" borderId="0" xfId="0" applyNumberFormat="1" applyFont="1" applyAlignment="1">
      <alignment/>
    </xf>
    <xf numFmtId="3" fontId="0" fillId="2" borderId="0" xfId="0" applyNumberFormat="1" applyFont="1" applyFill="1" applyAlignment="1">
      <alignment/>
    </xf>
    <xf numFmtId="3" fontId="28" fillId="0" borderId="0" xfId="0" applyNumberFormat="1" applyFont="1" applyAlignment="1">
      <alignment/>
    </xf>
    <xf numFmtId="3" fontId="16" fillId="0" borderId="0" xfId="0" applyNumberFormat="1" applyFont="1" applyFill="1" applyAlignment="1">
      <alignment/>
    </xf>
    <xf numFmtId="3" fontId="16" fillId="2" borderId="0" xfId="0" applyNumberFormat="1" applyFont="1" applyFill="1" applyAlignment="1">
      <alignment/>
    </xf>
    <xf numFmtId="3" fontId="16" fillId="0" borderId="0" xfId="0" applyNumberFormat="1" applyFont="1" applyFill="1" applyAlignment="1">
      <alignment/>
    </xf>
    <xf numFmtId="3" fontId="16" fillId="0" borderId="0" xfId="0" applyNumberFormat="1" applyFont="1" applyAlignment="1">
      <alignment/>
    </xf>
    <xf numFmtId="3" fontId="16" fillId="0" borderId="2" xfId="0" applyNumberFormat="1" applyFont="1" applyBorder="1" applyAlignment="1">
      <alignment/>
    </xf>
    <xf numFmtId="3" fontId="16" fillId="0" borderId="0" xfId="0" applyNumberFormat="1" applyFont="1" applyFill="1" applyAlignment="1">
      <alignment/>
    </xf>
    <xf numFmtId="3" fontId="16" fillId="2" borderId="0" xfId="0" applyNumberFormat="1" applyFont="1" applyFill="1" applyAlignment="1">
      <alignment/>
    </xf>
    <xf numFmtId="3" fontId="15" fillId="0" borderId="0" xfId="0" applyNumberFormat="1" applyFont="1" applyAlignment="1">
      <alignment/>
    </xf>
    <xf numFmtId="3" fontId="15" fillId="0" borderId="0" xfId="0" applyNumberFormat="1" applyFont="1" applyFill="1" applyAlignment="1">
      <alignment/>
    </xf>
    <xf numFmtId="3" fontId="15" fillId="2" borderId="0" xfId="0" applyNumberFormat="1" applyFont="1" applyFill="1" applyAlignment="1">
      <alignment/>
    </xf>
    <xf numFmtId="3" fontId="15" fillId="2" borderId="0" xfId="0" applyNumberFormat="1" applyFont="1" applyFill="1" applyAlignment="1">
      <alignment/>
    </xf>
    <xf numFmtId="3" fontId="15" fillId="0" borderId="0" xfId="0" applyNumberFormat="1" applyFont="1" applyFill="1" applyAlignment="1" quotePrefix="1">
      <alignment/>
    </xf>
    <xf numFmtId="3" fontId="15" fillId="0" borderId="0" xfId="0" applyNumberFormat="1" applyFont="1" applyFill="1" applyBorder="1" applyAlignment="1" quotePrefix="1">
      <alignment/>
    </xf>
    <xf numFmtId="3" fontId="15" fillId="0" borderId="0" xfId="0" applyNumberFormat="1" applyFont="1" applyFill="1" applyAlignment="1">
      <alignment/>
    </xf>
    <xf numFmtId="192" fontId="0" fillId="0" borderId="2" xfId="0" applyNumberFormat="1" applyFont="1" applyBorder="1" applyAlignment="1">
      <alignment/>
    </xf>
    <xf numFmtId="3" fontId="23" fillId="0" borderId="2" xfId="0" applyNumberFormat="1" applyFont="1" applyFill="1" applyBorder="1" applyAlignment="1">
      <alignment/>
    </xf>
    <xf numFmtId="49" fontId="23" fillId="0" borderId="2" xfId="0" applyNumberFormat="1" applyFont="1" applyFill="1" applyBorder="1" applyAlignment="1">
      <alignment/>
    </xf>
    <xf numFmtId="49" fontId="23" fillId="0" borderId="2" xfId="0" applyNumberFormat="1" applyFont="1" applyFill="1" applyBorder="1" applyAlignment="1">
      <alignment horizontal="left"/>
    </xf>
    <xf numFmtId="49" fontId="23" fillId="0" borderId="2" xfId="0" applyNumberFormat="1" applyFont="1" applyFill="1" applyBorder="1" applyAlignment="1">
      <alignment horizontal="center"/>
    </xf>
    <xf numFmtId="192" fontId="23" fillId="0" borderId="0" xfId="0" applyNumberFormat="1" applyFont="1" applyFill="1" applyBorder="1" applyAlignment="1">
      <alignment/>
    </xf>
    <xf numFmtId="0" fontId="23" fillId="0" borderId="0" xfId="0" applyFont="1" applyAlignment="1">
      <alignment/>
    </xf>
    <xf numFmtId="3" fontId="23" fillId="0" borderId="0" xfId="0" applyNumberFormat="1" applyFont="1" applyFill="1" applyBorder="1" applyAlignment="1" quotePrefix="1">
      <alignment/>
    </xf>
    <xf numFmtId="3" fontId="23" fillId="0" borderId="0" xfId="0" applyNumberFormat="1" applyFont="1" applyFill="1" applyAlignment="1" quotePrefix="1">
      <alignment/>
    </xf>
    <xf numFmtId="3" fontId="23" fillId="0" borderId="0" xfId="0" applyNumberFormat="1" applyFont="1" applyFill="1" applyAlignment="1">
      <alignment/>
    </xf>
    <xf numFmtId="3" fontId="16" fillId="0" borderId="0" xfId="0" applyNumberFormat="1" applyFont="1" applyAlignment="1">
      <alignment/>
    </xf>
    <xf numFmtId="3" fontId="1" fillId="0" borderId="0" xfId="0" applyNumberFormat="1" applyFont="1" applyFill="1" applyAlignment="1">
      <alignment/>
    </xf>
    <xf numFmtId="0" fontId="0" fillId="2" borderId="0" xfId="0"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42"/>
  <sheetViews>
    <sheetView workbookViewId="0" topLeftCell="C1">
      <pane ySplit="5" topLeftCell="BM100" activePane="bottomLeft" state="frozen"/>
      <selection pane="topLeft" activeCell="A1" sqref="A1"/>
      <selection pane="bottomLeft" activeCell="C109" sqref="A109:IV109"/>
    </sheetView>
  </sheetViews>
  <sheetFormatPr defaultColWidth="9.140625" defaultRowHeight="12.75" zeroHeight="1"/>
  <cols>
    <col min="1" max="1" width="5.140625" style="1" customWidth="1"/>
    <col min="2" max="2" width="11.421875" style="5" customWidth="1"/>
    <col min="3" max="3" width="14.00390625" style="1" customWidth="1"/>
    <col min="4" max="4" width="14.57421875" style="1" customWidth="1"/>
    <col min="5" max="5" width="9.57421875" style="1" customWidth="1"/>
    <col min="6" max="6" width="9.140625" style="43" customWidth="1"/>
    <col min="7" max="7" width="6.8515625" style="26" customWidth="1"/>
    <col min="8" max="8" width="10.140625" style="5" customWidth="1"/>
    <col min="9" max="9" width="10.28125" style="4" customWidth="1"/>
    <col min="10" max="12" width="18.28125" style="0" customWidth="1"/>
    <col min="13" max="13" width="9.8515625" style="0" customWidth="1"/>
    <col min="14" max="16384" width="9.8515625" style="0" hidden="1" customWidth="1"/>
  </cols>
  <sheetData>
    <row r="1" spans="1:9" ht="15.75" customHeight="1">
      <c r="A1" s="16"/>
      <c r="B1" s="7"/>
      <c r="C1" s="8"/>
      <c r="D1" s="8"/>
      <c r="E1" s="9"/>
      <c r="F1" s="253"/>
      <c r="G1" s="8"/>
      <c r="H1" s="7"/>
      <c r="I1" s="3"/>
    </row>
    <row r="2" spans="1:9" ht="17.25" customHeight="1">
      <c r="A2" s="10"/>
      <c r="B2" s="349" t="s">
        <v>829</v>
      </c>
      <c r="C2" s="349"/>
      <c r="D2" s="349"/>
      <c r="E2" s="349"/>
      <c r="F2" s="349"/>
      <c r="G2" s="349"/>
      <c r="H2" s="349"/>
      <c r="I2" s="20"/>
    </row>
    <row r="3" spans="1:9" s="14" customFormat="1" ht="18" customHeight="1">
      <c r="A3" s="11"/>
      <c r="B3" s="12"/>
      <c r="C3" s="12"/>
      <c r="D3" s="12"/>
      <c r="E3" s="12"/>
      <c r="F3" s="254"/>
      <c r="G3" s="12"/>
      <c r="H3" s="12"/>
      <c r="I3" s="13"/>
    </row>
    <row r="4" spans="1:9" ht="15" customHeight="1">
      <c r="A4" s="10"/>
      <c r="B4" s="18" t="s">
        <v>2</v>
      </c>
      <c r="C4" s="17" t="s">
        <v>8</v>
      </c>
      <c r="D4" s="17" t="s">
        <v>3</v>
      </c>
      <c r="E4" s="17" t="s">
        <v>9</v>
      </c>
      <c r="F4" s="77" t="s">
        <v>4</v>
      </c>
      <c r="G4" s="15" t="s">
        <v>6</v>
      </c>
      <c r="H4" s="18" t="s">
        <v>5</v>
      </c>
      <c r="I4" s="19" t="s">
        <v>7</v>
      </c>
    </row>
    <row r="5" spans="1:13" ht="18.75" customHeight="1">
      <c r="A5" s="22"/>
      <c r="B5" s="22" t="s">
        <v>765</v>
      </c>
      <c r="C5" s="22"/>
      <c r="D5" s="22"/>
      <c r="E5" s="22"/>
      <c r="F5" s="255"/>
      <c r="G5" s="25"/>
      <c r="H5" s="23">
        <v>0</v>
      </c>
      <c r="I5" s="24">
        <v>505</v>
      </c>
      <c r="K5" t="s">
        <v>10</v>
      </c>
      <c r="L5" t="s">
        <v>11</v>
      </c>
      <c r="M5" s="2">
        <v>505</v>
      </c>
    </row>
    <row r="6" spans="2:13" ht="12.75">
      <c r="B6" s="27"/>
      <c r="C6" s="11"/>
      <c r="D6" s="11"/>
      <c r="E6" s="11"/>
      <c r="F6" s="79"/>
      <c r="I6" s="21"/>
      <c r="M6" s="2">
        <v>505</v>
      </c>
    </row>
    <row r="7" spans="4:13" ht="12.75">
      <c r="D7" s="11"/>
      <c r="I7" s="21"/>
      <c r="M7" s="2">
        <v>505</v>
      </c>
    </row>
    <row r="8" spans="2:13" ht="12.75">
      <c r="B8" s="27"/>
      <c r="D8" s="11"/>
      <c r="G8" s="29"/>
      <c r="I8" s="21"/>
      <c r="M8" s="2">
        <v>505</v>
      </c>
    </row>
    <row r="9" spans="1:13" ht="12.75">
      <c r="A9" s="44"/>
      <c r="B9" s="45" t="s">
        <v>249</v>
      </c>
      <c r="C9" s="47"/>
      <c r="D9" s="47" t="s">
        <v>250</v>
      </c>
      <c r="E9" s="47" t="s">
        <v>251</v>
      </c>
      <c r="F9" s="87"/>
      <c r="G9" s="88"/>
      <c r="H9" s="45"/>
      <c r="I9" s="89" t="s">
        <v>252</v>
      </c>
      <c r="J9" s="90"/>
      <c r="K9" s="2"/>
      <c r="M9" s="2">
        <v>505</v>
      </c>
    </row>
    <row r="10" spans="1:13" s="14" customFormat="1" ht="12.75">
      <c r="A10" s="44"/>
      <c r="B10" s="45">
        <v>1025580</v>
      </c>
      <c r="C10" s="46"/>
      <c r="D10" s="47" t="s">
        <v>12</v>
      </c>
      <c r="E10" s="48" t="s">
        <v>806</v>
      </c>
      <c r="F10" s="49"/>
      <c r="G10" s="50"/>
      <c r="H10" s="91">
        <v>-1025580</v>
      </c>
      <c r="I10" s="92">
        <v>2030.851485148515</v>
      </c>
      <c r="J10" s="38"/>
      <c r="K10" s="38"/>
      <c r="L10" s="38"/>
      <c r="M10" s="2">
        <v>505</v>
      </c>
    </row>
    <row r="11" spans="1:13" s="14" customFormat="1" ht="12.75">
      <c r="A11" s="44"/>
      <c r="B11" s="45">
        <v>693500</v>
      </c>
      <c r="C11" s="46"/>
      <c r="D11" s="47" t="s">
        <v>13</v>
      </c>
      <c r="E11" s="48" t="s">
        <v>767</v>
      </c>
      <c r="F11" s="49"/>
      <c r="G11" s="50"/>
      <c r="H11" s="91">
        <v>-1719080</v>
      </c>
      <c r="I11" s="92">
        <v>1373.2673267326732</v>
      </c>
      <c r="J11" s="38"/>
      <c r="K11" s="38"/>
      <c r="L11" s="38"/>
      <c r="M11" s="2">
        <v>505</v>
      </c>
    </row>
    <row r="12" spans="1:13" s="14" customFormat="1" ht="12.75">
      <c r="A12" s="44"/>
      <c r="B12" s="45">
        <v>1380020</v>
      </c>
      <c r="C12" s="46"/>
      <c r="D12" s="47" t="s">
        <v>14</v>
      </c>
      <c r="E12" s="48" t="s">
        <v>768</v>
      </c>
      <c r="F12" s="49"/>
      <c r="G12" s="50"/>
      <c r="H12" s="91">
        <v>-3099100</v>
      </c>
      <c r="I12" s="92">
        <v>2732.7128712871286</v>
      </c>
      <c r="J12" s="38"/>
      <c r="K12" s="38"/>
      <c r="L12" s="38"/>
      <c r="M12" s="2">
        <v>505</v>
      </c>
    </row>
    <row r="13" spans="1:13" s="14" customFormat="1" ht="12.75">
      <c r="A13" s="44"/>
      <c r="B13" s="45">
        <v>1361870</v>
      </c>
      <c r="C13" s="46"/>
      <c r="D13" s="47" t="s">
        <v>15</v>
      </c>
      <c r="E13" s="48" t="s">
        <v>769</v>
      </c>
      <c r="F13" s="49"/>
      <c r="G13" s="50"/>
      <c r="H13" s="91">
        <v>-4460970</v>
      </c>
      <c r="I13" s="92">
        <v>2696.772277227723</v>
      </c>
      <c r="J13" s="38"/>
      <c r="K13" s="38"/>
      <c r="L13" s="38"/>
      <c r="M13" s="2">
        <v>505</v>
      </c>
    </row>
    <row r="14" spans="1:13" s="14" customFormat="1" ht="12.75">
      <c r="A14" s="44"/>
      <c r="B14" s="45">
        <v>1428068</v>
      </c>
      <c r="C14" s="46"/>
      <c r="D14" s="47" t="s">
        <v>16</v>
      </c>
      <c r="E14" s="48" t="s">
        <v>770</v>
      </c>
      <c r="F14" s="49"/>
      <c r="G14" s="50"/>
      <c r="H14" s="91">
        <v>-5889038</v>
      </c>
      <c r="I14" s="92">
        <v>2827.8574257425744</v>
      </c>
      <c r="J14" s="38"/>
      <c r="K14" s="38"/>
      <c r="L14" s="38"/>
      <c r="M14" s="2">
        <v>505</v>
      </c>
    </row>
    <row r="15" spans="1:13" s="14" customFormat="1" ht="12.75">
      <c r="A15" s="44"/>
      <c r="B15" s="45">
        <v>925100</v>
      </c>
      <c r="C15" s="46"/>
      <c r="D15" s="47" t="s">
        <v>17</v>
      </c>
      <c r="E15" s="46" t="s">
        <v>18</v>
      </c>
      <c r="F15" s="49"/>
      <c r="G15" s="50"/>
      <c r="H15" s="91">
        <v>-6814138</v>
      </c>
      <c r="I15" s="92">
        <v>1831.881188118812</v>
      </c>
      <c r="J15" s="38"/>
      <c r="K15" s="38"/>
      <c r="L15" s="38"/>
      <c r="M15" s="2">
        <v>505</v>
      </c>
    </row>
    <row r="16" spans="1:13" s="14" customFormat="1" ht="12.75">
      <c r="A16" s="44"/>
      <c r="B16" s="45">
        <v>1230961</v>
      </c>
      <c r="C16" s="46"/>
      <c r="D16" s="47" t="s">
        <v>19</v>
      </c>
      <c r="E16" s="46"/>
      <c r="F16" s="49"/>
      <c r="G16" s="50"/>
      <c r="H16" s="91">
        <v>-8045099</v>
      </c>
      <c r="I16" s="92">
        <v>2437.546534653465</v>
      </c>
      <c r="J16" s="38"/>
      <c r="K16" s="38"/>
      <c r="L16" s="38"/>
      <c r="M16" s="2">
        <v>505</v>
      </c>
    </row>
    <row r="17" spans="1:13" ht="12.75">
      <c r="A17" s="93"/>
      <c r="B17" s="45">
        <v>8045099</v>
      </c>
      <c r="C17" s="47" t="s">
        <v>728</v>
      </c>
      <c r="D17" s="46"/>
      <c r="E17" s="46"/>
      <c r="F17" s="49"/>
      <c r="G17" s="50"/>
      <c r="H17" s="91">
        <v>0</v>
      </c>
      <c r="I17" s="92">
        <v>15930.889108910891</v>
      </c>
      <c r="J17" s="2"/>
      <c r="K17" s="2"/>
      <c r="L17" s="2"/>
      <c r="M17" s="2">
        <v>505</v>
      </c>
    </row>
    <row r="18" spans="2:13" ht="12.75">
      <c r="B18" s="39"/>
      <c r="F18" s="53"/>
      <c r="I18" s="21"/>
      <c r="M18" s="2">
        <v>505</v>
      </c>
    </row>
    <row r="19" spans="1:13" s="62" customFormat="1" ht="13.5" thickBot="1">
      <c r="A19" s="54"/>
      <c r="B19" s="55">
        <v>8045099</v>
      </c>
      <c r="C19" s="56" t="s">
        <v>20</v>
      </c>
      <c r="D19" s="57"/>
      <c r="E19" s="57"/>
      <c r="F19" s="58"/>
      <c r="G19" s="59"/>
      <c r="H19" s="60"/>
      <c r="I19" s="61"/>
      <c r="M19" s="2">
        <v>505</v>
      </c>
    </row>
    <row r="20" spans="4:13" ht="12.75">
      <c r="D20" s="11"/>
      <c r="I20" s="21"/>
      <c r="M20" s="2">
        <v>505</v>
      </c>
    </row>
    <row r="21" spans="4:13" ht="12.75">
      <c r="D21" s="11"/>
      <c r="I21" s="21"/>
      <c r="M21" s="2">
        <v>505</v>
      </c>
    </row>
    <row r="22" spans="1:13" s="62" customFormat="1" ht="13.5" thickBot="1">
      <c r="A22" s="54"/>
      <c r="B22" s="63">
        <v>1025580</v>
      </c>
      <c r="C22" s="54"/>
      <c r="D22" s="64" t="s">
        <v>21</v>
      </c>
      <c r="E22" s="57"/>
      <c r="F22" s="58"/>
      <c r="G22" s="59"/>
      <c r="H22" s="60">
        <v>-1025580</v>
      </c>
      <c r="I22" s="61">
        <v>2030.851485148515</v>
      </c>
      <c r="M22" s="2">
        <v>505</v>
      </c>
    </row>
    <row r="23" spans="4:13" ht="12.75">
      <c r="D23" s="11"/>
      <c r="I23" s="21"/>
      <c r="M23" s="2">
        <v>505</v>
      </c>
    </row>
    <row r="24" spans="4:13" ht="12.75">
      <c r="D24" s="11"/>
      <c r="I24" s="21"/>
      <c r="M24" s="2">
        <v>505</v>
      </c>
    </row>
    <row r="25" spans="1:13" s="72" customFormat="1" ht="12.75">
      <c r="A25" s="10"/>
      <c r="B25" s="98">
        <v>43400</v>
      </c>
      <c r="C25" s="66" t="s">
        <v>22</v>
      </c>
      <c r="D25" s="67" t="s">
        <v>23</v>
      </c>
      <c r="E25" s="66" t="s">
        <v>24</v>
      </c>
      <c r="F25" s="68" t="s">
        <v>25</v>
      </c>
      <c r="G25" s="69" t="s">
        <v>26</v>
      </c>
      <c r="H25" s="70"/>
      <c r="I25" s="71">
        <v>85.94059405940594</v>
      </c>
      <c r="J25" s="71"/>
      <c r="K25" s="71"/>
      <c r="M25" s="2">
        <v>505</v>
      </c>
    </row>
    <row r="26" spans="1:13" s="14" customFormat="1" ht="12.75">
      <c r="A26" s="11"/>
      <c r="B26" s="239"/>
      <c r="C26" s="73"/>
      <c r="D26" s="74"/>
      <c r="E26" s="73"/>
      <c r="F26" s="75"/>
      <c r="G26" s="76"/>
      <c r="H26" s="5"/>
      <c r="I26" s="21"/>
      <c r="J26" s="51"/>
      <c r="K26" s="51"/>
      <c r="M26" s="2">
        <v>505</v>
      </c>
    </row>
    <row r="27" spans="1:13" s="72" customFormat="1" ht="12.75">
      <c r="A27" s="10"/>
      <c r="B27" s="98">
        <v>1200</v>
      </c>
      <c r="C27" s="66" t="s">
        <v>49</v>
      </c>
      <c r="D27" s="67">
        <v>39847</v>
      </c>
      <c r="E27" s="66" t="s">
        <v>24</v>
      </c>
      <c r="F27" s="68" t="s">
        <v>50</v>
      </c>
      <c r="G27" s="69" t="s">
        <v>51</v>
      </c>
      <c r="H27" s="70">
        <v>0</v>
      </c>
      <c r="I27" s="71">
        <v>2.376237623762376</v>
      </c>
      <c r="J27" s="71"/>
      <c r="K27" s="71"/>
      <c r="M27" s="2">
        <v>505</v>
      </c>
    </row>
    <row r="28" spans="2:13" ht="12.75">
      <c r="B28" s="203"/>
      <c r="D28" s="11"/>
      <c r="H28" s="5">
        <v>0</v>
      </c>
      <c r="I28" s="21">
        <v>0</v>
      </c>
      <c r="M28" s="2">
        <v>505</v>
      </c>
    </row>
    <row r="29" spans="1:13" s="72" customFormat="1" ht="12.75">
      <c r="A29" s="10"/>
      <c r="B29" s="98">
        <v>35000</v>
      </c>
      <c r="C29" s="66" t="s">
        <v>54</v>
      </c>
      <c r="D29" s="67" t="s">
        <v>55</v>
      </c>
      <c r="E29" s="66" t="s">
        <v>24</v>
      </c>
      <c r="F29" s="68" t="s">
        <v>50</v>
      </c>
      <c r="G29" s="69" t="s">
        <v>51</v>
      </c>
      <c r="H29" s="70"/>
      <c r="I29" s="71">
        <v>69.3069306930693</v>
      </c>
      <c r="J29" s="71"/>
      <c r="K29" s="71"/>
      <c r="M29" s="2">
        <v>505</v>
      </c>
    </row>
    <row r="30" spans="2:13" ht="12.75">
      <c r="B30" s="203"/>
      <c r="D30" s="11"/>
      <c r="H30" s="5">
        <v>0</v>
      </c>
      <c r="I30" s="21">
        <v>0</v>
      </c>
      <c r="M30" s="2">
        <v>505</v>
      </c>
    </row>
    <row r="31" spans="1:13" ht="12.75">
      <c r="A31" s="10"/>
      <c r="B31" s="98">
        <v>8900</v>
      </c>
      <c r="C31" s="66" t="s">
        <v>63</v>
      </c>
      <c r="D31" s="67">
        <v>39936</v>
      </c>
      <c r="E31" s="66" t="s">
        <v>64</v>
      </c>
      <c r="F31" s="68" t="s">
        <v>65</v>
      </c>
      <c r="G31" s="69" t="s">
        <v>66</v>
      </c>
      <c r="H31" s="70"/>
      <c r="I31" s="71">
        <v>17.623762376237625</v>
      </c>
      <c r="J31" s="71"/>
      <c r="K31" s="71"/>
      <c r="L31" s="72"/>
      <c r="M31" s="2">
        <v>505</v>
      </c>
    </row>
    <row r="32" spans="2:13" ht="12.75">
      <c r="B32" s="203"/>
      <c r="H32" s="5">
        <v>0</v>
      </c>
      <c r="I32" s="21">
        <v>0</v>
      </c>
      <c r="M32" s="2">
        <v>505</v>
      </c>
    </row>
    <row r="33" spans="1:13" ht="12.75">
      <c r="A33" s="10"/>
      <c r="B33" s="98">
        <v>11300</v>
      </c>
      <c r="C33" s="66" t="s">
        <v>72</v>
      </c>
      <c r="D33" s="67" t="s">
        <v>73</v>
      </c>
      <c r="E33" s="66" t="s">
        <v>64</v>
      </c>
      <c r="F33" s="68" t="s">
        <v>74</v>
      </c>
      <c r="G33" s="69" t="s">
        <v>75</v>
      </c>
      <c r="H33" s="70"/>
      <c r="I33" s="71">
        <v>22.376237623762375</v>
      </c>
      <c r="J33" s="71"/>
      <c r="K33" s="71"/>
      <c r="L33" s="72"/>
      <c r="M33" s="2">
        <v>505</v>
      </c>
    </row>
    <row r="34" spans="1:13" s="14" customFormat="1" ht="12.75">
      <c r="A34" s="1"/>
      <c r="B34" s="203"/>
      <c r="C34" s="1"/>
      <c r="D34" s="1"/>
      <c r="E34" s="1"/>
      <c r="F34" s="43"/>
      <c r="G34" s="26"/>
      <c r="H34" s="5">
        <v>0</v>
      </c>
      <c r="I34" s="21">
        <v>0</v>
      </c>
      <c r="J34"/>
      <c r="K34"/>
      <c r="L34"/>
      <c r="M34" s="2">
        <v>505</v>
      </c>
    </row>
    <row r="35" spans="1:13" ht="12.75">
      <c r="A35" s="10"/>
      <c r="B35" s="98">
        <v>27500</v>
      </c>
      <c r="C35" s="66" t="s">
        <v>86</v>
      </c>
      <c r="D35" s="67" t="s">
        <v>87</v>
      </c>
      <c r="E35" s="66" t="s">
        <v>24</v>
      </c>
      <c r="F35" s="68" t="s">
        <v>88</v>
      </c>
      <c r="G35" s="69" t="s">
        <v>26</v>
      </c>
      <c r="H35" s="70"/>
      <c r="I35" s="71">
        <v>54.45544554455446</v>
      </c>
      <c r="J35" s="71"/>
      <c r="K35" s="71"/>
      <c r="L35" s="72"/>
      <c r="M35" s="2">
        <v>505</v>
      </c>
    </row>
    <row r="36" spans="2:13" ht="12.75">
      <c r="B36" s="203"/>
      <c r="H36" s="5">
        <v>0</v>
      </c>
      <c r="I36" s="21">
        <v>0</v>
      </c>
      <c r="M36" s="2">
        <v>505</v>
      </c>
    </row>
    <row r="37" spans="1:13" ht="12.75">
      <c r="A37" s="10"/>
      <c r="B37" s="98">
        <v>38200</v>
      </c>
      <c r="C37" s="66" t="s">
        <v>100</v>
      </c>
      <c r="D37" s="67" t="s">
        <v>73</v>
      </c>
      <c r="E37" s="66" t="s">
        <v>24</v>
      </c>
      <c r="F37" s="68" t="s">
        <v>25</v>
      </c>
      <c r="G37" s="69" t="s">
        <v>26</v>
      </c>
      <c r="H37" s="70"/>
      <c r="I37" s="71">
        <v>75.64356435643565</v>
      </c>
      <c r="J37" s="71"/>
      <c r="K37" s="71"/>
      <c r="L37" s="72"/>
      <c r="M37" s="2">
        <v>505</v>
      </c>
    </row>
    <row r="38" spans="2:13" ht="12.75">
      <c r="B38" s="203"/>
      <c r="H38" s="5">
        <v>0</v>
      </c>
      <c r="I38" s="21">
        <v>0</v>
      </c>
      <c r="M38" s="2">
        <v>505</v>
      </c>
    </row>
    <row r="39" spans="1:13" ht="12.75">
      <c r="A39" s="10"/>
      <c r="B39" s="98">
        <v>25150</v>
      </c>
      <c r="C39" s="66" t="s">
        <v>109</v>
      </c>
      <c r="D39" s="67" t="s">
        <v>110</v>
      </c>
      <c r="E39" s="66" t="s">
        <v>24</v>
      </c>
      <c r="F39" s="68" t="s">
        <v>111</v>
      </c>
      <c r="G39" s="69" t="s">
        <v>66</v>
      </c>
      <c r="H39" s="70"/>
      <c r="I39" s="71">
        <v>49.801980198019805</v>
      </c>
      <c r="J39" s="71"/>
      <c r="K39" s="71"/>
      <c r="L39" s="72"/>
      <c r="M39" s="2">
        <v>505</v>
      </c>
    </row>
    <row r="40" spans="2:13" ht="12.75">
      <c r="B40" s="203"/>
      <c r="H40" s="5">
        <v>0</v>
      </c>
      <c r="I40" s="21">
        <v>0</v>
      </c>
      <c r="M40" s="2">
        <v>505</v>
      </c>
    </row>
    <row r="41" spans="1:13" ht="12.75">
      <c r="A41" s="10"/>
      <c r="B41" s="98">
        <v>7400</v>
      </c>
      <c r="C41" s="66" t="s">
        <v>122</v>
      </c>
      <c r="D41" s="67" t="s">
        <v>123</v>
      </c>
      <c r="E41" s="66" t="s">
        <v>24</v>
      </c>
      <c r="F41" s="68" t="s">
        <v>50</v>
      </c>
      <c r="G41" s="69" t="s">
        <v>124</v>
      </c>
      <c r="H41" s="70"/>
      <c r="I41" s="71">
        <v>14.653465346534654</v>
      </c>
      <c r="J41" s="71"/>
      <c r="K41" s="71"/>
      <c r="L41" s="72"/>
      <c r="M41" s="2">
        <v>505</v>
      </c>
    </row>
    <row r="42" spans="2:13" ht="12.75">
      <c r="B42" s="203"/>
      <c r="H42" s="5">
        <v>0</v>
      </c>
      <c r="I42" s="21">
        <v>0</v>
      </c>
      <c r="M42" s="2">
        <v>505</v>
      </c>
    </row>
    <row r="43" spans="1:13" ht="12.75">
      <c r="A43" s="10"/>
      <c r="B43" s="98">
        <v>44900</v>
      </c>
      <c r="C43" s="66" t="s">
        <v>128</v>
      </c>
      <c r="D43" s="67" t="s">
        <v>129</v>
      </c>
      <c r="E43" s="66" t="s">
        <v>130</v>
      </c>
      <c r="F43" s="68" t="s">
        <v>131</v>
      </c>
      <c r="G43" s="69" t="s">
        <v>26</v>
      </c>
      <c r="H43" s="70"/>
      <c r="I43" s="71">
        <v>88.91089108910892</v>
      </c>
      <c r="J43" s="71"/>
      <c r="K43" s="71"/>
      <c r="L43" s="72"/>
      <c r="M43" s="2">
        <v>505</v>
      </c>
    </row>
    <row r="44" spans="2:13" ht="12.75">
      <c r="B44" s="203"/>
      <c r="H44" s="5">
        <v>0</v>
      </c>
      <c r="I44" s="21">
        <v>0</v>
      </c>
      <c r="M44" s="2">
        <v>505</v>
      </c>
    </row>
    <row r="45" spans="1:13" ht="12.75">
      <c r="A45" s="10"/>
      <c r="B45" s="98">
        <v>57600</v>
      </c>
      <c r="C45" s="66" t="s">
        <v>147</v>
      </c>
      <c r="D45" s="67" t="s">
        <v>148</v>
      </c>
      <c r="E45" s="66" t="s">
        <v>149</v>
      </c>
      <c r="F45" s="68" t="s">
        <v>150</v>
      </c>
      <c r="G45" s="69" t="s">
        <v>151</v>
      </c>
      <c r="H45" s="70"/>
      <c r="I45" s="71">
        <v>114.05940594059406</v>
      </c>
      <c r="J45" s="71"/>
      <c r="K45" s="71"/>
      <c r="L45" s="72"/>
      <c r="M45" s="2">
        <v>505</v>
      </c>
    </row>
    <row r="46" spans="2:13" ht="12.75">
      <c r="B46" s="203"/>
      <c r="H46" s="5">
        <v>0</v>
      </c>
      <c r="I46" s="21">
        <v>0</v>
      </c>
      <c r="M46" s="2">
        <v>505</v>
      </c>
    </row>
    <row r="47" spans="1:13" ht="12.75">
      <c r="A47" s="10"/>
      <c r="B47" s="98">
        <v>24100</v>
      </c>
      <c r="C47" s="66" t="s">
        <v>175</v>
      </c>
      <c r="D47" s="67" t="s">
        <v>176</v>
      </c>
      <c r="E47" s="66" t="s">
        <v>64</v>
      </c>
      <c r="F47" s="68" t="s">
        <v>177</v>
      </c>
      <c r="G47" s="69" t="s">
        <v>66</v>
      </c>
      <c r="H47" s="70"/>
      <c r="I47" s="71">
        <v>47.722772277227726</v>
      </c>
      <c r="J47" s="71"/>
      <c r="K47" s="71"/>
      <c r="L47" s="72"/>
      <c r="M47" s="2">
        <v>505</v>
      </c>
    </row>
    <row r="48" spans="2:13" ht="12.75">
      <c r="B48" s="203"/>
      <c r="H48" s="5">
        <v>0</v>
      </c>
      <c r="I48" s="21">
        <v>0</v>
      </c>
      <c r="M48" s="2">
        <v>505</v>
      </c>
    </row>
    <row r="49" spans="1:13" ht="12.75">
      <c r="A49" s="10"/>
      <c r="B49" s="98">
        <v>77875</v>
      </c>
      <c r="C49" s="66" t="s">
        <v>189</v>
      </c>
      <c r="D49" s="67" t="s">
        <v>190</v>
      </c>
      <c r="E49" s="66" t="s">
        <v>24</v>
      </c>
      <c r="F49" s="68" t="s">
        <v>50</v>
      </c>
      <c r="G49" s="69" t="s">
        <v>151</v>
      </c>
      <c r="H49" s="70"/>
      <c r="I49" s="71">
        <v>154.20792079207922</v>
      </c>
      <c r="J49" s="71"/>
      <c r="K49" s="71"/>
      <c r="L49" s="72"/>
      <c r="M49" s="2">
        <v>505</v>
      </c>
    </row>
    <row r="50" spans="2:13" ht="12.75">
      <c r="B50" s="203"/>
      <c r="H50" s="5">
        <v>0</v>
      </c>
      <c r="I50" s="21">
        <v>0</v>
      </c>
      <c r="M50" s="2">
        <v>505</v>
      </c>
    </row>
    <row r="51" spans="1:13" ht="12.75">
      <c r="A51" s="10"/>
      <c r="B51" s="98">
        <v>38000</v>
      </c>
      <c r="C51" s="66" t="s">
        <v>227</v>
      </c>
      <c r="D51" s="67" t="s">
        <v>775</v>
      </c>
      <c r="E51" s="66" t="s">
        <v>130</v>
      </c>
      <c r="F51" s="68" t="s">
        <v>131</v>
      </c>
      <c r="G51" s="69" t="s">
        <v>228</v>
      </c>
      <c r="H51" s="70"/>
      <c r="I51" s="71">
        <v>75.24752475247524</v>
      </c>
      <c r="J51" s="71"/>
      <c r="K51" s="71"/>
      <c r="L51" s="72"/>
      <c r="M51" s="2">
        <v>505</v>
      </c>
    </row>
    <row r="52" spans="2:13" ht="12.75">
      <c r="B52" s="239"/>
      <c r="H52" s="5">
        <v>0</v>
      </c>
      <c r="I52" s="21">
        <v>0</v>
      </c>
      <c r="M52" s="2">
        <v>505</v>
      </c>
    </row>
    <row r="53" spans="1:13" ht="12.75">
      <c r="A53" s="10"/>
      <c r="B53" s="98">
        <v>12500</v>
      </c>
      <c r="C53" s="66" t="s">
        <v>243</v>
      </c>
      <c r="D53" s="67" t="s">
        <v>244</v>
      </c>
      <c r="E53" s="66" t="s">
        <v>130</v>
      </c>
      <c r="F53" s="68" t="s">
        <v>131</v>
      </c>
      <c r="G53" s="69" t="s">
        <v>228</v>
      </c>
      <c r="H53" s="70"/>
      <c r="I53" s="71">
        <v>24.752475247524753</v>
      </c>
      <c r="J53" s="71"/>
      <c r="K53" s="71"/>
      <c r="L53" s="72"/>
      <c r="M53" s="2">
        <v>505</v>
      </c>
    </row>
    <row r="54" spans="2:13" ht="12.75">
      <c r="B54" s="203"/>
      <c r="H54" s="5">
        <v>0</v>
      </c>
      <c r="I54" s="21">
        <v>0</v>
      </c>
      <c r="M54" s="2">
        <v>505</v>
      </c>
    </row>
    <row r="55" spans="1:13" s="72" customFormat="1" ht="12.75">
      <c r="A55" s="10"/>
      <c r="B55" s="98">
        <v>25000</v>
      </c>
      <c r="C55" s="10" t="s">
        <v>1</v>
      </c>
      <c r="D55" s="10"/>
      <c r="E55" s="10"/>
      <c r="F55" s="77"/>
      <c r="G55" s="17"/>
      <c r="H55" s="70">
        <v>0</v>
      </c>
      <c r="I55" s="71">
        <v>49.504950495049506</v>
      </c>
      <c r="M55" s="78">
        <v>505</v>
      </c>
    </row>
    <row r="56" spans="1:13" s="14" customFormat="1" ht="12.75">
      <c r="A56" s="1"/>
      <c r="B56" s="203"/>
      <c r="C56" s="1"/>
      <c r="D56" s="1"/>
      <c r="E56" s="1"/>
      <c r="F56" s="43"/>
      <c r="G56" s="26"/>
      <c r="H56" s="5">
        <v>0</v>
      </c>
      <c r="I56" s="21">
        <v>0</v>
      </c>
      <c r="J56"/>
      <c r="K56"/>
      <c r="L56"/>
      <c r="M56" s="2">
        <v>505</v>
      </c>
    </row>
    <row r="57" spans="1:13" ht="12.75">
      <c r="A57" s="10"/>
      <c r="B57" s="98">
        <v>547555</v>
      </c>
      <c r="C57" s="10" t="s">
        <v>255</v>
      </c>
      <c r="D57" s="10"/>
      <c r="E57" s="10"/>
      <c r="F57" s="95"/>
      <c r="G57" s="17"/>
      <c r="H57" s="70">
        <v>0</v>
      </c>
      <c r="I57" s="71">
        <v>1084.2673267326732</v>
      </c>
      <c r="J57" s="72"/>
      <c r="K57" s="72"/>
      <c r="L57" s="72"/>
      <c r="M57" s="2">
        <v>505</v>
      </c>
    </row>
    <row r="58" spans="8:13" ht="13.5" customHeight="1">
      <c r="H58" s="5">
        <v>0</v>
      </c>
      <c r="I58" s="21">
        <v>0</v>
      </c>
      <c r="M58" s="2">
        <v>505</v>
      </c>
    </row>
    <row r="59" spans="8:13" ht="12.75">
      <c r="H59" s="5">
        <v>0</v>
      </c>
      <c r="I59" s="21">
        <v>0</v>
      </c>
      <c r="M59" s="2">
        <v>505</v>
      </c>
    </row>
    <row r="60" spans="8:13" ht="12.75">
      <c r="H60" s="5">
        <v>0</v>
      </c>
      <c r="I60" s="21">
        <v>0</v>
      </c>
      <c r="M60" s="2">
        <v>505</v>
      </c>
    </row>
    <row r="61" spans="8:13" ht="12.75">
      <c r="H61" s="5">
        <v>0</v>
      </c>
      <c r="I61" s="21">
        <v>0</v>
      </c>
      <c r="M61" s="2">
        <v>505</v>
      </c>
    </row>
    <row r="62" spans="1:13" ht="13.5" thickBot="1">
      <c r="A62" s="54"/>
      <c r="B62" s="63">
        <v>693500</v>
      </c>
      <c r="C62" s="54"/>
      <c r="D62" s="64" t="s">
        <v>257</v>
      </c>
      <c r="E62" s="57"/>
      <c r="F62" s="58"/>
      <c r="G62" s="59"/>
      <c r="H62" s="60">
        <v>0</v>
      </c>
      <c r="I62" s="61">
        <v>1373.2673267326732</v>
      </c>
      <c r="J62" s="62"/>
      <c r="K62" s="62"/>
      <c r="L62" s="62"/>
      <c r="M62" s="2">
        <v>505</v>
      </c>
    </row>
    <row r="63" spans="1:13" s="72" customFormat="1" ht="12.75">
      <c r="A63" s="1"/>
      <c r="B63" s="5"/>
      <c r="C63" s="1"/>
      <c r="D63" s="1"/>
      <c r="E63" s="1"/>
      <c r="F63" s="43"/>
      <c r="G63" s="26"/>
      <c r="H63" s="5">
        <v>0</v>
      </c>
      <c r="I63" s="21">
        <v>0</v>
      </c>
      <c r="J63"/>
      <c r="K63"/>
      <c r="L63"/>
      <c r="M63" s="2">
        <v>505</v>
      </c>
    </row>
    <row r="64" spans="1:13" ht="12.75">
      <c r="A64" s="10"/>
      <c r="B64" s="98">
        <v>164300</v>
      </c>
      <c r="C64" s="66" t="s">
        <v>54</v>
      </c>
      <c r="D64" s="67" t="s">
        <v>258</v>
      </c>
      <c r="E64" s="66" t="s">
        <v>24</v>
      </c>
      <c r="F64" s="68" t="s">
        <v>50</v>
      </c>
      <c r="G64" s="69" t="s">
        <v>51</v>
      </c>
      <c r="H64" s="70"/>
      <c r="I64" s="71">
        <v>325.34653465346537</v>
      </c>
      <c r="J64" s="71"/>
      <c r="K64" s="71"/>
      <c r="L64" s="72"/>
      <c r="M64" s="2">
        <v>505</v>
      </c>
    </row>
    <row r="65" spans="8:13" ht="12.75">
      <c r="H65" s="5">
        <v>0</v>
      </c>
      <c r="I65" s="21">
        <v>0</v>
      </c>
      <c r="M65" s="2">
        <v>505</v>
      </c>
    </row>
    <row r="66" spans="1:13" ht="12.75">
      <c r="A66" s="10"/>
      <c r="B66" s="65">
        <v>130700</v>
      </c>
      <c r="C66" s="66" t="s">
        <v>122</v>
      </c>
      <c r="D66" s="67" t="s">
        <v>777</v>
      </c>
      <c r="E66" s="66" t="s">
        <v>24</v>
      </c>
      <c r="F66" s="68" t="s">
        <v>50</v>
      </c>
      <c r="G66" s="69" t="s">
        <v>124</v>
      </c>
      <c r="H66" s="70"/>
      <c r="I66" s="71">
        <v>258.81188118811883</v>
      </c>
      <c r="J66" s="71"/>
      <c r="K66" s="71"/>
      <c r="L66" s="72"/>
      <c r="M66" s="2">
        <v>505</v>
      </c>
    </row>
    <row r="67" spans="8:13" ht="12.75">
      <c r="H67" s="5">
        <v>0</v>
      </c>
      <c r="I67" s="21">
        <v>0</v>
      </c>
      <c r="M67" s="2">
        <v>505</v>
      </c>
    </row>
    <row r="68" spans="1:13" ht="12.75">
      <c r="A68" s="10"/>
      <c r="B68" s="98">
        <v>218500</v>
      </c>
      <c r="C68" s="66" t="s">
        <v>128</v>
      </c>
      <c r="D68" s="67" t="s">
        <v>285</v>
      </c>
      <c r="E68" s="66" t="s">
        <v>130</v>
      </c>
      <c r="F68" s="68" t="s">
        <v>131</v>
      </c>
      <c r="G68" s="69" t="s">
        <v>26</v>
      </c>
      <c r="H68" s="70"/>
      <c r="I68" s="71">
        <v>432.6732673267327</v>
      </c>
      <c r="J68" s="71"/>
      <c r="K68" s="71"/>
      <c r="L68" s="72"/>
      <c r="M68" s="2">
        <v>505</v>
      </c>
    </row>
    <row r="69" spans="2:13" ht="12.75">
      <c r="B69" s="203"/>
      <c r="H69" s="5">
        <v>0</v>
      </c>
      <c r="I69" s="21">
        <v>0</v>
      </c>
      <c r="M69" s="2">
        <v>505</v>
      </c>
    </row>
    <row r="70" spans="1:13" ht="12.75">
      <c r="A70" s="10"/>
      <c r="B70" s="98">
        <v>180000</v>
      </c>
      <c r="C70" s="10" t="s">
        <v>255</v>
      </c>
      <c r="D70" s="10"/>
      <c r="E70" s="10"/>
      <c r="F70" s="95"/>
      <c r="G70" s="17"/>
      <c r="H70" s="70">
        <v>0</v>
      </c>
      <c r="I70" s="99">
        <v>356.43564356435644</v>
      </c>
      <c r="J70" s="72"/>
      <c r="K70" s="72"/>
      <c r="L70" s="72"/>
      <c r="M70" s="2">
        <v>505</v>
      </c>
    </row>
    <row r="71" spans="8:13" ht="12.75">
      <c r="H71" s="5">
        <v>0</v>
      </c>
      <c r="I71" s="21">
        <v>0</v>
      </c>
      <c r="M71" s="2">
        <v>505</v>
      </c>
    </row>
    <row r="72" spans="8:13" ht="12.75">
      <c r="H72" s="5">
        <v>0</v>
      </c>
      <c r="I72" s="21">
        <v>0</v>
      </c>
      <c r="M72" s="2">
        <v>505</v>
      </c>
    </row>
    <row r="73" spans="8:13" ht="12.75">
      <c r="H73" s="5">
        <v>0</v>
      </c>
      <c r="I73" s="21">
        <v>0</v>
      </c>
      <c r="M73" s="2">
        <v>505</v>
      </c>
    </row>
    <row r="74" spans="8:13" ht="12.75">
      <c r="H74" s="5">
        <v>0</v>
      </c>
      <c r="I74" s="21">
        <v>0</v>
      </c>
      <c r="M74" s="2">
        <v>505</v>
      </c>
    </row>
    <row r="75" spans="1:13" ht="13.5" thickBot="1">
      <c r="A75" s="54"/>
      <c r="B75" s="63">
        <v>1380020</v>
      </c>
      <c r="C75" s="54"/>
      <c r="D75" s="64" t="s">
        <v>302</v>
      </c>
      <c r="E75" s="57"/>
      <c r="F75" s="58"/>
      <c r="G75" s="59"/>
      <c r="H75" s="60">
        <v>0</v>
      </c>
      <c r="I75" s="61">
        <v>2940.019417475728</v>
      </c>
      <c r="J75" s="62"/>
      <c r="K75" s="62"/>
      <c r="L75" s="62"/>
      <c r="M75" s="2">
        <v>505</v>
      </c>
    </row>
    <row r="76" spans="2:13" ht="12.75">
      <c r="B76" s="32"/>
      <c r="C76" s="11"/>
      <c r="D76" s="11"/>
      <c r="E76" s="33"/>
      <c r="G76" s="34"/>
      <c r="H76" s="5">
        <v>0</v>
      </c>
      <c r="I76" s="21">
        <v>0</v>
      </c>
      <c r="M76" s="2">
        <v>505</v>
      </c>
    </row>
    <row r="77" spans="1:13" s="14" customFormat="1" ht="12.75">
      <c r="A77" s="1"/>
      <c r="B77" s="27"/>
      <c r="C77" s="11"/>
      <c r="D77" s="11"/>
      <c r="E77" s="11"/>
      <c r="F77" s="43"/>
      <c r="G77" s="28"/>
      <c r="H77" s="5">
        <v>0</v>
      </c>
      <c r="I77" s="21">
        <v>0</v>
      </c>
      <c r="J77"/>
      <c r="K77"/>
      <c r="L77"/>
      <c r="M77" s="2">
        <v>505</v>
      </c>
    </row>
    <row r="78" spans="1:13" s="14" customFormat="1" ht="12.75">
      <c r="A78" s="10"/>
      <c r="B78" s="307">
        <v>190000</v>
      </c>
      <c r="C78" s="10" t="s">
        <v>0</v>
      </c>
      <c r="D78" s="10"/>
      <c r="E78" s="10"/>
      <c r="F78" s="77"/>
      <c r="G78" s="17"/>
      <c r="H78" s="70">
        <v>0</v>
      </c>
      <c r="I78" s="71">
        <v>376.23762376237624</v>
      </c>
      <c r="J78" s="72"/>
      <c r="K78" s="72"/>
      <c r="L78" s="72"/>
      <c r="M78" s="2">
        <v>505</v>
      </c>
    </row>
    <row r="79" spans="1:13" s="14" customFormat="1" ht="12.75">
      <c r="A79" s="1"/>
      <c r="B79" s="306"/>
      <c r="C79" s="1"/>
      <c r="D79" s="11"/>
      <c r="E79" s="1"/>
      <c r="F79" s="43"/>
      <c r="G79" s="26"/>
      <c r="H79" s="5">
        <v>0</v>
      </c>
      <c r="I79" s="21">
        <v>0</v>
      </c>
      <c r="J79"/>
      <c r="K79"/>
      <c r="L79"/>
      <c r="M79" s="2">
        <v>505</v>
      </c>
    </row>
    <row r="80" spans="1:13" ht="12.75">
      <c r="A80" s="10"/>
      <c r="B80" s="307">
        <v>1000</v>
      </c>
      <c r="C80" s="10" t="s">
        <v>1</v>
      </c>
      <c r="D80" s="10"/>
      <c r="E80" s="10"/>
      <c r="F80" s="77"/>
      <c r="G80" s="17"/>
      <c r="H80" s="70">
        <v>0</v>
      </c>
      <c r="I80" s="71">
        <v>1.9801980198019802</v>
      </c>
      <c r="J80" s="72"/>
      <c r="K80" s="72"/>
      <c r="L80" s="72"/>
      <c r="M80" s="2">
        <v>505</v>
      </c>
    </row>
    <row r="81" spans="1:13" ht="12.75">
      <c r="A81" s="11"/>
      <c r="B81" s="308"/>
      <c r="C81" s="11"/>
      <c r="D81" s="11"/>
      <c r="E81" s="11"/>
      <c r="F81" s="79"/>
      <c r="G81" s="28"/>
      <c r="H81" s="27">
        <v>0</v>
      </c>
      <c r="I81" s="51">
        <v>0</v>
      </c>
      <c r="J81" s="14"/>
      <c r="K81" s="14"/>
      <c r="L81" s="14"/>
      <c r="M81" s="2">
        <v>505</v>
      </c>
    </row>
    <row r="82" spans="1:13" s="14" customFormat="1" ht="12.75">
      <c r="A82" s="10"/>
      <c r="B82" s="307">
        <v>67500</v>
      </c>
      <c r="C82" s="10" t="s">
        <v>402</v>
      </c>
      <c r="D82" s="10"/>
      <c r="E82" s="10"/>
      <c r="F82" s="77"/>
      <c r="G82" s="17"/>
      <c r="H82" s="70">
        <v>0</v>
      </c>
      <c r="I82" s="71">
        <v>133.66336633663366</v>
      </c>
      <c r="J82" s="72"/>
      <c r="K82" s="72"/>
      <c r="L82" s="72"/>
      <c r="M82" s="2">
        <v>505</v>
      </c>
    </row>
    <row r="83" spans="1:13" s="14" customFormat="1" ht="12.75">
      <c r="A83" s="11"/>
      <c r="B83" s="308"/>
      <c r="C83" s="11"/>
      <c r="D83" s="11"/>
      <c r="E83" s="11"/>
      <c r="F83" s="79"/>
      <c r="G83" s="28"/>
      <c r="H83" s="27">
        <v>0</v>
      </c>
      <c r="I83" s="51">
        <v>0</v>
      </c>
      <c r="M83" s="2">
        <v>505</v>
      </c>
    </row>
    <row r="84" spans="1:13" s="14" customFormat="1" ht="12.75">
      <c r="A84" s="10"/>
      <c r="B84" s="307">
        <v>116050</v>
      </c>
      <c r="C84" s="10" t="s">
        <v>264</v>
      </c>
      <c r="D84" s="10"/>
      <c r="E84" s="10"/>
      <c r="F84" s="77"/>
      <c r="G84" s="17"/>
      <c r="H84" s="70">
        <v>0</v>
      </c>
      <c r="I84" s="71">
        <v>229.8019801980198</v>
      </c>
      <c r="J84" s="72"/>
      <c r="K84" s="72"/>
      <c r="L84" s="72"/>
      <c r="M84" s="2">
        <v>505</v>
      </c>
    </row>
    <row r="85" spans="1:13" s="14" customFormat="1" ht="12.75">
      <c r="A85" s="11"/>
      <c r="B85" s="308"/>
      <c r="C85" s="11"/>
      <c r="D85" s="11"/>
      <c r="E85" s="11"/>
      <c r="F85" s="79"/>
      <c r="G85" s="28"/>
      <c r="H85" s="27">
        <v>0</v>
      </c>
      <c r="I85" s="51">
        <v>0</v>
      </c>
      <c r="M85" s="2">
        <v>505</v>
      </c>
    </row>
    <row r="86" spans="1:13" s="14" customFormat="1" ht="12.75">
      <c r="A86" s="10"/>
      <c r="B86" s="307">
        <v>48000</v>
      </c>
      <c r="C86" s="10" t="s">
        <v>416</v>
      </c>
      <c r="D86" s="10"/>
      <c r="E86" s="10"/>
      <c r="F86" s="210"/>
      <c r="G86" s="17"/>
      <c r="H86" s="70">
        <v>0</v>
      </c>
      <c r="I86" s="71">
        <v>95.04950495049505</v>
      </c>
      <c r="J86" s="72"/>
      <c r="K86" s="72"/>
      <c r="L86" s="72"/>
      <c r="M86" s="2">
        <v>505</v>
      </c>
    </row>
    <row r="87" spans="1:13" s="14" customFormat="1" ht="12.75">
      <c r="A87" s="11"/>
      <c r="B87" s="308"/>
      <c r="C87" s="11"/>
      <c r="D87" s="11"/>
      <c r="E87" s="11"/>
      <c r="F87" s="258"/>
      <c r="G87" s="28"/>
      <c r="H87" s="27">
        <v>0</v>
      </c>
      <c r="I87" s="51">
        <v>0</v>
      </c>
      <c r="M87" s="2">
        <v>505</v>
      </c>
    </row>
    <row r="88" spans="1:13" s="72" customFormat="1" ht="12.75">
      <c r="A88" s="10"/>
      <c r="B88" s="307">
        <v>11900</v>
      </c>
      <c r="C88" s="10" t="s">
        <v>418</v>
      </c>
      <c r="D88" s="10"/>
      <c r="E88" s="10"/>
      <c r="F88" s="77"/>
      <c r="G88" s="17"/>
      <c r="H88" s="70">
        <v>0</v>
      </c>
      <c r="I88" s="71">
        <v>23.564356435643564</v>
      </c>
      <c r="M88" s="78">
        <v>505</v>
      </c>
    </row>
    <row r="89" spans="1:13" s="14" customFormat="1" ht="12.75">
      <c r="A89" s="11"/>
      <c r="B89" s="27"/>
      <c r="C89" s="11"/>
      <c r="D89" s="11"/>
      <c r="E89" s="11"/>
      <c r="F89" s="258"/>
      <c r="G89" s="28"/>
      <c r="H89" s="27">
        <v>0</v>
      </c>
      <c r="I89" s="51">
        <v>0</v>
      </c>
      <c r="M89" s="2">
        <v>505</v>
      </c>
    </row>
    <row r="90" spans="1:13" s="14" customFormat="1" ht="12.75">
      <c r="A90" s="10"/>
      <c r="B90" s="333">
        <v>120000</v>
      </c>
      <c r="C90" s="10" t="s">
        <v>427</v>
      </c>
      <c r="D90" s="10"/>
      <c r="E90" s="10"/>
      <c r="F90" s="77"/>
      <c r="G90" s="17"/>
      <c r="H90" s="70">
        <v>0</v>
      </c>
      <c r="I90" s="71">
        <v>237.62376237623764</v>
      </c>
      <c r="J90" s="72"/>
      <c r="K90" s="72"/>
      <c r="L90" s="72"/>
      <c r="M90" s="2">
        <v>505</v>
      </c>
    </row>
    <row r="91" spans="1:13" s="72" customFormat="1" ht="12.75">
      <c r="A91" s="11"/>
      <c r="B91" s="331"/>
      <c r="C91" s="11"/>
      <c r="D91" s="11"/>
      <c r="E91" s="11"/>
      <c r="F91" s="79"/>
      <c r="G91" s="28"/>
      <c r="H91" s="27">
        <v>0</v>
      </c>
      <c r="I91" s="51">
        <v>0</v>
      </c>
      <c r="J91" s="36"/>
      <c r="K91" s="14"/>
      <c r="L91" s="36"/>
      <c r="M91" s="2">
        <v>505</v>
      </c>
    </row>
    <row r="92" spans="1:13" ht="12.75">
      <c r="A92" s="10"/>
      <c r="B92" s="333">
        <v>1000</v>
      </c>
      <c r="C92" s="10" t="s">
        <v>433</v>
      </c>
      <c r="D92" s="10"/>
      <c r="E92" s="10"/>
      <c r="F92" s="77"/>
      <c r="G92" s="17"/>
      <c r="H92" s="70">
        <v>0</v>
      </c>
      <c r="I92" s="71">
        <v>1.9801980198019802</v>
      </c>
      <c r="J92" s="72"/>
      <c r="K92" s="72"/>
      <c r="L92" s="72"/>
      <c r="M92" s="2">
        <v>505</v>
      </c>
    </row>
    <row r="93" spans="1:13" s="72" customFormat="1" ht="12.75">
      <c r="A93" s="1"/>
      <c r="B93" s="5"/>
      <c r="C93" s="1"/>
      <c r="D93" s="1"/>
      <c r="E93" s="1"/>
      <c r="F93" s="43"/>
      <c r="G93" s="26"/>
      <c r="H93" s="5">
        <v>0</v>
      </c>
      <c r="I93" s="21">
        <v>0</v>
      </c>
      <c r="J93"/>
      <c r="K93"/>
      <c r="L93"/>
      <c r="M93" s="2">
        <v>505</v>
      </c>
    </row>
    <row r="94" spans="1:13" ht="12.75">
      <c r="A94" s="10"/>
      <c r="B94" s="314">
        <v>739570</v>
      </c>
      <c r="C94" s="10" t="s">
        <v>440</v>
      </c>
      <c r="D94" s="10"/>
      <c r="E94" s="10"/>
      <c r="F94" s="77"/>
      <c r="G94" s="17"/>
      <c r="H94" s="70">
        <v>0</v>
      </c>
      <c r="I94" s="71">
        <v>1464.4950495049504</v>
      </c>
      <c r="J94" s="72"/>
      <c r="K94" s="72"/>
      <c r="L94" s="72"/>
      <c r="M94" s="2">
        <v>505</v>
      </c>
    </row>
    <row r="95" spans="8:13" ht="12.75">
      <c r="H95" s="5">
        <v>0</v>
      </c>
      <c r="I95" s="21">
        <v>0</v>
      </c>
      <c r="M95" s="2">
        <v>505</v>
      </c>
    </row>
    <row r="96" spans="8:13" ht="12.75">
      <c r="H96" s="5">
        <v>0</v>
      </c>
      <c r="I96" s="21">
        <v>0</v>
      </c>
      <c r="M96" s="2">
        <v>505</v>
      </c>
    </row>
    <row r="97" spans="8:13" ht="12.75">
      <c r="H97" s="5">
        <v>0</v>
      </c>
      <c r="I97" s="21">
        <v>0</v>
      </c>
      <c r="M97" s="2">
        <v>505</v>
      </c>
    </row>
    <row r="98" spans="8:13" ht="12.75">
      <c r="H98" s="5">
        <v>0</v>
      </c>
      <c r="I98" s="21">
        <v>0</v>
      </c>
      <c r="M98" s="2">
        <v>505</v>
      </c>
    </row>
    <row r="99" spans="1:13" ht="13.5" thickBot="1">
      <c r="A99" s="54"/>
      <c r="B99" s="55">
        <v>1361870</v>
      </c>
      <c r="C99" s="57"/>
      <c r="D99" s="109" t="s">
        <v>15</v>
      </c>
      <c r="E99" s="54"/>
      <c r="F99" s="110"/>
      <c r="G99" s="59"/>
      <c r="H99" s="60">
        <v>-4467770</v>
      </c>
      <c r="I99" s="61">
        <v>2696.772277227723</v>
      </c>
      <c r="J99" s="62"/>
      <c r="K99" s="62"/>
      <c r="L99" s="62"/>
      <c r="M99" s="2">
        <v>505</v>
      </c>
    </row>
    <row r="100" spans="8:13" ht="12.75">
      <c r="H100" s="5">
        <v>0</v>
      </c>
      <c r="I100" s="21">
        <v>0</v>
      </c>
      <c r="M100" s="2">
        <v>505</v>
      </c>
    </row>
    <row r="101" spans="8:13" ht="12.75">
      <c r="H101" s="5">
        <v>0</v>
      </c>
      <c r="I101" s="21">
        <v>0</v>
      </c>
      <c r="M101" s="2">
        <v>505</v>
      </c>
    </row>
    <row r="102" spans="1:13" ht="12.75">
      <c r="A102" s="10"/>
      <c r="B102" s="307">
        <v>140000</v>
      </c>
      <c r="C102" s="10" t="s">
        <v>27</v>
      </c>
      <c r="D102" s="10"/>
      <c r="E102" s="10"/>
      <c r="F102" s="77"/>
      <c r="G102" s="17"/>
      <c r="H102" s="70">
        <v>0</v>
      </c>
      <c r="I102" s="71">
        <v>277.2277227722772</v>
      </c>
      <c r="J102" s="72"/>
      <c r="K102" s="72"/>
      <c r="L102" s="72"/>
      <c r="M102" s="2">
        <v>505</v>
      </c>
    </row>
    <row r="103" spans="2:13" ht="12.75">
      <c r="B103" s="306"/>
      <c r="H103" s="5">
        <v>0</v>
      </c>
      <c r="I103" s="21">
        <v>0</v>
      </c>
      <c r="M103" s="2">
        <v>505</v>
      </c>
    </row>
    <row r="104" spans="1:13" ht="12.75">
      <c r="A104" s="10"/>
      <c r="B104" s="307">
        <v>104400</v>
      </c>
      <c r="C104" s="10"/>
      <c r="D104" s="10"/>
      <c r="E104" s="10" t="s">
        <v>264</v>
      </c>
      <c r="F104" s="77"/>
      <c r="G104" s="17"/>
      <c r="H104" s="70">
        <v>0</v>
      </c>
      <c r="I104" s="71">
        <v>206.73267326732673</v>
      </c>
      <c r="J104" s="72"/>
      <c r="K104" s="72"/>
      <c r="L104" s="72"/>
      <c r="M104" s="2">
        <v>505</v>
      </c>
    </row>
    <row r="105" spans="8:13" ht="12.75">
      <c r="H105" s="5">
        <v>0</v>
      </c>
      <c r="I105" s="21">
        <v>0</v>
      </c>
      <c r="M105" s="2">
        <v>505</v>
      </c>
    </row>
    <row r="106" spans="8:13" ht="12.75">
      <c r="H106" s="5">
        <v>0</v>
      </c>
      <c r="I106" s="21">
        <v>0</v>
      </c>
      <c r="M106" s="2">
        <v>505</v>
      </c>
    </row>
    <row r="107" spans="1:13" s="72" customFormat="1" ht="12.75">
      <c r="A107" s="1"/>
      <c r="B107" s="5"/>
      <c r="C107" s="1"/>
      <c r="D107" s="1"/>
      <c r="E107" s="1"/>
      <c r="F107" s="43"/>
      <c r="G107" s="26"/>
      <c r="H107" s="5">
        <v>0</v>
      </c>
      <c r="I107" s="21">
        <v>0</v>
      </c>
      <c r="J107"/>
      <c r="K107"/>
      <c r="L107"/>
      <c r="M107" s="2">
        <v>505</v>
      </c>
    </row>
    <row r="108" spans="1:13" ht="12.75">
      <c r="A108" s="10"/>
      <c r="B108" s="316">
        <v>250000</v>
      </c>
      <c r="C108" s="111" t="s">
        <v>506</v>
      </c>
      <c r="D108" s="10"/>
      <c r="E108" s="10"/>
      <c r="F108" s="77"/>
      <c r="G108" s="17"/>
      <c r="H108" s="70">
        <v>-250000</v>
      </c>
      <c r="I108" s="71">
        <v>495.0495049504951</v>
      </c>
      <c r="J108" s="72"/>
      <c r="K108" s="72"/>
      <c r="L108" s="72"/>
      <c r="M108" s="2">
        <v>505</v>
      </c>
    </row>
    <row r="109" spans="1:13" s="14" customFormat="1" ht="12.75">
      <c r="A109" s="11"/>
      <c r="B109" s="348" t="s">
        <v>831</v>
      </c>
      <c r="C109" s="11"/>
      <c r="D109" s="11"/>
      <c r="E109" s="11"/>
      <c r="F109" s="28"/>
      <c r="G109" s="79"/>
      <c r="H109" s="27"/>
      <c r="I109" s="51">
        <v>0</v>
      </c>
      <c r="M109" s="2">
        <v>505</v>
      </c>
    </row>
    <row r="110" spans="2:13" ht="12.75">
      <c r="B110" s="313"/>
      <c r="H110" s="5">
        <v>0</v>
      </c>
      <c r="I110" s="21">
        <v>0</v>
      </c>
      <c r="M110" s="2">
        <v>505</v>
      </c>
    </row>
    <row r="111" spans="2:13" ht="12.75">
      <c r="B111" s="313"/>
      <c r="H111" s="5">
        <v>0</v>
      </c>
      <c r="I111" s="21">
        <v>0</v>
      </c>
      <c r="M111" s="2">
        <v>505</v>
      </c>
    </row>
    <row r="112" spans="1:13" ht="12.75">
      <c r="A112" s="10"/>
      <c r="B112" s="314">
        <v>60000</v>
      </c>
      <c r="C112" s="10"/>
      <c r="D112" s="10"/>
      <c r="E112" s="115" t="s">
        <v>508</v>
      </c>
      <c r="F112" s="77"/>
      <c r="G112" s="17"/>
      <c r="H112" s="70"/>
      <c r="I112" s="71">
        <v>118.81188118811882</v>
      </c>
      <c r="J112" s="72"/>
      <c r="K112" s="72"/>
      <c r="L112" s="72"/>
      <c r="M112" s="2">
        <v>505</v>
      </c>
    </row>
    <row r="113" spans="2:13" ht="12.75">
      <c r="B113" s="313"/>
      <c r="H113" s="5">
        <v>0</v>
      </c>
      <c r="I113" s="21">
        <v>0</v>
      </c>
      <c r="M113" s="2">
        <v>505</v>
      </c>
    </row>
    <row r="114" spans="1:13" ht="12.75">
      <c r="A114" s="10"/>
      <c r="B114" s="314">
        <v>50000</v>
      </c>
      <c r="C114" s="117"/>
      <c r="D114" s="10"/>
      <c r="E114" s="118" t="s">
        <v>510</v>
      </c>
      <c r="F114" s="77"/>
      <c r="G114" s="17"/>
      <c r="H114" s="70"/>
      <c r="I114" s="71">
        <v>99.00990099009901</v>
      </c>
      <c r="J114" s="72"/>
      <c r="K114" s="72"/>
      <c r="L114" s="72"/>
      <c r="M114" s="2">
        <v>505</v>
      </c>
    </row>
    <row r="115" spans="2:13" ht="12.75">
      <c r="B115" s="313"/>
      <c r="H115" s="5">
        <v>0</v>
      </c>
      <c r="I115" s="21">
        <v>0</v>
      </c>
      <c r="M115" s="2">
        <v>505</v>
      </c>
    </row>
    <row r="116" spans="1:13" ht="12.75">
      <c r="A116" s="10"/>
      <c r="B116" s="314">
        <v>120000</v>
      </c>
      <c r="C116" s="10"/>
      <c r="D116" s="10"/>
      <c r="E116" s="118" t="s">
        <v>513</v>
      </c>
      <c r="F116" s="77"/>
      <c r="G116" s="17"/>
      <c r="H116" s="70">
        <v>0</v>
      </c>
      <c r="I116" s="71">
        <v>237.62376237623764</v>
      </c>
      <c r="J116" s="72"/>
      <c r="K116" s="72"/>
      <c r="L116" s="72"/>
      <c r="M116" s="2">
        <v>505</v>
      </c>
    </row>
    <row r="117" spans="2:13" ht="12.75">
      <c r="B117" s="313"/>
      <c r="H117" s="5">
        <v>0</v>
      </c>
      <c r="I117" s="21">
        <v>0</v>
      </c>
      <c r="M117" s="2">
        <v>505</v>
      </c>
    </row>
    <row r="118" spans="1:13" ht="12.75">
      <c r="A118" s="10"/>
      <c r="B118" s="314">
        <v>5000</v>
      </c>
      <c r="C118" s="10"/>
      <c r="D118" s="10"/>
      <c r="E118" s="118" t="s">
        <v>518</v>
      </c>
      <c r="F118" s="77"/>
      <c r="G118" s="17"/>
      <c r="H118" s="70">
        <v>0</v>
      </c>
      <c r="I118" s="71">
        <v>9.900990099009901</v>
      </c>
      <c r="J118" s="72"/>
      <c r="K118" s="72"/>
      <c r="L118" s="72"/>
      <c r="M118" s="2">
        <v>505</v>
      </c>
    </row>
    <row r="119" spans="2:13" ht="12.75">
      <c r="B119" s="313"/>
      <c r="H119" s="5">
        <v>0</v>
      </c>
      <c r="I119" s="21">
        <v>0</v>
      </c>
      <c r="M119" s="2">
        <v>505</v>
      </c>
    </row>
    <row r="120" spans="1:13" ht="12.75">
      <c r="A120" s="10"/>
      <c r="B120" s="314">
        <v>15000</v>
      </c>
      <c r="C120" s="10"/>
      <c r="D120" s="10"/>
      <c r="E120" s="118" t="s">
        <v>520</v>
      </c>
      <c r="F120" s="77"/>
      <c r="G120" s="17"/>
      <c r="H120" s="70">
        <v>0</v>
      </c>
      <c r="I120" s="71">
        <v>29.702970297029704</v>
      </c>
      <c r="J120" s="72"/>
      <c r="K120" s="72"/>
      <c r="L120" s="72"/>
      <c r="M120" s="2">
        <v>505</v>
      </c>
    </row>
    <row r="121" spans="2:13" ht="12.75">
      <c r="B121" s="317"/>
      <c r="H121" s="5">
        <v>0</v>
      </c>
      <c r="I121" s="21">
        <v>0</v>
      </c>
      <c r="M121" s="2">
        <v>505</v>
      </c>
    </row>
    <row r="122" spans="2:13" ht="12.75">
      <c r="B122" s="317"/>
      <c r="H122" s="5">
        <v>0</v>
      </c>
      <c r="I122" s="21">
        <v>0</v>
      </c>
      <c r="M122" s="2">
        <v>505</v>
      </c>
    </row>
    <row r="123" spans="1:13" s="72" customFormat="1" ht="12.75">
      <c r="A123" s="1"/>
      <c r="B123" s="317"/>
      <c r="C123" s="1"/>
      <c r="D123" s="1"/>
      <c r="E123" s="1"/>
      <c r="F123" s="43"/>
      <c r="G123" s="26"/>
      <c r="H123" s="5">
        <v>0</v>
      </c>
      <c r="I123" s="21">
        <v>0</v>
      </c>
      <c r="J123"/>
      <c r="K123"/>
      <c r="L123"/>
      <c r="M123" s="2">
        <v>505</v>
      </c>
    </row>
    <row r="124" spans="1:13" ht="12.75">
      <c r="A124" s="10"/>
      <c r="B124" s="316">
        <v>35000</v>
      </c>
      <c r="C124" s="111" t="s">
        <v>521</v>
      </c>
      <c r="D124" s="10"/>
      <c r="E124" s="10"/>
      <c r="F124" s="77"/>
      <c r="G124" s="17"/>
      <c r="H124" s="70">
        <v>-35000</v>
      </c>
      <c r="I124" s="71">
        <v>69.3069306930693</v>
      </c>
      <c r="J124" s="72"/>
      <c r="K124" s="72"/>
      <c r="L124" s="72"/>
      <c r="M124" s="2">
        <v>505</v>
      </c>
    </row>
    <row r="125" spans="2:13" ht="12.75">
      <c r="B125" s="313"/>
      <c r="H125" s="5">
        <v>0</v>
      </c>
      <c r="I125" s="21">
        <v>0</v>
      </c>
      <c r="M125" s="2">
        <v>505</v>
      </c>
    </row>
    <row r="126" spans="1:13" ht="12.75">
      <c r="A126" s="10"/>
      <c r="B126" s="314">
        <v>15000</v>
      </c>
      <c r="C126" s="10"/>
      <c r="D126" s="10"/>
      <c r="E126" s="115" t="s">
        <v>508</v>
      </c>
      <c r="F126" s="77"/>
      <c r="G126" s="17"/>
      <c r="H126" s="70"/>
      <c r="I126" s="71">
        <v>29.702970297029704</v>
      </c>
      <c r="J126" s="72"/>
      <c r="K126" s="72"/>
      <c r="L126" s="72"/>
      <c r="M126" s="2">
        <v>505</v>
      </c>
    </row>
    <row r="127" spans="2:13" ht="12.75">
      <c r="B127" s="313"/>
      <c r="H127" s="5">
        <v>0</v>
      </c>
      <c r="I127" s="21">
        <v>0</v>
      </c>
      <c r="M127" s="2">
        <v>505</v>
      </c>
    </row>
    <row r="128" spans="1:13" s="14" customFormat="1" ht="15" customHeight="1">
      <c r="A128" s="10"/>
      <c r="B128" s="314">
        <v>15000</v>
      </c>
      <c r="C128" s="10"/>
      <c r="D128" s="10"/>
      <c r="E128" s="10" t="s">
        <v>524</v>
      </c>
      <c r="F128" s="77"/>
      <c r="G128" s="17"/>
      <c r="H128" s="70">
        <v>0</v>
      </c>
      <c r="I128" s="71">
        <v>29.702970297029704</v>
      </c>
      <c r="J128" s="72"/>
      <c r="K128" s="72"/>
      <c r="L128" s="72"/>
      <c r="M128" s="2">
        <v>505</v>
      </c>
    </row>
    <row r="129" spans="1:13" s="14" customFormat="1" ht="12.75">
      <c r="A129" s="11"/>
      <c r="B129" s="173"/>
      <c r="C129" s="11"/>
      <c r="D129" s="11"/>
      <c r="E129" s="11"/>
      <c r="F129" s="79"/>
      <c r="G129" s="28"/>
      <c r="H129" s="5">
        <v>0</v>
      </c>
      <c r="I129" s="21">
        <v>0</v>
      </c>
      <c r="M129" s="2">
        <v>505</v>
      </c>
    </row>
    <row r="130" spans="1:13" ht="12.75">
      <c r="A130" s="10"/>
      <c r="B130" s="314">
        <v>5000</v>
      </c>
      <c r="C130" s="10"/>
      <c r="D130" s="10"/>
      <c r="E130" s="10" t="s">
        <v>527</v>
      </c>
      <c r="F130" s="77"/>
      <c r="G130" s="17"/>
      <c r="H130" s="70"/>
      <c r="I130" s="71">
        <v>9.900990099009901</v>
      </c>
      <c r="J130" s="72"/>
      <c r="K130" s="72"/>
      <c r="L130" s="72"/>
      <c r="M130" s="2">
        <v>505</v>
      </c>
    </row>
    <row r="131" spans="2:13" ht="12.75">
      <c r="B131" s="313"/>
      <c r="H131" s="5">
        <v>0</v>
      </c>
      <c r="I131" s="21">
        <v>0</v>
      </c>
      <c r="M131" s="2">
        <v>505</v>
      </c>
    </row>
    <row r="132" spans="2:13" ht="12.75">
      <c r="B132" s="313"/>
      <c r="H132" s="5">
        <v>0</v>
      </c>
      <c r="I132" s="21">
        <v>0</v>
      </c>
      <c r="M132" s="2">
        <v>505</v>
      </c>
    </row>
    <row r="133" spans="2:13" ht="12.75">
      <c r="B133" s="313"/>
      <c r="H133" s="5">
        <v>0</v>
      </c>
      <c r="I133" s="21">
        <v>0</v>
      </c>
      <c r="M133" s="2">
        <v>505</v>
      </c>
    </row>
    <row r="134" spans="1:13" ht="12.75">
      <c r="A134" s="10"/>
      <c r="B134" s="314">
        <v>211030</v>
      </c>
      <c r="C134" s="10"/>
      <c r="D134" s="10"/>
      <c r="E134" s="10" t="s">
        <v>418</v>
      </c>
      <c r="F134" s="77"/>
      <c r="G134" s="17"/>
      <c r="H134" s="70">
        <v>0</v>
      </c>
      <c r="I134" s="71">
        <v>417.8811881188119</v>
      </c>
      <c r="J134" s="72"/>
      <c r="K134" s="72"/>
      <c r="L134" s="72"/>
      <c r="M134" s="2">
        <v>505</v>
      </c>
    </row>
    <row r="135" spans="8:13" ht="12.75">
      <c r="H135" s="5">
        <v>0</v>
      </c>
      <c r="I135" s="21">
        <v>0</v>
      </c>
      <c r="M135" s="2">
        <v>505</v>
      </c>
    </row>
    <row r="136" spans="1:13" ht="12.75">
      <c r="A136" s="10"/>
      <c r="B136" s="65">
        <v>621440</v>
      </c>
      <c r="C136" s="10" t="s">
        <v>255</v>
      </c>
      <c r="D136" s="10"/>
      <c r="E136" s="10"/>
      <c r="F136" s="95"/>
      <c r="G136" s="17"/>
      <c r="H136" s="119">
        <v>0</v>
      </c>
      <c r="I136" s="71">
        <v>1230.5742574257426</v>
      </c>
      <c r="J136" s="72"/>
      <c r="K136" s="72"/>
      <c r="L136" s="72"/>
      <c r="M136" s="2">
        <v>505</v>
      </c>
    </row>
    <row r="137" spans="8:13" ht="12.75">
      <c r="H137" s="5">
        <v>0</v>
      </c>
      <c r="I137" s="21">
        <v>0</v>
      </c>
      <c r="M137" s="2">
        <v>505</v>
      </c>
    </row>
    <row r="138" spans="8:13" ht="12.75">
      <c r="H138" s="5">
        <v>0</v>
      </c>
      <c r="I138" s="21">
        <v>0</v>
      </c>
      <c r="M138" s="2">
        <v>505</v>
      </c>
    </row>
    <row r="139" spans="8:13" ht="12.75">
      <c r="H139" s="5">
        <v>0</v>
      </c>
      <c r="I139" s="21">
        <v>0</v>
      </c>
      <c r="M139" s="2">
        <v>505</v>
      </c>
    </row>
    <row r="140" spans="8:13" ht="12.75">
      <c r="H140" s="5">
        <v>0</v>
      </c>
      <c r="I140" s="21">
        <v>0</v>
      </c>
      <c r="M140" s="2">
        <v>505</v>
      </c>
    </row>
    <row r="141" spans="1:13" ht="13.5" thickBot="1">
      <c r="A141" s="57"/>
      <c r="B141" s="63">
        <v>1428068</v>
      </c>
      <c r="C141" s="57"/>
      <c r="D141" s="64" t="s">
        <v>16</v>
      </c>
      <c r="E141" s="54"/>
      <c r="F141" s="110"/>
      <c r="G141" s="59"/>
      <c r="H141" s="120">
        <v>-1428068</v>
      </c>
      <c r="I141" s="121">
        <v>2827.8574257425744</v>
      </c>
      <c r="J141" s="62"/>
      <c r="K141" s="62"/>
      <c r="L141" s="62"/>
      <c r="M141" s="2">
        <v>505</v>
      </c>
    </row>
    <row r="142" spans="2:13" ht="12.75">
      <c r="B142" s="32"/>
      <c r="C142" s="11"/>
      <c r="D142" s="11"/>
      <c r="E142" s="33"/>
      <c r="G142" s="34"/>
      <c r="H142" s="5">
        <v>0</v>
      </c>
      <c r="I142" s="21">
        <v>0</v>
      </c>
      <c r="M142" s="2">
        <v>505</v>
      </c>
    </row>
    <row r="143" spans="1:13" s="14" customFormat="1" ht="12.75">
      <c r="A143" s="1"/>
      <c r="B143" s="27"/>
      <c r="C143" s="11"/>
      <c r="D143" s="11"/>
      <c r="E143" s="11"/>
      <c r="F143" s="43"/>
      <c r="G143" s="28"/>
      <c r="H143" s="5">
        <v>0</v>
      </c>
      <c r="I143" s="21">
        <v>0</v>
      </c>
      <c r="J143"/>
      <c r="K143"/>
      <c r="L143"/>
      <c r="M143" s="2">
        <v>505</v>
      </c>
    </row>
    <row r="144" spans="1:13" ht="12.75">
      <c r="A144" s="10"/>
      <c r="B144" s="70">
        <v>33000</v>
      </c>
      <c r="C144" s="10" t="s">
        <v>0</v>
      </c>
      <c r="D144" s="10"/>
      <c r="E144" s="10"/>
      <c r="F144" s="77"/>
      <c r="G144" s="17"/>
      <c r="H144" s="70">
        <v>0</v>
      </c>
      <c r="I144" s="71">
        <v>65.34653465346534</v>
      </c>
      <c r="J144" s="72"/>
      <c r="K144" s="72"/>
      <c r="L144" s="72"/>
      <c r="M144" s="2">
        <v>505</v>
      </c>
    </row>
    <row r="145" spans="4:13" ht="12.75">
      <c r="D145" s="11"/>
      <c r="H145" s="5">
        <v>0</v>
      </c>
      <c r="I145" s="21">
        <v>0</v>
      </c>
      <c r="M145" s="2">
        <v>505</v>
      </c>
    </row>
    <row r="146" spans="1:13" ht="12.75">
      <c r="A146" s="10"/>
      <c r="B146" s="98">
        <v>75000</v>
      </c>
      <c r="C146" s="10" t="s">
        <v>1</v>
      </c>
      <c r="D146" s="10"/>
      <c r="E146" s="10"/>
      <c r="F146" s="77"/>
      <c r="G146" s="17"/>
      <c r="H146" s="119">
        <v>0</v>
      </c>
      <c r="I146" s="71">
        <v>148.5148514851485</v>
      </c>
      <c r="J146" s="72"/>
      <c r="K146" s="72"/>
      <c r="L146" s="72"/>
      <c r="M146" s="2">
        <v>505</v>
      </c>
    </row>
    <row r="147" spans="4:13" ht="12.75">
      <c r="D147" s="11"/>
      <c r="H147" s="5">
        <v>0</v>
      </c>
      <c r="I147" s="21">
        <v>0</v>
      </c>
      <c r="M147" s="2">
        <v>505</v>
      </c>
    </row>
    <row r="148" spans="4:13" ht="12.75">
      <c r="D148" s="11"/>
      <c r="H148" s="5">
        <v>0</v>
      </c>
      <c r="I148" s="21">
        <v>0</v>
      </c>
      <c r="M148" s="2">
        <v>505</v>
      </c>
    </row>
    <row r="149" spans="1:13" s="72" customFormat="1" ht="12.75">
      <c r="A149" s="10"/>
      <c r="B149" s="297">
        <v>955986</v>
      </c>
      <c r="C149" s="111" t="s">
        <v>568</v>
      </c>
      <c r="E149" s="111" t="s">
        <v>813</v>
      </c>
      <c r="F149" s="77"/>
      <c r="G149" s="17"/>
      <c r="H149" s="70"/>
      <c r="I149" s="71">
        <v>1893.0415841584158</v>
      </c>
      <c r="M149" s="2">
        <v>505</v>
      </c>
    </row>
    <row r="150" spans="2:13" ht="12.75">
      <c r="B150" s="320"/>
      <c r="D150" s="11"/>
      <c r="H150" s="5">
        <v>0</v>
      </c>
      <c r="I150" s="21">
        <v>0</v>
      </c>
      <c r="M150" s="2">
        <v>505</v>
      </c>
    </row>
    <row r="151" spans="2:13" ht="12.75">
      <c r="B151" s="320"/>
      <c r="D151" s="11"/>
      <c r="H151" s="5">
        <v>0</v>
      </c>
      <c r="I151" s="21">
        <v>0</v>
      </c>
      <c r="M151" s="2">
        <v>505</v>
      </c>
    </row>
    <row r="152" spans="1:14" s="72" customFormat="1" ht="12.75">
      <c r="A152" s="10"/>
      <c r="B152" s="333">
        <v>35660</v>
      </c>
      <c r="C152" s="97" t="s">
        <v>0</v>
      </c>
      <c r="D152" s="10"/>
      <c r="E152" s="10"/>
      <c r="F152" s="77"/>
      <c r="G152" s="17"/>
      <c r="H152" s="70">
        <v>0</v>
      </c>
      <c r="I152" s="71">
        <v>70.61386138613861</v>
      </c>
      <c r="J152" s="97"/>
      <c r="L152" s="97"/>
      <c r="M152" s="2">
        <v>505</v>
      </c>
      <c r="N152" s="252"/>
    </row>
    <row r="153" spans="2:14" ht="12.75">
      <c r="B153" s="320"/>
      <c r="C153" s="36"/>
      <c r="D153" s="11"/>
      <c r="H153" s="5">
        <v>0</v>
      </c>
      <c r="I153" s="21">
        <v>0</v>
      </c>
      <c r="J153" s="35"/>
      <c r="L153" s="35"/>
      <c r="M153" s="2">
        <v>505</v>
      </c>
      <c r="N153" s="37"/>
    </row>
    <row r="154" spans="1:14" s="72" customFormat="1" ht="12.75">
      <c r="A154" s="10"/>
      <c r="B154" s="297">
        <v>3936</v>
      </c>
      <c r="C154" s="97" t="s">
        <v>1</v>
      </c>
      <c r="D154" s="10"/>
      <c r="E154" s="10"/>
      <c r="F154" s="77"/>
      <c r="G154" s="17"/>
      <c r="H154" s="70">
        <v>0</v>
      </c>
      <c r="I154" s="71">
        <v>7.794059405940594</v>
      </c>
      <c r="J154" s="97"/>
      <c r="L154" s="97"/>
      <c r="M154" s="2">
        <v>505</v>
      </c>
      <c r="N154" s="252"/>
    </row>
    <row r="155" spans="2:13" ht="12.75">
      <c r="B155" s="320"/>
      <c r="D155" s="11"/>
      <c r="H155" s="5">
        <v>0</v>
      </c>
      <c r="I155" s="21">
        <v>0</v>
      </c>
      <c r="M155" s="2">
        <v>505</v>
      </c>
    </row>
    <row r="156" spans="1:13" ht="12.75">
      <c r="A156" s="124"/>
      <c r="B156" s="321">
        <v>821960</v>
      </c>
      <c r="C156" s="124"/>
      <c r="D156" s="124"/>
      <c r="E156" s="10" t="s">
        <v>568</v>
      </c>
      <c r="F156" s="259"/>
      <c r="G156" s="127"/>
      <c r="H156" s="70">
        <v>0</v>
      </c>
      <c r="I156" s="71">
        <v>1627.6435643564357</v>
      </c>
      <c r="J156" s="129"/>
      <c r="K156" s="129"/>
      <c r="L156" s="129"/>
      <c r="M156" s="2">
        <v>505</v>
      </c>
    </row>
    <row r="157" spans="2:13" ht="12.75">
      <c r="B157" s="320"/>
      <c r="D157" s="11"/>
      <c r="H157" s="5">
        <v>0</v>
      </c>
      <c r="I157" s="21">
        <v>0</v>
      </c>
      <c r="M157" s="2">
        <v>505</v>
      </c>
    </row>
    <row r="158" spans="1:13" s="72" customFormat="1" ht="12.75">
      <c r="A158" s="10"/>
      <c r="B158" s="333">
        <v>43310</v>
      </c>
      <c r="C158" s="10" t="s">
        <v>262</v>
      </c>
      <c r="D158" s="10"/>
      <c r="E158" s="10"/>
      <c r="F158" s="77"/>
      <c r="G158" s="17"/>
      <c r="H158" s="70">
        <v>0</v>
      </c>
      <c r="I158" s="71">
        <v>85.76237623762377</v>
      </c>
      <c r="M158" s="2">
        <v>505</v>
      </c>
    </row>
    <row r="159" spans="2:13" ht="12.75">
      <c r="B159" s="320"/>
      <c r="D159" s="11"/>
      <c r="H159" s="5">
        <v>0</v>
      </c>
      <c r="I159" s="21">
        <v>0</v>
      </c>
      <c r="M159" s="2">
        <v>505</v>
      </c>
    </row>
    <row r="160" spans="1:13" s="72" customFormat="1" ht="12.75">
      <c r="A160" s="10"/>
      <c r="B160" s="333">
        <v>45440</v>
      </c>
      <c r="C160" s="10" t="s">
        <v>416</v>
      </c>
      <c r="D160" s="10"/>
      <c r="E160" s="10"/>
      <c r="F160" s="77"/>
      <c r="G160" s="17"/>
      <c r="H160" s="70">
        <v>0</v>
      </c>
      <c r="I160" s="71">
        <v>89.98019801980197</v>
      </c>
      <c r="M160" s="2">
        <v>505</v>
      </c>
    </row>
    <row r="161" spans="2:13" ht="12.75">
      <c r="B161" s="320"/>
      <c r="D161" s="11"/>
      <c r="H161" s="5">
        <v>0</v>
      </c>
      <c r="I161" s="21">
        <v>0</v>
      </c>
      <c r="M161" s="2">
        <v>505</v>
      </c>
    </row>
    <row r="162" spans="2:13" ht="12.75">
      <c r="B162" s="320"/>
      <c r="D162" s="11"/>
      <c r="H162" s="5">
        <v>0</v>
      </c>
      <c r="I162" s="21">
        <v>0</v>
      </c>
      <c r="M162" s="2">
        <v>505</v>
      </c>
    </row>
    <row r="163" spans="2:13" ht="12.75">
      <c r="B163" s="331">
        <v>5680</v>
      </c>
      <c r="C163" s="11" t="s">
        <v>794</v>
      </c>
      <c r="D163" s="11" t="s">
        <v>588</v>
      </c>
      <c r="E163" s="1" t="s">
        <v>568</v>
      </c>
      <c r="F163" s="43" t="s">
        <v>795</v>
      </c>
      <c r="G163" s="26" t="s">
        <v>213</v>
      </c>
      <c r="H163" s="5">
        <v>-5680</v>
      </c>
      <c r="I163" s="21">
        <v>11.247524752475247</v>
      </c>
      <c r="K163" t="s">
        <v>590</v>
      </c>
      <c r="M163" s="2">
        <v>505</v>
      </c>
    </row>
    <row r="164" spans="1:13" s="72" customFormat="1" ht="12.75">
      <c r="A164" s="10"/>
      <c r="B164" s="333">
        <v>5680</v>
      </c>
      <c r="C164" s="10" t="s">
        <v>794</v>
      </c>
      <c r="D164" s="10"/>
      <c r="E164" s="10"/>
      <c r="F164" s="77"/>
      <c r="G164" s="17"/>
      <c r="H164" s="70">
        <v>0</v>
      </c>
      <c r="I164" s="71">
        <v>11.247524752475247</v>
      </c>
      <c r="M164" s="2">
        <v>505</v>
      </c>
    </row>
    <row r="165" spans="2:13" ht="12.75">
      <c r="B165" s="320"/>
      <c r="D165" s="11"/>
      <c r="H165" s="5">
        <v>0</v>
      </c>
      <c r="I165" s="21">
        <v>0</v>
      </c>
      <c r="M165" s="2">
        <v>505</v>
      </c>
    </row>
    <row r="166" spans="2:13" ht="12.75">
      <c r="B166" s="320"/>
      <c r="D166" s="11"/>
      <c r="H166" s="5">
        <v>0</v>
      </c>
      <c r="I166" s="21">
        <v>0</v>
      </c>
      <c r="M166" s="2">
        <v>505</v>
      </c>
    </row>
    <row r="167" spans="1:13" s="72" customFormat="1" ht="12.75">
      <c r="A167" s="10"/>
      <c r="B167" s="333">
        <v>364082</v>
      </c>
      <c r="C167" s="111" t="s">
        <v>581</v>
      </c>
      <c r="D167" s="10"/>
      <c r="E167" s="111" t="s">
        <v>813</v>
      </c>
      <c r="F167" s="77"/>
      <c r="G167" s="17"/>
      <c r="H167" s="70"/>
      <c r="I167" s="71">
        <v>720.9544554455446</v>
      </c>
      <c r="M167" s="2">
        <v>505</v>
      </c>
    </row>
    <row r="168" spans="2:13" ht="12.75">
      <c r="B168" s="330"/>
      <c r="D168" s="11"/>
      <c r="H168" s="5">
        <v>0</v>
      </c>
      <c r="I168" s="21">
        <v>0</v>
      </c>
      <c r="M168" s="2">
        <v>505</v>
      </c>
    </row>
    <row r="169" spans="1:13" s="72" customFormat="1" ht="12.75">
      <c r="A169" s="10"/>
      <c r="B169" s="333">
        <v>247932</v>
      </c>
      <c r="C169" s="10" t="s">
        <v>402</v>
      </c>
      <c r="D169" s="10"/>
      <c r="E169" s="10"/>
      <c r="F169" s="77"/>
      <c r="G169" s="17"/>
      <c r="H169" s="70">
        <v>0</v>
      </c>
      <c r="I169" s="71">
        <v>490.95445544554457</v>
      </c>
      <c r="M169" s="78">
        <v>505</v>
      </c>
    </row>
    <row r="170" spans="2:13" ht="12.75">
      <c r="B170" s="330"/>
      <c r="D170" s="11"/>
      <c r="H170" s="5">
        <v>0</v>
      </c>
      <c r="I170" s="21">
        <v>0</v>
      </c>
      <c r="M170" s="2">
        <v>505</v>
      </c>
    </row>
    <row r="171" spans="2:13" ht="12.75">
      <c r="B171" s="330"/>
      <c r="D171" s="11"/>
      <c r="H171" s="5">
        <v>0</v>
      </c>
      <c r="I171" s="21">
        <v>0</v>
      </c>
      <c r="M171" s="2">
        <v>505</v>
      </c>
    </row>
    <row r="172" spans="1:13" s="72" customFormat="1" ht="12.75">
      <c r="A172" s="10"/>
      <c r="B172" s="333">
        <v>78275</v>
      </c>
      <c r="C172" s="10" t="s">
        <v>262</v>
      </c>
      <c r="D172" s="10"/>
      <c r="E172" s="10"/>
      <c r="F172" s="77"/>
      <c r="G172" s="17"/>
      <c r="H172" s="70">
        <v>0</v>
      </c>
      <c r="I172" s="71">
        <v>155</v>
      </c>
      <c r="M172" s="2">
        <v>505</v>
      </c>
    </row>
    <row r="173" spans="2:13" ht="12.75">
      <c r="B173" s="330"/>
      <c r="D173" s="11"/>
      <c r="H173" s="5">
        <v>0</v>
      </c>
      <c r="I173" s="21">
        <v>0</v>
      </c>
      <c r="M173" s="2">
        <v>505</v>
      </c>
    </row>
    <row r="174" spans="1:13" s="72" customFormat="1" ht="12.75">
      <c r="A174" s="10"/>
      <c r="B174" s="333">
        <v>37875</v>
      </c>
      <c r="C174" s="10" t="s">
        <v>416</v>
      </c>
      <c r="D174" s="10"/>
      <c r="E174" s="10"/>
      <c r="F174" s="77"/>
      <c r="G174" s="17"/>
      <c r="H174" s="70">
        <v>0</v>
      </c>
      <c r="I174" s="71">
        <v>75</v>
      </c>
      <c r="M174" s="2">
        <v>505</v>
      </c>
    </row>
    <row r="175" spans="4:13" ht="12.75">
      <c r="D175" s="11"/>
      <c r="H175" s="5">
        <v>0</v>
      </c>
      <c r="I175" s="21">
        <v>0</v>
      </c>
      <c r="M175" s="2">
        <v>505</v>
      </c>
    </row>
    <row r="176" spans="4:13" ht="12.75">
      <c r="D176" s="11"/>
      <c r="H176" s="5">
        <v>0</v>
      </c>
      <c r="I176" s="21">
        <v>0</v>
      </c>
      <c r="M176" s="2">
        <v>505</v>
      </c>
    </row>
    <row r="177" spans="4:13" ht="12.75">
      <c r="D177" s="11"/>
      <c r="H177" s="5">
        <v>0</v>
      </c>
      <c r="I177" s="21">
        <v>0</v>
      </c>
      <c r="M177" s="2">
        <v>505</v>
      </c>
    </row>
    <row r="178" spans="4:13" ht="12.75">
      <c r="D178" s="11"/>
      <c r="H178" s="5">
        <v>0</v>
      </c>
      <c r="I178" s="21">
        <v>0</v>
      </c>
      <c r="M178" s="2">
        <v>505</v>
      </c>
    </row>
    <row r="179" spans="1:13" ht="13.5" thickBot="1">
      <c r="A179" s="57"/>
      <c r="B179" s="312">
        <v>925100</v>
      </c>
      <c r="C179" s="57"/>
      <c r="D179" s="64" t="s">
        <v>17</v>
      </c>
      <c r="E179" s="57"/>
      <c r="F179" s="110"/>
      <c r="G179" s="59"/>
      <c r="H179" s="120">
        <v>-925100</v>
      </c>
      <c r="I179" s="121">
        <v>1831.881188118812</v>
      </c>
      <c r="J179" s="62"/>
      <c r="K179" s="62"/>
      <c r="L179" s="62"/>
      <c r="M179" s="2">
        <v>505</v>
      </c>
    </row>
    <row r="180" spans="2:13" ht="12.75">
      <c r="B180" s="313"/>
      <c r="D180" s="11"/>
      <c r="H180" s="5">
        <v>0</v>
      </c>
      <c r="I180" s="21">
        <v>0</v>
      </c>
      <c r="M180" s="2">
        <v>505</v>
      </c>
    </row>
    <row r="181" spans="2:13" ht="12.75">
      <c r="B181" s="313"/>
      <c r="D181" s="11"/>
      <c r="H181" s="5">
        <v>0</v>
      </c>
      <c r="I181" s="21">
        <v>0</v>
      </c>
      <c r="M181" s="2">
        <v>505</v>
      </c>
    </row>
    <row r="182" spans="1:13" ht="12.75">
      <c r="A182" s="10"/>
      <c r="B182" s="314">
        <v>105500</v>
      </c>
      <c r="C182" s="10" t="s">
        <v>0</v>
      </c>
      <c r="D182" s="10"/>
      <c r="E182" s="10"/>
      <c r="F182" s="77"/>
      <c r="G182" s="17"/>
      <c r="H182" s="70">
        <v>0</v>
      </c>
      <c r="I182" s="71">
        <v>208.9108910891089</v>
      </c>
      <c r="J182" s="72"/>
      <c r="K182" s="72"/>
      <c r="L182" s="72"/>
      <c r="M182" s="2">
        <v>505</v>
      </c>
    </row>
    <row r="183" spans="2:13" ht="12.75">
      <c r="B183" s="313"/>
      <c r="D183" s="11"/>
      <c r="H183" s="5">
        <v>0</v>
      </c>
      <c r="I183" s="21">
        <v>0</v>
      </c>
      <c r="M183" s="2">
        <v>505</v>
      </c>
    </row>
    <row r="184" spans="1:13" ht="12.75">
      <c r="A184" s="10"/>
      <c r="B184" s="314">
        <v>19600</v>
      </c>
      <c r="C184" s="10"/>
      <c r="D184" s="10"/>
      <c r="E184" s="10" t="s">
        <v>264</v>
      </c>
      <c r="F184" s="77"/>
      <c r="G184" s="17"/>
      <c r="H184" s="70">
        <v>0</v>
      </c>
      <c r="I184" s="71">
        <v>38.81188118811881</v>
      </c>
      <c r="J184" s="72"/>
      <c r="K184" s="72"/>
      <c r="L184" s="72"/>
      <c r="M184" s="2">
        <v>505</v>
      </c>
    </row>
    <row r="185" spans="2:13" ht="12.75">
      <c r="B185" s="313"/>
      <c r="H185" s="5">
        <v>0</v>
      </c>
      <c r="I185" s="21">
        <v>0</v>
      </c>
      <c r="M185" s="2">
        <v>505</v>
      </c>
    </row>
    <row r="186" spans="1:13" ht="12.75">
      <c r="A186" s="10"/>
      <c r="B186" s="314">
        <v>800000</v>
      </c>
      <c r="C186" s="10" t="s">
        <v>255</v>
      </c>
      <c r="D186" s="10"/>
      <c r="E186" s="10"/>
      <c r="F186" s="95"/>
      <c r="G186" s="17"/>
      <c r="H186" s="70">
        <v>0</v>
      </c>
      <c r="I186" s="71">
        <v>1584.1584158415842</v>
      </c>
      <c r="J186" s="72"/>
      <c r="K186" s="72"/>
      <c r="L186" s="72"/>
      <c r="M186" s="2">
        <v>505</v>
      </c>
    </row>
    <row r="187" spans="8:13" ht="12.75">
      <c r="H187" s="5">
        <v>0</v>
      </c>
      <c r="I187" s="21">
        <v>0</v>
      </c>
      <c r="M187" s="2">
        <v>505</v>
      </c>
    </row>
    <row r="188" spans="8:13" ht="12.75">
      <c r="H188" s="5">
        <v>0</v>
      </c>
      <c r="I188" s="21">
        <v>0</v>
      </c>
      <c r="M188" s="2">
        <v>505</v>
      </c>
    </row>
    <row r="189" spans="8:13" ht="12.75">
      <c r="H189" s="5">
        <v>0</v>
      </c>
      <c r="I189" s="21">
        <v>0</v>
      </c>
      <c r="M189" s="2">
        <v>505</v>
      </c>
    </row>
    <row r="190" spans="8:13" ht="12.75">
      <c r="H190" s="5">
        <v>0</v>
      </c>
      <c r="I190" s="21">
        <v>0</v>
      </c>
      <c r="M190" s="2">
        <v>505</v>
      </c>
    </row>
    <row r="191" spans="1:13" ht="13.5" thickBot="1">
      <c r="A191" s="57"/>
      <c r="B191" s="63">
        <v>1230961</v>
      </c>
      <c r="C191" s="54"/>
      <c r="D191" s="56" t="s">
        <v>418</v>
      </c>
      <c r="E191" s="54"/>
      <c r="F191" s="110"/>
      <c r="G191" s="59"/>
      <c r="H191" s="120">
        <v>-1230961</v>
      </c>
      <c r="I191" s="61">
        <v>2437.546534653465</v>
      </c>
      <c r="J191" s="62"/>
      <c r="K191" s="62"/>
      <c r="L191" s="62"/>
      <c r="M191" s="2">
        <v>505</v>
      </c>
    </row>
    <row r="192" spans="8:13" ht="12.75">
      <c r="H192" s="5">
        <v>0</v>
      </c>
      <c r="I192" s="21">
        <v>0</v>
      </c>
      <c r="M192" s="2">
        <v>505</v>
      </c>
    </row>
    <row r="193" spans="8:13" ht="12.75">
      <c r="H193" s="5">
        <v>0</v>
      </c>
      <c r="I193" s="21">
        <v>0</v>
      </c>
      <c r="M193" s="2">
        <v>505</v>
      </c>
    </row>
    <row r="194" spans="1:13" ht="12.75">
      <c r="A194" s="10"/>
      <c r="B194" s="307">
        <v>110000</v>
      </c>
      <c r="C194" s="10" t="s">
        <v>0</v>
      </c>
      <c r="D194" s="10"/>
      <c r="E194" s="10"/>
      <c r="F194" s="77"/>
      <c r="G194" s="17"/>
      <c r="H194" s="70">
        <v>0</v>
      </c>
      <c r="I194" s="71">
        <v>217.82178217821783</v>
      </c>
      <c r="J194" s="72"/>
      <c r="K194" s="72"/>
      <c r="L194" s="72"/>
      <c r="M194" s="2">
        <v>505</v>
      </c>
    </row>
    <row r="195" spans="2:13" ht="12.75">
      <c r="B195" s="306"/>
      <c r="H195" s="5">
        <v>0</v>
      </c>
      <c r="I195" s="21">
        <v>0</v>
      </c>
      <c r="M195" s="2">
        <v>505</v>
      </c>
    </row>
    <row r="196" spans="1:13" ht="12.75">
      <c r="A196" s="124"/>
      <c r="B196" s="310">
        <v>71350</v>
      </c>
      <c r="C196" s="124"/>
      <c r="D196" s="124"/>
      <c r="E196" s="126" t="s">
        <v>239</v>
      </c>
      <c r="F196" s="259"/>
      <c r="G196" s="127"/>
      <c r="H196" s="125">
        <v>0</v>
      </c>
      <c r="I196" s="128">
        <v>141.2871287128713</v>
      </c>
      <c r="J196" s="129"/>
      <c r="K196" s="129"/>
      <c r="L196" s="129"/>
      <c r="M196" s="2">
        <v>505</v>
      </c>
    </row>
    <row r="197" spans="2:13" ht="12.75">
      <c r="B197" s="306"/>
      <c r="H197" s="5">
        <v>0</v>
      </c>
      <c r="I197" s="21">
        <v>0</v>
      </c>
      <c r="M197" s="2">
        <v>505</v>
      </c>
    </row>
    <row r="198" spans="1:13" ht="12.75">
      <c r="A198" s="124"/>
      <c r="B198" s="324">
        <v>346499</v>
      </c>
      <c r="C198" s="124"/>
      <c r="D198" s="124"/>
      <c r="E198" s="124" t="s">
        <v>418</v>
      </c>
      <c r="F198" s="259"/>
      <c r="G198" s="127"/>
      <c r="H198" s="125">
        <v>0</v>
      </c>
      <c r="I198" s="128">
        <v>686.1366336633663</v>
      </c>
      <c r="J198" s="129"/>
      <c r="K198" s="129"/>
      <c r="L198" s="129"/>
      <c r="M198" s="2">
        <v>505</v>
      </c>
    </row>
    <row r="199" spans="2:13" ht="12.75">
      <c r="B199" s="6"/>
      <c r="H199" s="5">
        <v>0</v>
      </c>
      <c r="I199" s="21">
        <v>0</v>
      </c>
      <c r="M199" s="2">
        <v>505</v>
      </c>
    </row>
    <row r="200" spans="1:13" ht="12.75">
      <c r="A200" s="124"/>
      <c r="B200" s="332">
        <v>71350</v>
      </c>
      <c r="C200" s="124"/>
      <c r="D200" s="124"/>
      <c r="E200" s="126" t="s">
        <v>710</v>
      </c>
      <c r="F200" s="259"/>
      <c r="G200" s="127"/>
      <c r="H200" s="125">
        <v>0</v>
      </c>
      <c r="I200" s="128">
        <v>141.2871287128713</v>
      </c>
      <c r="J200" s="129"/>
      <c r="K200" s="129"/>
      <c r="L200" s="129"/>
      <c r="M200" s="2">
        <v>505</v>
      </c>
    </row>
    <row r="201" spans="2:13" ht="12.75">
      <c r="B201" s="267"/>
      <c r="H201" s="5">
        <v>0</v>
      </c>
      <c r="I201" s="21">
        <v>0</v>
      </c>
      <c r="M201" s="2">
        <v>505</v>
      </c>
    </row>
    <row r="202" spans="1:13" s="14" customFormat="1" ht="12.75">
      <c r="A202" s="10"/>
      <c r="B202" s="324">
        <v>6559</v>
      </c>
      <c r="C202" s="10" t="s">
        <v>718</v>
      </c>
      <c r="D202" s="10"/>
      <c r="E202" s="10"/>
      <c r="F202" s="95"/>
      <c r="G202" s="17"/>
      <c r="H202" s="119">
        <v>0</v>
      </c>
      <c r="I202" s="71">
        <v>12.988118811881188</v>
      </c>
      <c r="J202" s="72"/>
      <c r="K202" s="72"/>
      <c r="L202" s="72"/>
      <c r="M202" s="2">
        <v>505</v>
      </c>
    </row>
    <row r="203" spans="2:13" ht="12.75">
      <c r="B203" s="326"/>
      <c r="H203" s="5">
        <v>0</v>
      </c>
      <c r="I203" s="21">
        <v>0</v>
      </c>
      <c r="M203" s="2">
        <v>505</v>
      </c>
    </row>
    <row r="204" spans="1:13" ht="12.75">
      <c r="A204" s="10"/>
      <c r="B204" s="324">
        <v>243898</v>
      </c>
      <c r="C204" s="10"/>
      <c r="D204" s="10"/>
      <c r="E204" s="10" t="s">
        <v>727</v>
      </c>
      <c r="F204" s="95"/>
      <c r="G204" s="17"/>
      <c r="H204" s="119">
        <v>0</v>
      </c>
      <c r="I204" s="71">
        <v>482.9663366336634</v>
      </c>
      <c r="J204" s="72"/>
      <c r="K204" s="72"/>
      <c r="L204" s="72"/>
      <c r="M204" s="2">
        <v>505</v>
      </c>
    </row>
    <row r="205" spans="2:13" ht="12.75">
      <c r="B205" s="131"/>
      <c r="H205" s="5">
        <v>0</v>
      </c>
      <c r="I205" s="21">
        <v>0</v>
      </c>
      <c r="M205" s="2">
        <v>505</v>
      </c>
    </row>
    <row r="206" spans="1:13" ht="12.75">
      <c r="A206" s="10"/>
      <c r="B206" s="329">
        <v>354605</v>
      </c>
      <c r="C206" s="10" t="s">
        <v>255</v>
      </c>
      <c r="D206" s="10"/>
      <c r="E206" s="10"/>
      <c r="F206" s="95"/>
      <c r="G206" s="17"/>
      <c r="H206" s="119">
        <v>0</v>
      </c>
      <c r="I206" s="71">
        <v>702.1881188118812</v>
      </c>
      <c r="J206" s="72"/>
      <c r="K206" s="72"/>
      <c r="L206" s="72"/>
      <c r="M206" s="2">
        <v>505</v>
      </c>
    </row>
    <row r="207" spans="8:13" ht="12.75">
      <c r="H207" s="5">
        <v>0</v>
      </c>
      <c r="I207" s="21">
        <v>0</v>
      </c>
      <c r="M207" s="2">
        <v>505</v>
      </c>
    </row>
    <row r="208" spans="8:13" ht="12.75">
      <c r="H208" s="5">
        <v>0</v>
      </c>
      <c r="I208" s="21">
        <v>0</v>
      </c>
      <c r="M208" s="2">
        <v>505</v>
      </c>
    </row>
    <row r="209" spans="8:13" ht="12.75">
      <c r="H209" s="5">
        <v>0</v>
      </c>
      <c r="I209" s="21">
        <v>0</v>
      </c>
      <c r="M209" s="2">
        <v>505</v>
      </c>
    </row>
    <row r="210" spans="1:13" s="133" customFormat="1" ht="12.75">
      <c r="A210" s="1"/>
      <c r="B210" s="5"/>
      <c r="C210" s="1"/>
      <c r="D210" s="1"/>
      <c r="E210" s="1"/>
      <c r="F210" s="43"/>
      <c r="G210" s="26"/>
      <c r="H210" s="5">
        <v>0</v>
      </c>
      <c r="I210" s="21">
        <v>0</v>
      </c>
      <c r="J210"/>
      <c r="K210"/>
      <c r="L210"/>
      <c r="M210" s="2">
        <v>505</v>
      </c>
    </row>
    <row r="211" spans="1:13" s="133" customFormat="1" ht="13.5" thickBot="1">
      <c r="A211" s="57"/>
      <c r="B211" s="55">
        <v>8045099</v>
      </c>
      <c r="C211" s="64" t="s">
        <v>728</v>
      </c>
      <c r="D211" s="57"/>
      <c r="E211" s="54"/>
      <c r="F211" s="110"/>
      <c r="G211" s="59"/>
      <c r="H211" s="120"/>
      <c r="I211" s="121"/>
      <c r="J211" s="132"/>
      <c r="K211" s="62">
        <v>505</v>
      </c>
      <c r="L211" s="62"/>
      <c r="M211" s="2">
        <v>505</v>
      </c>
    </row>
    <row r="212" spans="1:13" s="133" customFormat="1" ht="12.75">
      <c r="A212" s="1"/>
      <c r="B212" s="30"/>
      <c r="C212" s="11"/>
      <c r="D212" s="11"/>
      <c r="E212" s="33"/>
      <c r="F212" s="53"/>
      <c r="G212" s="34"/>
      <c r="H212" s="5"/>
      <c r="I212" s="21"/>
      <c r="J212" s="21"/>
      <c r="K212" s="2">
        <v>505</v>
      </c>
      <c r="L212"/>
      <c r="M212" s="2">
        <v>505</v>
      </c>
    </row>
    <row r="213" spans="1:13" s="133" customFormat="1" ht="12.75">
      <c r="A213" s="11"/>
      <c r="B213" s="134" t="s">
        <v>729</v>
      </c>
      <c r="C213" s="135" t="s">
        <v>730</v>
      </c>
      <c r="D213" s="135"/>
      <c r="E213" s="135"/>
      <c r="F213" s="136"/>
      <c r="G213" s="137"/>
      <c r="H213" s="138"/>
      <c r="I213" s="139" t="s">
        <v>252</v>
      </c>
      <c r="J213" s="140"/>
      <c r="K213" s="2">
        <v>505</v>
      </c>
      <c r="L213"/>
      <c r="M213" s="2">
        <v>505</v>
      </c>
    </row>
    <row r="214" spans="1:13" s="133" customFormat="1" ht="12.75">
      <c r="A214" s="11"/>
      <c r="B214" s="327">
        <v>978261</v>
      </c>
      <c r="C214" s="265" t="s">
        <v>817</v>
      </c>
      <c r="D214" s="265" t="s">
        <v>732</v>
      </c>
      <c r="E214" s="265" t="s">
        <v>733</v>
      </c>
      <c r="F214" s="136"/>
      <c r="G214" s="137"/>
      <c r="H214" s="138">
        <v>-978261</v>
      </c>
      <c r="I214" s="139">
        <v>1937.150495049505</v>
      </c>
      <c r="J214" s="140"/>
      <c r="K214" s="38">
        <v>505</v>
      </c>
      <c r="L214"/>
      <c r="M214" s="38">
        <v>505</v>
      </c>
    </row>
    <row r="215" spans="1:13" s="72" customFormat="1" ht="12.75">
      <c r="A215" s="141"/>
      <c r="B215" s="142">
        <v>3105900</v>
      </c>
      <c r="C215" s="143" t="s">
        <v>731</v>
      </c>
      <c r="D215" s="143" t="s">
        <v>732</v>
      </c>
      <c r="E215" s="143" t="s">
        <v>733</v>
      </c>
      <c r="F215" s="136"/>
      <c r="G215" s="144"/>
      <c r="H215" s="138">
        <v>-3105900</v>
      </c>
      <c r="I215" s="139">
        <v>6150.297029702971</v>
      </c>
      <c r="J215" s="140"/>
      <c r="K215" s="2">
        <v>505</v>
      </c>
      <c r="L215" s="145"/>
      <c r="M215" s="2">
        <v>505</v>
      </c>
    </row>
    <row r="216" spans="1:13" ht="12.75">
      <c r="A216" s="141"/>
      <c r="B216" s="146">
        <v>1854890</v>
      </c>
      <c r="C216" s="147" t="s">
        <v>734</v>
      </c>
      <c r="D216" s="148" t="s">
        <v>732</v>
      </c>
      <c r="E216" s="148" t="s">
        <v>733</v>
      </c>
      <c r="F216" s="136"/>
      <c r="G216" s="144"/>
      <c r="H216" s="149">
        <v>-4960790</v>
      </c>
      <c r="I216" s="139">
        <v>3673.0495049504952</v>
      </c>
      <c r="J216" s="140"/>
      <c r="K216" s="2">
        <v>505</v>
      </c>
      <c r="L216" s="145"/>
      <c r="M216" s="2">
        <v>505</v>
      </c>
    </row>
    <row r="217" spans="1:13" s="163" customFormat="1" ht="12.75">
      <c r="A217" s="150"/>
      <c r="B217" s="151">
        <v>1775000</v>
      </c>
      <c r="C217" s="152" t="s">
        <v>735</v>
      </c>
      <c r="D217" s="152" t="s">
        <v>732</v>
      </c>
      <c r="E217" s="152" t="s">
        <v>733</v>
      </c>
      <c r="F217" s="153"/>
      <c r="G217" s="154"/>
      <c r="H217" s="149">
        <v>-6735790</v>
      </c>
      <c r="I217" s="139">
        <v>3514.8514851485147</v>
      </c>
      <c r="J217" s="155"/>
      <c r="K217" s="2">
        <v>505</v>
      </c>
      <c r="L217" s="156"/>
      <c r="M217" s="2">
        <v>505</v>
      </c>
    </row>
    <row r="218" spans="1:13" ht="12.75">
      <c r="A218" s="157"/>
      <c r="B218" s="158">
        <v>28080</v>
      </c>
      <c r="C218" s="159" t="s">
        <v>736</v>
      </c>
      <c r="D218" s="159" t="s">
        <v>732</v>
      </c>
      <c r="E218" s="159" t="s">
        <v>733</v>
      </c>
      <c r="F218" s="160"/>
      <c r="G218" s="161"/>
      <c r="H218" s="149">
        <v>-6763870</v>
      </c>
      <c r="I218" s="337">
        <v>55.603960396039604</v>
      </c>
      <c r="J218" s="162"/>
      <c r="K218" s="2">
        <v>505</v>
      </c>
      <c r="L218" s="133"/>
      <c r="M218" s="2">
        <v>505</v>
      </c>
    </row>
    <row r="219" spans="1:13" s="343" customFormat="1" ht="12.75">
      <c r="A219" s="185"/>
      <c r="B219" s="338">
        <v>302968</v>
      </c>
      <c r="C219" s="339" t="s">
        <v>823</v>
      </c>
      <c r="D219" s="339" t="s">
        <v>732</v>
      </c>
      <c r="E219" s="339" t="s">
        <v>733</v>
      </c>
      <c r="F219" s="340"/>
      <c r="G219" s="341"/>
      <c r="H219" s="149">
        <v>-7066838</v>
      </c>
      <c r="I219" s="337">
        <v>599.9366336633664</v>
      </c>
      <c r="J219" s="342"/>
      <c r="K219" s="191">
        <v>505</v>
      </c>
      <c r="L219" s="192"/>
      <c r="M219" s="191">
        <v>505</v>
      </c>
    </row>
    <row r="220" spans="1:13" ht="12.75">
      <c r="A220" s="11"/>
      <c r="B220" s="91">
        <v>8045099</v>
      </c>
      <c r="C220" s="164" t="s">
        <v>737</v>
      </c>
      <c r="D220" s="165"/>
      <c r="E220" s="165"/>
      <c r="F220" s="136"/>
      <c r="G220" s="166"/>
      <c r="H220" s="149">
        <v>-14780889</v>
      </c>
      <c r="I220" s="139">
        <v>15930.889108910891</v>
      </c>
      <c r="J220" s="167"/>
      <c r="K220" s="2">
        <v>505</v>
      </c>
      <c r="M220" s="2">
        <v>505</v>
      </c>
    </row>
    <row r="221" spans="2:13" ht="12.75">
      <c r="B221" s="39"/>
      <c r="I221" s="21"/>
      <c r="K221" s="2"/>
      <c r="M221" s="2"/>
    </row>
    <row r="222" spans="1:13" s="172" customFormat="1" ht="12.75">
      <c r="A222" s="1"/>
      <c r="B222" s="39"/>
      <c r="C222" s="1"/>
      <c r="D222" s="1"/>
      <c r="E222" s="1"/>
      <c r="F222" s="43"/>
      <c r="G222" s="26"/>
      <c r="H222" s="5"/>
      <c r="I222" s="21"/>
      <c r="J222"/>
      <c r="K222"/>
      <c r="L222"/>
      <c r="M222" s="2"/>
    </row>
    <row r="223" spans="1:13" s="172" customFormat="1" ht="12.75">
      <c r="A223" s="1"/>
      <c r="B223" s="39"/>
      <c r="C223" s="1"/>
      <c r="D223" s="1"/>
      <c r="E223" s="1"/>
      <c r="F223" s="43"/>
      <c r="G223" s="26"/>
      <c r="H223" s="5"/>
      <c r="I223" s="21"/>
      <c r="J223"/>
      <c r="K223"/>
      <c r="L223"/>
      <c r="M223" s="2"/>
    </row>
    <row r="224" spans="1:13" s="172" customFormat="1" ht="12.75">
      <c r="A224" s="1"/>
      <c r="B224" s="39"/>
      <c r="C224" s="1"/>
      <c r="D224" s="1"/>
      <c r="E224" s="1"/>
      <c r="F224" s="43"/>
      <c r="G224" s="26"/>
      <c r="H224" s="5"/>
      <c r="I224" s="21"/>
      <c r="J224"/>
      <c r="K224"/>
      <c r="L224"/>
      <c r="M224" s="2"/>
    </row>
    <row r="225" spans="1:13" s="271" customFormat="1" ht="12.75">
      <c r="A225" s="266"/>
      <c r="B225" s="267">
        <v>-4210487</v>
      </c>
      <c r="C225" s="266" t="s">
        <v>818</v>
      </c>
      <c r="D225" s="266" t="s">
        <v>819</v>
      </c>
      <c r="E225" s="266"/>
      <c r="F225" s="268"/>
      <c r="G225" s="269"/>
      <c r="H225" s="267">
        <v>4210487</v>
      </c>
      <c r="I225" s="270">
        <v>-8592.830612244898</v>
      </c>
      <c r="K225" s="271">
        <v>490</v>
      </c>
      <c r="M225" s="272">
        <v>490</v>
      </c>
    </row>
    <row r="226" spans="1:13" s="271" customFormat="1" ht="12.75">
      <c r="A226" s="266"/>
      <c r="B226" s="267">
        <v>-4308500</v>
      </c>
      <c r="C226" s="266" t="s">
        <v>818</v>
      </c>
      <c r="D226" s="266" t="s">
        <v>751</v>
      </c>
      <c r="E226" s="266"/>
      <c r="F226" s="268"/>
      <c r="G226" s="269"/>
      <c r="H226" s="267">
        <v>8518987</v>
      </c>
      <c r="I226" s="270">
        <v>-8792.857142857143</v>
      </c>
      <c r="K226" s="271">
        <v>490</v>
      </c>
      <c r="M226" s="272">
        <v>490</v>
      </c>
    </row>
    <row r="227" spans="1:13" s="271" customFormat="1" ht="12.75">
      <c r="A227" s="266"/>
      <c r="B227" s="267">
        <v>2033750</v>
      </c>
      <c r="C227" s="266" t="s">
        <v>818</v>
      </c>
      <c r="D227" s="266" t="s">
        <v>740</v>
      </c>
      <c r="E227" s="266"/>
      <c r="F227" s="268"/>
      <c r="G227" s="269"/>
      <c r="H227" s="267">
        <v>6485237</v>
      </c>
      <c r="I227" s="270">
        <v>4236.979166666667</v>
      </c>
      <c r="K227" s="271">
        <v>480</v>
      </c>
      <c r="M227" s="272">
        <v>480</v>
      </c>
    </row>
    <row r="228" spans="1:13" s="275" customFormat="1" ht="12.75">
      <c r="A228" s="273"/>
      <c r="B228" s="267">
        <v>1068750</v>
      </c>
      <c r="C228" s="266" t="s">
        <v>818</v>
      </c>
      <c r="D228" s="266" t="s">
        <v>741</v>
      </c>
      <c r="E228" s="266"/>
      <c r="F228" s="268"/>
      <c r="G228" s="269"/>
      <c r="H228" s="267">
        <v>5416487</v>
      </c>
      <c r="I228" s="270">
        <v>2428.9772727272725</v>
      </c>
      <c r="J228" s="270"/>
      <c r="K228" s="274">
        <v>440</v>
      </c>
      <c r="M228" s="274">
        <v>440</v>
      </c>
    </row>
    <row r="229" spans="1:13" s="275" customFormat="1" ht="12.75">
      <c r="A229" s="273"/>
      <c r="B229" s="267">
        <v>934776</v>
      </c>
      <c r="C229" s="266" t="s">
        <v>818</v>
      </c>
      <c r="D229" s="273" t="s">
        <v>743</v>
      </c>
      <c r="E229" s="266"/>
      <c r="F229" s="268"/>
      <c r="G229" s="269"/>
      <c r="H229" s="267">
        <v>4481711</v>
      </c>
      <c r="I229" s="270">
        <v>2077.28</v>
      </c>
      <c r="J229" s="270"/>
      <c r="K229" s="274">
        <v>450</v>
      </c>
      <c r="M229" s="274">
        <v>450</v>
      </c>
    </row>
    <row r="230" spans="1:13" s="275" customFormat="1" ht="12.75">
      <c r="A230" s="273"/>
      <c r="B230" s="267">
        <v>1343271</v>
      </c>
      <c r="C230" s="266" t="s">
        <v>818</v>
      </c>
      <c r="D230" s="273" t="s">
        <v>744</v>
      </c>
      <c r="E230" s="266"/>
      <c r="F230" s="268"/>
      <c r="G230" s="269"/>
      <c r="H230" s="267">
        <v>3138440</v>
      </c>
      <c r="I230" s="270">
        <v>2686.542</v>
      </c>
      <c r="J230" s="270"/>
      <c r="K230" s="274">
        <v>500</v>
      </c>
      <c r="M230" s="274">
        <v>500</v>
      </c>
    </row>
    <row r="231" spans="1:13" s="275" customFormat="1" ht="12.75">
      <c r="A231" s="273"/>
      <c r="B231" s="267">
        <v>1527528</v>
      </c>
      <c r="C231" s="266" t="s">
        <v>818</v>
      </c>
      <c r="D231" s="273" t="s">
        <v>745</v>
      </c>
      <c r="E231" s="266"/>
      <c r="F231" s="268"/>
      <c r="G231" s="269"/>
      <c r="H231" s="267">
        <v>1610912</v>
      </c>
      <c r="I231" s="270">
        <v>2995.1529411764704</v>
      </c>
      <c r="J231" s="270"/>
      <c r="K231" s="274">
        <v>510</v>
      </c>
      <c r="M231" s="274">
        <v>510</v>
      </c>
    </row>
    <row r="232" spans="1:13" s="275" customFormat="1" ht="12.75">
      <c r="A232" s="273"/>
      <c r="B232" s="267">
        <v>935545</v>
      </c>
      <c r="C232" s="266" t="s">
        <v>818</v>
      </c>
      <c r="D232" s="273" t="s">
        <v>746</v>
      </c>
      <c r="E232" s="266"/>
      <c r="F232" s="268"/>
      <c r="G232" s="269"/>
      <c r="H232" s="267">
        <v>675367</v>
      </c>
      <c r="I232" s="270">
        <v>1949.0520833333333</v>
      </c>
      <c r="J232" s="270"/>
      <c r="K232" s="274">
        <v>480</v>
      </c>
      <c r="M232" s="274">
        <v>480</v>
      </c>
    </row>
    <row r="233" spans="1:13" s="275" customFormat="1" ht="12.75">
      <c r="A233" s="273"/>
      <c r="B233" s="267">
        <v>675900</v>
      </c>
      <c r="C233" s="266" t="s">
        <v>818</v>
      </c>
      <c r="D233" s="273" t="s">
        <v>752</v>
      </c>
      <c r="E233" s="266"/>
      <c r="F233" s="268"/>
      <c r="G233" s="269"/>
      <c r="H233" s="267">
        <v>-533</v>
      </c>
      <c r="I233" s="270">
        <v>1351.8</v>
      </c>
      <c r="J233" s="270"/>
      <c r="K233" s="274">
        <v>500</v>
      </c>
      <c r="M233" s="274">
        <v>500</v>
      </c>
    </row>
    <row r="234" spans="1:13" s="275" customFormat="1" ht="12.75">
      <c r="A234" s="273"/>
      <c r="B234" s="267">
        <v>-521850</v>
      </c>
      <c r="C234" s="266" t="s">
        <v>818</v>
      </c>
      <c r="D234" s="273" t="s">
        <v>820</v>
      </c>
      <c r="E234" s="266"/>
      <c r="F234" s="268"/>
      <c r="G234" s="269"/>
      <c r="H234" s="267">
        <v>521317</v>
      </c>
      <c r="I234" s="270">
        <v>-1033.3663366336634</v>
      </c>
      <c r="J234" s="270"/>
      <c r="K234" s="274">
        <v>505</v>
      </c>
      <c r="M234" s="274">
        <v>505</v>
      </c>
    </row>
    <row r="235" spans="1:13" s="275" customFormat="1" ht="12.75">
      <c r="A235" s="273"/>
      <c r="B235" s="267">
        <v>978261</v>
      </c>
      <c r="C235" s="266" t="s">
        <v>818</v>
      </c>
      <c r="D235" s="273" t="s">
        <v>749</v>
      </c>
      <c r="E235" s="266"/>
      <c r="F235" s="268"/>
      <c r="G235" s="269"/>
      <c r="H235" s="267">
        <v>-456944</v>
      </c>
      <c r="I235" s="270">
        <v>1937.150495049505</v>
      </c>
      <c r="J235" s="270"/>
      <c r="K235" s="274">
        <v>505</v>
      </c>
      <c r="M235" s="274">
        <v>505</v>
      </c>
    </row>
    <row r="236" spans="1:13" s="275" customFormat="1" ht="12.75">
      <c r="A236" s="276"/>
      <c r="B236" s="277">
        <v>456944</v>
      </c>
      <c r="C236" s="276" t="s">
        <v>818</v>
      </c>
      <c r="D236" s="276" t="s">
        <v>750</v>
      </c>
      <c r="E236" s="276"/>
      <c r="F236" s="278"/>
      <c r="G236" s="279"/>
      <c r="H236" s="280">
        <v>-913888</v>
      </c>
      <c r="I236" s="281">
        <v>904.8396039603961</v>
      </c>
      <c r="J236" s="281"/>
      <c r="K236" s="282">
        <v>505</v>
      </c>
      <c r="L236" s="283"/>
      <c r="M236" s="282">
        <v>505</v>
      </c>
    </row>
    <row r="237" spans="1:13" s="172" customFormat="1" ht="12.75">
      <c r="A237" s="141"/>
      <c r="B237" s="30"/>
      <c r="C237" s="141"/>
      <c r="D237" s="141"/>
      <c r="E237" s="141"/>
      <c r="F237" s="94"/>
      <c r="G237" s="168"/>
      <c r="H237" s="5"/>
      <c r="I237" s="169"/>
      <c r="J237" s="169"/>
      <c r="K237" s="170"/>
      <c r="L237" s="171"/>
      <c r="M237" s="170"/>
    </row>
    <row r="238" spans="1:13" s="172" customFormat="1" ht="12.75">
      <c r="A238" s="141"/>
      <c r="B238" s="30"/>
      <c r="C238" s="141"/>
      <c r="D238" s="141"/>
      <c r="E238" s="141"/>
      <c r="F238" s="94"/>
      <c r="G238" s="168"/>
      <c r="H238" s="5"/>
      <c r="I238" s="169"/>
      <c r="J238" s="169"/>
      <c r="K238" s="170"/>
      <c r="L238" s="171"/>
      <c r="M238" s="170"/>
    </row>
    <row r="239" spans="1:13" s="172" customFormat="1" ht="12.75">
      <c r="A239" s="141"/>
      <c r="B239" s="30"/>
      <c r="C239" s="141"/>
      <c r="D239" s="141"/>
      <c r="E239" s="141"/>
      <c r="F239" s="94"/>
      <c r="G239" s="168"/>
      <c r="H239" s="5"/>
      <c r="I239" s="169"/>
      <c r="J239" s="169"/>
      <c r="K239" s="170"/>
      <c r="L239" s="171"/>
      <c r="M239" s="170"/>
    </row>
    <row r="240" spans="1:13" s="178" customFormat="1" ht="12.75">
      <c r="A240" s="11"/>
      <c r="B240" s="173">
        <v>2428938</v>
      </c>
      <c r="C240" s="174" t="s">
        <v>738</v>
      </c>
      <c r="D240" s="174" t="s">
        <v>739</v>
      </c>
      <c r="E240" s="175"/>
      <c r="F240" s="94"/>
      <c r="G240" s="176"/>
      <c r="H240" s="177">
        <v>-2428938</v>
      </c>
      <c r="I240" s="21">
        <v>5783.185714285714</v>
      </c>
      <c r="J240" s="51"/>
      <c r="K240" s="38">
        <v>420</v>
      </c>
      <c r="L240" s="14"/>
      <c r="M240" s="38">
        <v>420</v>
      </c>
    </row>
    <row r="241" spans="1:13" ht="12.75">
      <c r="A241" s="11"/>
      <c r="B241" s="173">
        <v>2186776</v>
      </c>
      <c r="C241" s="174" t="s">
        <v>738</v>
      </c>
      <c r="D241" s="174" t="s">
        <v>740</v>
      </c>
      <c r="E241" s="175"/>
      <c r="F241" s="94"/>
      <c r="G241" s="176"/>
      <c r="H241" s="177">
        <v>-4615714</v>
      </c>
      <c r="I241" s="21">
        <v>5269.339759036145</v>
      </c>
      <c r="J241" s="51"/>
      <c r="K241" s="38">
        <v>415</v>
      </c>
      <c r="L241" s="14"/>
      <c r="M241" s="38">
        <v>415</v>
      </c>
    </row>
    <row r="242" spans="1:13" s="72" customFormat="1" ht="12.75">
      <c r="A242" s="11"/>
      <c r="B242" s="173">
        <v>1309165</v>
      </c>
      <c r="C242" s="174" t="s">
        <v>738</v>
      </c>
      <c r="D242" s="174" t="s">
        <v>741</v>
      </c>
      <c r="E242" s="175"/>
      <c r="F242" s="94"/>
      <c r="G242" s="176"/>
      <c r="H242" s="177">
        <v>-5924879</v>
      </c>
      <c r="I242" s="21">
        <v>2975.375</v>
      </c>
      <c r="J242" s="51"/>
      <c r="K242" s="38">
        <v>440</v>
      </c>
      <c r="L242" s="14"/>
      <c r="M242" s="38">
        <v>440</v>
      </c>
    </row>
    <row r="243" spans="1:13" s="14" customFormat="1" ht="12.75">
      <c r="A243" s="11"/>
      <c r="B243" s="173">
        <v>-28842700</v>
      </c>
      <c r="C243" s="174" t="s">
        <v>738</v>
      </c>
      <c r="D243" s="174" t="s">
        <v>742</v>
      </c>
      <c r="E243" s="175"/>
      <c r="F243" s="94"/>
      <c r="G243" s="176"/>
      <c r="H243" s="177">
        <v>22917821</v>
      </c>
      <c r="I243" s="21">
        <v>-64094.88888888889</v>
      </c>
      <c r="J243" s="51"/>
      <c r="K243" s="38">
        <v>450</v>
      </c>
      <c r="M243" s="38">
        <v>450</v>
      </c>
    </row>
    <row r="244" spans="1:13" s="14" customFormat="1" ht="12.75">
      <c r="A244" s="11"/>
      <c r="B244" s="173">
        <v>2847585</v>
      </c>
      <c r="C244" s="174" t="s">
        <v>738</v>
      </c>
      <c r="D244" s="174" t="s">
        <v>743</v>
      </c>
      <c r="E244" s="175"/>
      <c r="F244" s="94"/>
      <c r="G244" s="176"/>
      <c r="H244" s="177">
        <v>-8772464</v>
      </c>
      <c r="I244" s="21">
        <v>6327.966666666666</v>
      </c>
      <c r="J244" s="51"/>
      <c r="K244" s="38">
        <v>450</v>
      </c>
      <c r="M244" s="38">
        <v>450</v>
      </c>
    </row>
    <row r="245" spans="1:13" s="14" customFormat="1" ht="12.75">
      <c r="A245" s="11"/>
      <c r="B245" s="173">
        <v>3986925</v>
      </c>
      <c r="C245" s="174" t="s">
        <v>738</v>
      </c>
      <c r="D245" s="174" t="s">
        <v>744</v>
      </c>
      <c r="E245" s="175"/>
      <c r="F245" s="94"/>
      <c r="G245" s="176"/>
      <c r="H245" s="177">
        <v>18930896</v>
      </c>
      <c r="I245" s="21">
        <v>7973.85</v>
      </c>
      <c r="J245" s="51"/>
      <c r="K245" s="38">
        <v>500</v>
      </c>
      <c r="M245" s="38">
        <v>500</v>
      </c>
    </row>
    <row r="246" spans="1:13" s="14" customFormat="1" ht="12.75">
      <c r="A246" s="11"/>
      <c r="B246" s="173">
        <v>4009688</v>
      </c>
      <c r="C246" s="174" t="s">
        <v>738</v>
      </c>
      <c r="D246" s="174" t="s">
        <v>745</v>
      </c>
      <c r="E246" s="175"/>
      <c r="F246" s="94"/>
      <c r="G246" s="176"/>
      <c r="H246" s="177">
        <v>-12782152</v>
      </c>
      <c r="I246" s="21">
        <v>7862.133333333333</v>
      </c>
      <c r="J246" s="51"/>
      <c r="K246" s="38">
        <v>510</v>
      </c>
      <c r="M246" s="38">
        <v>510</v>
      </c>
    </row>
    <row r="247" spans="1:13" s="14" customFormat="1" ht="12.75">
      <c r="A247" s="11"/>
      <c r="B247" s="173">
        <v>1926705</v>
      </c>
      <c r="C247" s="174" t="s">
        <v>738</v>
      </c>
      <c r="D247" s="174" t="s">
        <v>746</v>
      </c>
      <c r="E247" s="175"/>
      <c r="F247" s="94"/>
      <c r="G247" s="176"/>
      <c r="H247" s="177">
        <v>17004191</v>
      </c>
      <c r="I247" s="21">
        <v>4013.96875</v>
      </c>
      <c r="J247" s="51"/>
      <c r="K247" s="38">
        <v>480</v>
      </c>
      <c r="M247" s="38">
        <v>480</v>
      </c>
    </row>
    <row r="248" spans="1:13" s="14" customFormat="1" ht="12.75">
      <c r="A248" s="11"/>
      <c r="B248" s="173">
        <v>2579050</v>
      </c>
      <c r="C248" s="174" t="s">
        <v>738</v>
      </c>
      <c r="D248" s="174" t="s">
        <v>747</v>
      </c>
      <c r="E248" s="175"/>
      <c r="F248" s="94"/>
      <c r="G248" s="176"/>
      <c r="H248" s="177">
        <v>-15361202</v>
      </c>
      <c r="I248" s="21">
        <v>5158.1</v>
      </c>
      <c r="J248" s="51"/>
      <c r="K248" s="38">
        <v>500</v>
      </c>
      <c r="M248" s="38">
        <v>500</v>
      </c>
    </row>
    <row r="249" spans="1:13" s="14" customFormat="1" ht="12.75">
      <c r="A249" s="11"/>
      <c r="B249" s="173">
        <v>3974955</v>
      </c>
      <c r="C249" s="174" t="s">
        <v>738</v>
      </c>
      <c r="D249" s="174" t="s">
        <v>748</v>
      </c>
      <c r="E249" s="175"/>
      <c r="F249" s="94"/>
      <c r="G249" s="176"/>
      <c r="H249" s="177">
        <v>13029236</v>
      </c>
      <c r="I249" s="21">
        <v>7718.359223300971</v>
      </c>
      <c r="J249" s="51"/>
      <c r="K249" s="38">
        <v>515</v>
      </c>
      <c r="M249" s="38">
        <v>515</v>
      </c>
    </row>
    <row r="250" spans="1:13" s="14" customFormat="1" ht="12.75">
      <c r="A250" s="11"/>
      <c r="B250" s="173">
        <v>3105900</v>
      </c>
      <c r="C250" s="174" t="s">
        <v>738</v>
      </c>
      <c r="D250" s="174" t="s">
        <v>749</v>
      </c>
      <c r="E250" s="175"/>
      <c r="F250" s="94"/>
      <c r="G250" s="176"/>
      <c r="H250" s="177">
        <v>-18467102</v>
      </c>
      <c r="I250" s="21">
        <v>6150.297029702971</v>
      </c>
      <c r="J250" s="51"/>
      <c r="K250" s="38">
        <v>505</v>
      </c>
      <c r="M250" s="38">
        <v>505</v>
      </c>
    </row>
    <row r="251" spans="1:13" s="14" customFormat="1" ht="12.75">
      <c r="A251" s="10"/>
      <c r="B251" s="179">
        <v>-487013</v>
      </c>
      <c r="C251" s="180" t="s">
        <v>738</v>
      </c>
      <c r="D251" s="180" t="s">
        <v>750</v>
      </c>
      <c r="E251" s="181"/>
      <c r="F251" s="95"/>
      <c r="G251" s="182"/>
      <c r="H251" s="183">
        <v>-5437866</v>
      </c>
      <c r="I251" s="71">
        <v>-964.3821782178218</v>
      </c>
      <c r="J251" s="184"/>
      <c r="K251" s="78">
        <v>505</v>
      </c>
      <c r="L251" s="72"/>
      <c r="M251" s="78">
        <v>505</v>
      </c>
    </row>
    <row r="252" spans="1:13" s="14" customFormat="1" ht="12.75">
      <c r="A252" s="1"/>
      <c r="B252" s="39"/>
      <c r="C252" s="1"/>
      <c r="D252" s="1"/>
      <c r="E252" s="1"/>
      <c r="F252" s="43"/>
      <c r="G252" s="26"/>
      <c r="H252" s="5"/>
      <c r="I252" s="21"/>
      <c r="J252"/>
      <c r="K252"/>
      <c r="L252"/>
      <c r="M252" s="2"/>
    </row>
    <row r="253" spans="1:13" s="14" customFormat="1" ht="12.75">
      <c r="A253" s="185"/>
      <c r="B253" s="39"/>
      <c r="C253" s="186"/>
      <c r="D253" s="186"/>
      <c r="E253" s="185"/>
      <c r="F253" s="94"/>
      <c r="G253" s="187"/>
      <c r="H253" s="188"/>
      <c r="I253" s="189"/>
      <c r="J253" s="190"/>
      <c r="K253" s="191"/>
      <c r="L253" s="192"/>
      <c r="M253" s="191"/>
    </row>
    <row r="254" spans="1:13" s="14" customFormat="1" ht="12.75">
      <c r="A254" s="11"/>
      <c r="B254" s="30"/>
      <c r="C254" s="193"/>
      <c r="D254" s="193"/>
      <c r="E254" s="193"/>
      <c r="F254" s="94"/>
      <c r="G254" s="194"/>
      <c r="H254" s="27"/>
      <c r="I254" s="51"/>
      <c r="J254" s="51"/>
      <c r="K254" s="38"/>
      <c r="M254" s="38"/>
    </row>
    <row r="255" spans="1:13" s="14" customFormat="1" ht="12.75">
      <c r="A255" s="141"/>
      <c r="B255" s="195">
        <v>2363440</v>
      </c>
      <c r="C255" s="196" t="s">
        <v>734</v>
      </c>
      <c r="D255" s="196" t="s">
        <v>743</v>
      </c>
      <c r="E255" s="141"/>
      <c r="F255" s="94"/>
      <c r="G255" s="168"/>
      <c r="H255" s="177">
        <v>-2363440</v>
      </c>
      <c r="I255" s="197">
        <v>5252.0888888888885</v>
      </c>
      <c r="J255" s="169"/>
      <c r="K255" s="38">
        <v>440</v>
      </c>
      <c r="M255" s="38">
        <v>450</v>
      </c>
    </row>
    <row r="256" spans="1:13" s="14" customFormat="1" ht="12.75">
      <c r="A256" s="141"/>
      <c r="B256" s="195">
        <v>2731850</v>
      </c>
      <c r="C256" s="196" t="s">
        <v>734</v>
      </c>
      <c r="D256" s="196" t="s">
        <v>744</v>
      </c>
      <c r="E256" s="141"/>
      <c r="F256" s="94"/>
      <c r="G256" s="168"/>
      <c r="H256" s="177">
        <v>-5095290</v>
      </c>
      <c r="I256" s="197">
        <v>5463.7</v>
      </c>
      <c r="J256" s="169"/>
      <c r="K256" s="38">
        <v>500</v>
      </c>
      <c r="M256" s="38">
        <v>500</v>
      </c>
    </row>
    <row r="257" spans="1:13" s="14" customFormat="1" ht="12.75">
      <c r="A257" s="141"/>
      <c r="B257" s="195">
        <v>2547660</v>
      </c>
      <c r="C257" s="196" t="s">
        <v>734</v>
      </c>
      <c r="D257" s="196" t="s">
        <v>745</v>
      </c>
      <c r="E257" s="141"/>
      <c r="F257" s="94"/>
      <c r="G257" s="168"/>
      <c r="H257" s="177">
        <v>-7642950</v>
      </c>
      <c r="I257" s="197">
        <v>4995.411764705882</v>
      </c>
      <c r="J257" s="169"/>
      <c r="K257" s="38">
        <v>510</v>
      </c>
      <c r="M257" s="38">
        <v>510</v>
      </c>
    </row>
    <row r="258" spans="1:13" s="52" customFormat="1" ht="12.75">
      <c r="A258" s="141"/>
      <c r="B258" s="195">
        <v>-22485249</v>
      </c>
      <c r="C258" s="196" t="s">
        <v>734</v>
      </c>
      <c r="D258" s="196" t="s">
        <v>751</v>
      </c>
      <c r="E258" s="141"/>
      <c r="F258" s="94"/>
      <c r="G258" s="168"/>
      <c r="H258" s="177">
        <v>14842299</v>
      </c>
      <c r="I258" s="197">
        <v>-46844.26875</v>
      </c>
      <c r="J258" s="169"/>
      <c r="K258" s="38">
        <v>480</v>
      </c>
      <c r="L258" s="14"/>
      <c r="M258" s="38">
        <v>480</v>
      </c>
    </row>
    <row r="259" spans="1:13" s="52" customFormat="1" ht="12.75">
      <c r="A259" s="141"/>
      <c r="B259" s="195">
        <v>2065650</v>
      </c>
      <c r="C259" s="196" t="s">
        <v>734</v>
      </c>
      <c r="D259" s="196" t="s">
        <v>746</v>
      </c>
      <c r="E259" s="141"/>
      <c r="F259" s="94"/>
      <c r="G259" s="168"/>
      <c r="H259" s="177">
        <v>12776649</v>
      </c>
      <c r="I259" s="197">
        <v>4303.4375</v>
      </c>
      <c r="J259" s="169"/>
      <c r="K259" s="38">
        <v>480</v>
      </c>
      <c r="L259" s="14"/>
      <c r="M259" s="38">
        <v>480</v>
      </c>
    </row>
    <row r="260" spans="1:13" s="52" customFormat="1" ht="12.75">
      <c r="A260" s="141"/>
      <c r="B260" s="195">
        <v>2717243</v>
      </c>
      <c r="C260" s="196" t="s">
        <v>734</v>
      </c>
      <c r="D260" s="196" t="s">
        <v>752</v>
      </c>
      <c r="E260" s="141"/>
      <c r="F260" s="94"/>
      <c r="G260" s="168"/>
      <c r="H260" s="177">
        <v>10059406</v>
      </c>
      <c r="I260" s="197">
        <v>5434.486</v>
      </c>
      <c r="J260" s="169"/>
      <c r="K260" s="38">
        <v>500</v>
      </c>
      <c r="L260" s="14"/>
      <c r="M260" s="38">
        <v>500</v>
      </c>
    </row>
    <row r="261" spans="1:13" s="52" customFormat="1" ht="12.75">
      <c r="A261" s="141"/>
      <c r="B261" s="195">
        <v>2191475</v>
      </c>
      <c r="C261" s="196" t="s">
        <v>734</v>
      </c>
      <c r="D261" s="196" t="s">
        <v>748</v>
      </c>
      <c r="E261" s="141"/>
      <c r="F261" s="94"/>
      <c r="G261" s="168"/>
      <c r="H261" s="177">
        <v>7867931</v>
      </c>
      <c r="I261" s="197">
        <v>4255.291262135922</v>
      </c>
      <c r="J261" s="169"/>
      <c r="K261" s="38">
        <v>515</v>
      </c>
      <c r="L261" s="14"/>
      <c r="M261" s="38">
        <v>515</v>
      </c>
    </row>
    <row r="262" spans="1:13" s="52" customFormat="1" ht="12.75">
      <c r="A262" s="141"/>
      <c r="B262" s="195">
        <v>1854890</v>
      </c>
      <c r="C262" s="196" t="s">
        <v>734</v>
      </c>
      <c r="D262" s="196" t="s">
        <v>749</v>
      </c>
      <c r="E262" s="141"/>
      <c r="F262" s="94"/>
      <c r="G262" s="168"/>
      <c r="H262" s="177">
        <v>6013041</v>
      </c>
      <c r="I262" s="197">
        <v>3673.0495049504952</v>
      </c>
      <c r="J262" s="169"/>
      <c r="K262" s="38">
        <v>505</v>
      </c>
      <c r="L262" s="14"/>
      <c r="M262" s="38">
        <v>505</v>
      </c>
    </row>
    <row r="263" spans="1:13" s="14" customFormat="1" ht="12.75">
      <c r="A263" s="198"/>
      <c r="B263" s="199">
        <v>-6013041</v>
      </c>
      <c r="C263" s="198" t="s">
        <v>734</v>
      </c>
      <c r="D263" s="198" t="s">
        <v>750</v>
      </c>
      <c r="E263" s="198"/>
      <c r="F263" s="95"/>
      <c r="G263" s="200"/>
      <c r="H263" s="183">
        <v>3649601</v>
      </c>
      <c r="I263" s="184">
        <v>-11907.011881188118</v>
      </c>
      <c r="J263" s="201"/>
      <c r="K263" s="78">
        <v>505</v>
      </c>
      <c r="L263" s="72"/>
      <c r="M263" s="78">
        <v>505</v>
      </c>
    </row>
    <row r="264" spans="1:13" ht="12.75">
      <c r="A264" s="11"/>
      <c r="B264" s="30"/>
      <c r="C264" s="193"/>
      <c r="D264" s="193"/>
      <c r="E264" s="193"/>
      <c r="F264" s="94"/>
      <c r="G264" s="194"/>
      <c r="H264" s="27"/>
      <c r="I264" s="51"/>
      <c r="J264" s="51"/>
      <c r="K264" s="38"/>
      <c r="L264" s="14"/>
      <c r="M264" s="38"/>
    </row>
    <row r="265" spans="2:6" ht="12.75">
      <c r="B265" s="39"/>
      <c r="F265" s="53"/>
    </row>
    <row r="266" spans="2:6" ht="12.75">
      <c r="B266" s="39"/>
      <c r="F266" s="53"/>
    </row>
    <row r="267" spans="1:13" ht="12.75">
      <c r="A267" s="202"/>
      <c r="B267" s="203">
        <v>-20489117</v>
      </c>
      <c r="C267" s="202" t="s">
        <v>735</v>
      </c>
      <c r="D267" s="202" t="s">
        <v>753</v>
      </c>
      <c r="E267" s="202"/>
      <c r="F267" s="204"/>
      <c r="G267" s="96"/>
      <c r="H267" s="205">
        <v>20489117</v>
      </c>
      <c r="I267" s="206">
        <v>-48783.61190476191</v>
      </c>
      <c r="J267" s="207"/>
      <c r="K267" s="103">
        <v>420</v>
      </c>
      <c r="L267" s="102"/>
      <c r="M267" s="103">
        <v>420</v>
      </c>
    </row>
    <row r="268" spans="1:13" ht="12.75">
      <c r="A268" s="202"/>
      <c r="B268" s="203">
        <v>999275</v>
      </c>
      <c r="C268" s="202" t="s">
        <v>735</v>
      </c>
      <c r="D268" s="202" t="s">
        <v>739</v>
      </c>
      <c r="E268" s="202"/>
      <c r="F268" s="204"/>
      <c r="G268" s="96"/>
      <c r="H268" s="205">
        <v>19489842</v>
      </c>
      <c r="I268" s="206">
        <v>2379.2261904761904</v>
      </c>
      <c r="J268" s="207"/>
      <c r="K268" s="103">
        <v>420</v>
      </c>
      <c r="L268" s="102"/>
      <c r="M268" s="103">
        <v>420</v>
      </c>
    </row>
    <row r="269" spans="1:13" s="208" customFormat="1" ht="12.75">
      <c r="A269" s="202"/>
      <c r="B269" s="203">
        <v>3013800</v>
      </c>
      <c r="C269" s="202" t="s">
        <v>735</v>
      </c>
      <c r="D269" s="202" t="s">
        <v>740</v>
      </c>
      <c r="E269" s="202"/>
      <c r="F269" s="204"/>
      <c r="G269" s="96"/>
      <c r="H269" s="205">
        <v>16476042</v>
      </c>
      <c r="I269" s="206">
        <v>7262.168674698795</v>
      </c>
      <c r="J269" s="207"/>
      <c r="K269" s="103">
        <v>415</v>
      </c>
      <c r="L269" s="102"/>
      <c r="M269" s="103">
        <v>415</v>
      </c>
    </row>
    <row r="270" spans="1:13" s="208" customFormat="1" ht="12.75">
      <c r="A270" s="202"/>
      <c r="B270" s="203">
        <v>1214992</v>
      </c>
      <c r="C270" s="202" t="s">
        <v>735</v>
      </c>
      <c r="D270" s="202" t="s">
        <v>741</v>
      </c>
      <c r="E270" s="202"/>
      <c r="F270" s="204"/>
      <c r="G270" s="96"/>
      <c r="H270" s="205">
        <v>15261050</v>
      </c>
      <c r="I270" s="206">
        <v>2761.3454545454547</v>
      </c>
      <c r="J270" s="207"/>
      <c r="K270" s="38">
        <v>440</v>
      </c>
      <c r="L270" s="14"/>
      <c r="M270" s="38">
        <v>440</v>
      </c>
    </row>
    <row r="271" spans="1:13" s="208" customFormat="1" ht="12.75">
      <c r="A271" s="202"/>
      <c r="B271" s="203">
        <v>1493250</v>
      </c>
      <c r="C271" s="202" t="s">
        <v>735</v>
      </c>
      <c r="D271" s="202" t="s">
        <v>743</v>
      </c>
      <c r="E271" s="202"/>
      <c r="F271" s="204"/>
      <c r="G271" s="96"/>
      <c r="H271" s="205">
        <v>13767800</v>
      </c>
      <c r="I271" s="206">
        <v>3318.3333333333335</v>
      </c>
      <c r="J271" s="207"/>
      <c r="K271" s="38">
        <v>450</v>
      </c>
      <c r="L271" s="14"/>
      <c r="M271" s="38">
        <v>450</v>
      </c>
    </row>
    <row r="272" spans="1:13" s="208" customFormat="1" ht="12.75">
      <c r="A272" s="202"/>
      <c r="B272" s="203">
        <v>1420200</v>
      </c>
      <c r="C272" s="202" t="s">
        <v>735</v>
      </c>
      <c r="D272" s="202" t="s">
        <v>744</v>
      </c>
      <c r="E272" s="202"/>
      <c r="F272" s="204"/>
      <c r="G272" s="96"/>
      <c r="H272" s="205">
        <v>12347600</v>
      </c>
      <c r="I272" s="206">
        <v>2840.4</v>
      </c>
      <c r="J272" s="207"/>
      <c r="K272" s="38">
        <v>500</v>
      </c>
      <c r="L272" s="14"/>
      <c r="M272" s="38">
        <v>500</v>
      </c>
    </row>
    <row r="273" spans="1:13" s="208" customFormat="1" ht="12.75">
      <c r="A273" s="202"/>
      <c r="B273" s="203">
        <v>1603300</v>
      </c>
      <c r="C273" s="202" t="s">
        <v>735</v>
      </c>
      <c r="D273" s="202" t="s">
        <v>745</v>
      </c>
      <c r="E273" s="202"/>
      <c r="F273" s="204"/>
      <c r="G273" s="96"/>
      <c r="H273" s="205">
        <v>10744300</v>
      </c>
      <c r="I273" s="206">
        <v>3143.725490196078</v>
      </c>
      <c r="J273" s="207"/>
      <c r="K273" s="38">
        <v>510</v>
      </c>
      <c r="L273" s="14"/>
      <c r="M273" s="38">
        <v>510</v>
      </c>
    </row>
    <row r="274" spans="1:13" s="208" customFormat="1" ht="12.75">
      <c r="A274" s="202"/>
      <c r="B274" s="239">
        <v>1470445</v>
      </c>
      <c r="C274" s="202" t="s">
        <v>735</v>
      </c>
      <c r="D274" s="202" t="s">
        <v>746</v>
      </c>
      <c r="E274" s="202"/>
      <c r="F274" s="204"/>
      <c r="G274" s="96"/>
      <c r="H274" s="205">
        <v>9273855</v>
      </c>
      <c r="I274" s="206">
        <v>3063.4270833333335</v>
      </c>
      <c r="J274" s="207"/>
      <c r="K274" s="38">
        <v>480</v>
      </c>
      <c r="L274" s="14"/>
      <c r="M274" s="38">
        <v>480</v>
      </c>
    </row>
    <row r="275" spans="1:13" s="208" customFormat="1" ht="12.75">
      <c r="A275" s="202"/>
      <c r="B275" s="203">
        <v>1775000</v>
      </c>
      <c r="C275" s="202" t="s">
        <v>735</v>
      </c>
      <c r="D275" s="202" t="s">
        <v>752</v>
      </c>
      <c r="E275" s="202"/>
      <c r="F275" s="204"/>
      <c r="G275" s="96"/>
      <c r="H275" s="205">
        <v>7498855</v>
      </c>
      <c r="I275" s="206">
        <v>3550</v>
      </c>
      <c r="J275" s="207"/>
      <c r="K275" s="38">
        <v>500</v>
      </c>
      <c r="L275" s="14"/>
      <c r="M275" s="38">
        <v>500</v>
      </c>
    </row>
    <row r="276" spans="1:13" s="208" customFormat="1" ht="12.75">
      <c r="A276" s="202"/>
      <c r="B276" s="203">
        <v>1775000</v>
      </c>
      <c r="C276" s="202" t="s">
        <v>735</v>
      </c>
      <c r="D276" s="202" t="s">
        <v>748</v>
      </c>
      <c r="E276" s="202"/>
      <c r="F276" s="204"/>
      <c r="G276" s="96"/>
      <c r="H276" s="205">
        <v>5723855</v>
      </c>
      <c r="I276" s="206">
        <v>3446.6019417475727</v>
      </c>
      <c r="J276" s="207"/>
      <c r="K276" s="38">
        <v>515</v>
      </c>
      <c r="L276" s="14"/>
      <c r="M276" s="38">
        <v>515</v>
      </c>
    </row>
    <row r="277" spans="1:13" s="208" customFormat="1" ht="12.75">
      <c r="A277" s="202"/>
      <c r="B277" s="203">
        <v>1775000</v>
      </c>
      <c r="C277" s="202" t="s">
        <v>735</v>
      </c>
      <c r="D277" s="202" t="s">
        <v>749</v>
      </c>
      <c r="E277" s="202"/>
      <c r="F277" s="204"/>
      <c r="G277" s="96"/>
      <c r="H277" s="205">
        <v>3948855</v>
      </c>
      <c r="I277" s="206">
        <v>3514.8514851485147</v>
      </c>
      <c r="J277" s="207"/>
      <c r="K277" s="38">
        <v>505</v>
      </c>
      <c r="L277" s="14"/>
      <c r="M277" s="38">
        <v>505</v>
      </c>
    </row>
    <row r="278" spans="1:13" ht="12.75">
      <c r="A278" s="209"/>
      <c r="B278" s="98">
        <v>-3948855</v>
      </c>
      <c r="C278" s="209" t="s">
        <v>754</v>
      </c>
      <c r="D278" s="209" t="s">
        <v>755</v>
      </c>
      <c r="E278" s="209"/>
      <c r="F278" s="210"/>
      <c r="G278" s="107"/>
      <c r="H278" s="211">
        <v>23438697</v>
      </c>
      <c r="I278" s="212">
        <v>-7819.514851485149</v>
      </c>
      <c r="J278" s="213"/>
      <c r="K278" s="78">
        <v>515</v>
      </c>
      <c r="L278" s="72"/>
      <c r="M278" s="78">
        <v>505</v>
      </c>
    </row>
    <row r="279" spans="2:6" ht="12.75">
      <c r="B279" s="39"/>
      <c r="F279" s="53"/>
    </row>
    <row r="280" spans="2:6" ht="12.75">
      <c r="B280" s="39"/>
      <c r="F280" s="53"/>
    </row>
    <row r="281" spans="1:13" s="221" customFormat="1" ht="12.75">
      <c r="A281" s="1"/>
      <c r="B281" s="39"/>
      <c r="C281" s="1"/>
      <c r="D281" s="1"/>
      <c r="E281" s="1"/>
      <c r="F281" s="53"/>
      <c r="G281" s="26"/>
      <c r="H281" s="5"/>
      <c r="I281" s="4"/>
      <c r="J281"/>
      <c r="K281"/>
      <c r="L281"/>
      <c r="M281"/>
    </row>
    <row r="282" spans="1:13" s="221" customFormat="1" ht="12.75">
      <c r="A282" s="214"/>
      <c r="B282" s="215">
        <v>-617794</v>
      </c>
      <c r="C282" s="216" t="s">
        <v>756</v>
      </c>
      <c r="D282" s="214" t="s">
        <v>757</v>
      </c>
      <c r="E282" s="214"/>
      <c r="F282" s="217"/>
      <c r="G282" s="218"/>
      <c r="H282" s="219">
        <v>617794</v>
      </c>
      <c r="I282" s="220">
        <v>-1211.3607843137254</v>
      </c>
      <c r="M282" s="38">
        <v>510</v>
      </c>
    </row>
    <row r="283" spans="1:13" s="221" customFormat="1" ht="12.75">
      <c r="A283" s="214"/>
      <c r="B283" s="215">
        <v>400000</v>
      </c>
      <c r="C283" s="216" t="s">
        <v>756</v>
      </c>
      <c r="D283" s="214" t="s">
        <v>758</v>
      </c>
      <c r="E283" s="214"/>
      <c r="F283" s="217"/>
      <c r="G283" s="218"/>
      <c r="H283" s="219">
        <v>217794</v>
      </c>
      <c r="I283" s="220">
        <v>784.3137254901961</v>
      </c>
      <c r="M283" s="38">
        <v>510</v>
      </c>
    </row>
    <row r="284" spans="1:13" s="221" customFormat="1" ht="12.75">
      <c r="A284" s="214"/>
      <c r="B284" s="215">
        <v>217000</v>
      </c>
      <c r="C284" s="216" t="s">
        <v>756</v>
      </c>
      <c r="D284" s="214" t="s">
        <v>748</v>
      </c>
      <c r="E284" s="214"/>
      <c r="F284" s="217"/>
      <c r="G284" s="218"/>
      <c r="H284" s="219">
        <v>794</v>
      </c>
      <c r="I284" s="220">
        <v>421.3592233009709</v>
      </c>
      <c r="K284" s="221">
        <v>515</v>
      </c>
      <c r="M284" s="38">
        <v>515</v>
      </c>
    </row>
    <row r="285" spans="1:13" s="221" customFormat="1" ht="12.75">
      <c r="A285" s="214"/>
      <c r="B285" s="215">
        <v>-27432</v>
      </c>
      <c r="C285" s="216" t="s">
        <v>756</v>
      </c>
      <c r="D285" s="214" t="s">
        <v>766</v>
      </c>
      <c r="E285" s="214"/>
      <c r="F285" s="217"/>
      <c r="G285" s="218"/>
      <c r="H285" s="219">
        <v>28226</v>
      </c>
      <c r="I285" s="220">
        <v>-54.32079207920792</v>
      </c>
      <c r="K285" s="221">
        <v>505</v>
      </c>
      <c r="M285" s="38">
        <v>505</v>
      </c>
    </row>
    <row r="286" spans="1:13" s="228" customFormat="1" ht="12.75">
      <c r="A286" s="214"/>
      <c r="B286" s="215">
        <v>28080</v>
      </c>
      <c r="C286" s="216" t="s">
        <v>756</v>
      </c>
      <c r="D286" s="214" t="s">
        <v>749</v>
      </c>
      <c r="E286" s="214"/>
      <c r="F286" s="217"/>
      <c r="G286" s="218"/>
      <c r="H286" s="219">
        <v>146</v>
      </c>
      <c r="I286" s="220">
        <v>55.603960396039604</v>
      </c>
      <c r="J286" s="221"/>
      <c r="K286" s="221">
        <v>505</v>
      </c>
      <c r="L286" s="221"/>
      <c r="M286" s="38">
        <v>505</v>
      </c>
    </row>
    <row r="287" spans="1:13" ht="12.75">
      <c r="A287" s="222"/>
      <c r="B287" s="223">
        <v>-146</v>
      </c>
      <c r="C287" s="222" t="s">
        <v>756</v>
      </c>
      <c r="D287" s="222" t="s">
        <v>750</v>
      </c>
      <c r="E287" s="222"/>
      <c r="F287" s="224"/>
      <c r="G287" s="225"/>
      <c r="H287" s="226">
        <v>217940</v>
      </c>
      <c r="I287" s="227">
        <v>-0.2891089108910891</v>
      </c>
      <c r="J287" s="228"/>
      <c r="K287" s="78">
        <v>505</v>
      </c>
      <c r="L287" s="72"/>
      <c r="M287" s="78">
        <v>505</v>
      </c>
    </row>
    <row r="288" spans="2:13" ht="12.75">
      <c r="B288" s="39"/>
      <c r="I288" s="21"/>
      <c r="M288" s="2"/>
    </row>
    <row r="289" spans="2:13" ht="12.75">
      <c r="B289" s="39"/>
      <c r="I289" s="21"/>
      <c r="M289" s="2"/>
    </row>
    <row r="290" spans="2:13" ht="12.75">
      <c r="B290" s="39"/>
      <c r="I290" s="21"/>
      <c r="M290" s="2"/>
    </row>
    <row r="291" spans="1:13" s="285" customFormat="1" ht="12.75">
      <c r="A291" s="284"/>
      <c r="B291" s="284">
        <v>-12761734</v>
      </c>
      <c r="C291" s="186" t="s">
        <v>823</v>
      </c>
      <c r="D291" s="186" t="s">
        <v>824</v>
      </c>
      <c r="E291" s="185"/>
      <c r="F291" s="29"/>
      <c r="G291" s="187"/>
      <c r="H291" s="39">
        <v>12761734</v>
      </c>
      <c r="I291" s="197">
        <v>-26044.355102040816</v>
      </c>
      <c r="J291" s="190"/>
      <c r="K291" s="191">
        <v>490</v>
      </c>
      <c r="L291" s="192"/>
      <c r="M291" s="191">
        <v>490</v>
      </c>
    </row>
    <row r="292" spans="1:13" s="14" customFormat="1" ht="12.75">
      <c r="A292" s="188"/>
      <c r="B292" s="188">
        <v>3191220</v>
      </c>
      <c r="C292" s="186" t="s">
        <v>823</v>
      </c>
      <c r="D292" s="186" t="s">
        <v>740</v>
      </c>
      <c r="E292" s="185"/>
      <c r="F292" s="29"/>
      <c r="G292" s="187"/>
      <c r="H292" s="39">
        <v>9570514</v>
      </c>
      <c r="I292" s="197">
        <v>6512.693877551021</v>
      </c>
      <c r="J292" s="190"/>
      <c r="K292" s="191">
        <v>490</v>
      </c>
      <c r="L292" s="192"/>
      <c r="M292" s="191">
        <v>490</v>
      </c>
    </row>
    <row r="293" spans="1:13" ht="12.75">
      <c r="A293" s="188"/>
      <c r="B293" s="188">
        <v>2511135</v>
      </c>
      <c r="C293" s="186" t="s">
        <v>823</v>
      </c>
      <c r="D293" s="186" t="s">
        <v>741</v>
      </c>
      <c r="E293" s="185"/>
      <c r="F293" s="29"/>
      <c r="G293" s="187"/>
      <c r="H293" s="39">
        <v>7059379</v>
      </c>
      <c r="I293" s="197">
        <v>5231.53125</v>
      </c>
      <c r="J293" s="190"/>
      <c r="K293" s="191">
        <v>480</v>
      </c>
      <c r="L293" s="192"/>
      <c r="M293" s="191">
        <v>480</v>
      </c>
    </row>
    <row r="294" spans="1:13" ht="12.75">
      <c r="A294" s="188"/>
      <c r="B294" s="188">
        <v>2578918</v>
      </c>
      <c r="C294" s="186" t="s">
        <v>823</v>
      </c>
      <c r="D294" s="186" t="s">
        <v>743</v>
      </c>
      <c r="E294" s="185"/>
      <c r="F294" s="29"/>
      <c r="G294" s="187"/>
      <c r="H294" s="39">
        <v>4480461</v>
      </c>
      <c r="I294" s="197">
        <v>5429.301052631579</v>
      </c>
      <c r="J294" s="190"/>
      <c r="K294" s="191">
        <v>475</v>
      </c>
      <c r="L294" s="192"/>
      <c r="M294" s="191">
        <v>475</v>
      </c>
    </row>
    <row r="295" spans="1:13" ht="12.75">
      <c r="A295" s="188"/>
      <c r="B295" s="188">
        <v>2044700</v>
      </c>
      <c r="C295" s="186" t="s">
        <v>823</v>
      </c>
      <c r="D295" s="186" t="s">
        <v>744</v>
      </c>
      <c r="E295" s="185"/>
      <c r="F295" s="29"/>
      <c r="G295" s="187"/>
      <c r="H295" s="39">
        <v>2435761</v>
      </c>
      <c r="I295" s="197">
        <v>4445</v>
      </c>
      <c r="J295" s="190"/>
      <c r="K295" s="191">
        <v>460</v>
      </c>
      <c r="L295" s="192"/>
      <c r="M295" s="191">
        <v>460</v>
      </c>
    </row>
    <row r="296" spans="1:13" s="84" customFormat="1" ht="12.75">
      <c r="A296" s="188"/>
      <c r="B296" s="188">
        <v>2352000</v>
      </c>
      <c r="C296" s="186" t="s">
        <v>823</v>
      </c>
      <c r="D296" s="186" t="s">
        <v>745</v>
      </c>
      <c r="E296" s="185"/>
      <c r="F296" s="29"/>
      <c r="G296" s="187"/>
      <c r="H296" s="39">
        <v>83761</v>
      </c>
      <c r="I296" s="197">
        <v>5285.393258426966</v>
      </c>
      <c r="J296" s="190"/>
      <c r="K296" s="191">
        <v>445</v>
      </c>
      <c r="L296" s="192"/>
      <c r="M296" s="191">
        <v>445</v>
      </c>
    </row>
    <row r="297" spans="1:13" s="171" customFormat="1" ht="12.75">
      <c r="A297" s="188"/>
      <c r="B297" s="188">
        <v>850000</v>
      </c>
      <c r="C297" s="186" t="s">
        <v>823</v>
      </c>
      <c r="D297" s="186" t="s">
        <v>746</v>
      </c>
      <c r="E297" s="185"/>
      <c r="F297" s="29"/>
      <c r="G297" s="187"/>
      <c r="H297" s="39">
        <v>-766239</v>
      </c>
      <c r="I297" s="197">
        <v>1888.888888888889</v>
      </c>
      <c r="J297" s="190"/>
      <c r="K297" s="191">
        <v>450</v>
      </c>
      <c r="L297" s="192"/>
      <c r="M297" s="191">
        <v>450</v>
      </c>
    </row>
    <row r="298" spans="1:13" s="171" customFormat="1" ht="12.75">
      <c r="A298" s="188"/>
      <c r="B298" s="188">
        <v>412704</v>
      </c>
      <c r="C298" s="186" t="s">
        <v>823</v>
      </c>
      <c r="D298" s="186" t="s">
        <v>758</v>
      </c>
      <c r="E298" s="185"/>
      <c r="F298" s="29"/>
      <c r="G298" s="187"/>
      <c r="H298" s="39">
        <v>-1178943</v>
      </c>
      <c r="I298" s="197">
        <v>927.4247191011236</v>
      </c>
      <c r="J298" s="190"/>
      <c r="K298" s="191">
        <v>445</v>
      </c>
      <c r="L298" s="192"/>
      <c r="M298" s="191">
        <v>445</v>
      </c>
    </row>
    <row r="299" spans="1:13" s="171" customFormat="1" ht="12.75">
      <c r="A299" s="188"/>
      <c r="B299" s="188">
        <v>558634</v>
      </c>
      <c r="C299" s="186" t="s">
        <v>823</v>
      </c>
      <c r="D299" s="186" t="s">
        <v>748</v>
      </c>
      <c r="E299" s="185"/>
      <c r="F299" s="29"/>
      <c r="G299" s="187"/>
      <c r="H299" s="39">
        <v>-1737577</v>
      </c>
      <c r="I299" s="197">
        <v>1269.6227272727272</v>
      </c>
      <c r="J299" s="190"/>
      <c r="K299" s="191">
        <v>440</v>
      </c>
      <c r="L299" s="192"/>
      <c r="M299" s="191">
        <v>440</v>
      </c>
    </row>
    <row r="300" spans="1:13" s="171" customFormat="1" ht="12.75">
      <c r="A300" s="188"/>
      <c r="B300" s="188">
        <v>512855</v>
      </c>
      <c r="C300" s="186" t="s">
        <v>823</v>
      </c>
      <c r="D300" s="186" t="s">
        <v>749</v>
      </c>
      <c r="E300" s="185"/>
      <c r="F300" s="29"/>
      <c r="G300" s="187"/>
      <c r="H300" s="39">
        <v>-2250432</v>
      </c>
      <c r="I300" s="197">
        <v>1206.7176470588236</v>
      </c>
      <c r="J300" s="190"/>
      <c r="K300" s="191">
        <v>425</v>
      </c>
      <c r="L300" s="192"/>
      <c r="M300" s="191">
        <v>425</v>
      </c>
    </row>
    <row r="301" spans="1:13" s="171" customFormat="1" ht="12.75">
      <c r="A301" s="188"/>
      <c r="B301" s="188">
        <v>0</v>
      </c>
      <c r="C301" s="186" t="s">
        <v>823</v>
      </c>
      <c r="D301" s="186" t="s">
        <v>825</v>
      </c>
      <c r="E301" s="185"/>
      <c r="F301" s="29"/>
      <c r="G301" s="187"/>
      <c r="H301" s="39">
        <v>-2250432</v>
      </c>
      <c r="I301" s="197">
        <v>0</v>
      </c>
      <c r="J301" s="190"/>
      <c r="K301" s="191">
        <v>415</v>
      </c>
      <c r="L301" s="192"/>
      <c r="M301" s="191">
        <v>415</v>
      </c>
    </row>
    <row r="302" spans="1:13" s="171" customFormat="1" ht="12.75">
      <c r="A302" s="185"/>
      <c r="B302" s="188">
        <v>0</v>
      </c>
      <c r="C302" s="186" t="s">
        <v>823</v>
      </c>
      <c r="D302" s="186" t="s">
        <v>826</v>
      </c>
      <c r="E302" s="185"/>
      <c r="F302" s="29"/>
      <c r="G302" s="187"/>
      <c r="H302" s="39">
        <v>-2250432</v>
      </c>
      <c r="I302" s="197">
        <v>0</v>
      </c>
      <c r="J302" s="190"/>
      <c r="K302" s="191">
        <v>420</v>
      </c>
      <c r="L302" s="192"/>
      <c r="M302" s="191">
        <v>420</v>
      </c>
    </row>
    <row r="303" spans="1:13" s="171" customFormat="1" ht="12.75">
      <c r="A303" s="185"/>
      <c r="B303" s="188">
        <v>1036425</v>
      </c>
      <c r="C303" s="186" t="s">
        <v>823</v>
      </c>
      <c r="D303" s="186" t="s">
        <v>739</v>
      </c>
      <c r="E303" s="185"/>
      <c r="F303" s="29"/>
      <c r="G303" s="187"/>
      <c r="H303" s="39">
        <v>-3286857</v>
      </c>
      <c r="I303" s="197">
        <v>2467.6785714285716</v>
      </c>
      <c r="J303" s="190"/>
      <c r="K303" s="191">
        <v>420</v>
      </c>
      <c r="L303" s="192"/>
      <c r="M303" s="191">
        <v>420</v>
      </c>
    </row>
    <row r="304" spans="1:13" s="291" customFormat="1" ht="12.75">
      <c r="A304" s="286"/>
      <c r="B304" s="287">
        <v>-3589789</v>
      </c>
      <c r="C304" s="186" t="s">
        <v>823</v>
      </c>
      <c r="D304" s="286" t="s">
        <v>757</v>
      </c>
      <c r="E304" s="286"/>
      <c r="F304" s="288"/>
      <c r="G304" s="289"/>
      <c r="H304" s="39">
        <v>302932</v>
      </c>
      <c r="I304" s="290">
        <v>-7179.578</v>
      </c>
      <c r="K304" s="291">
        <v>500</v>
      </c>
      <c r="M304" s="292">
        <v>500</v>
      </c>
    </row>
    <row r="305" spans="1:13" s="291" customFormat="1" ht="12.75">
      <c r="A305" s="286"/>
      <c r="B305" s="287">
        <v>0</v>
      </c>
      <c r="C305" s="186" t="s">
        <v>823</v>
      </c>
      <c r="D305" s="286" t="s">
        <v>758</v>
      </c>
      <c r="E305" s="286"/>
      <c r="F305" s="288"/>
      <c r="G305" s="289"/>
      <c r="H305" s="32">
        <v>302932</v>
      </c>
      <c r="I305" s="290">
        <v>0</v>
      </c>
      <c r="K305" s="291">
        <v>500</v>
      </c>
      <c r="M305" s="292">
        <v>500</v>
      </c>
    </row>
    <row r="306" spans="1:13" s="291" customFormat="1" ht="12.75">
      <c r="A306" s="286"/>
      <c r="B306" s="287">
        <v>0</v>
      </c>
      <c r="C306" s="186" t="s">
        <v>823</v>
      </c>
      <c r="D306" s="286" t="s">
        <v>748</v>
      </c>
      <c r="E306" s="286"/>
      <c r="F306" s="288"/>
      <c r="G306" s="289"/>
      <c r="H306" s="32">
        <v>302932</v>
      </c>
      <c r="I306" s="290">
        <v>0</v>
      </c>
      <c r="K306" s="291">
        <v>515</v>
      </c>
      <c r="M306" s="292">
        <v>515</v>
      </c>
    </row>
    <row r="307" spans="1:13" s="291" customFormat="1" ht="12.75">
      <c r="A307" s="286"/>
      <c r="B307" s="287">
        <v>302968</v>
      </c>
      <c r="C307" s="186" t="s">
        <v>823</v>
      </c>
      <c r="D307" s="286" t="s">
        <v>749</v>
      </c>
      <c r="E307" s="286"/>
      <c r="F307" s="288"/>
      <c r="G307" s="289"/>
      <c r="H307" s="32">
        <v>-36</v>
      </c>
      <c r="I307" s="290">
        <v>599.9366336633664</v>
      </c>
      <c r="K307" s="291">
        <v>505</v>
      </c>
      <c r="M307" s="292">
        <v>505</v>
      </c>
    </row>
    <row r="308" spans="1:13" s="299" customFormat="1" ht="12.75">
      <c r="A308" s="293"/>
      <c r="B308" s="294">
        <v>36</v>
      </c>
      <c r="C308" s="293" t="s">
        <v>827</v>
      </c>
      <c r="D308" s="293" t="s">
        <v>750</v>
      </c>
      <c r="E308" s="293"/>
      <c r="F308" s="295"/>
      <c r="G308" s="296"/>
      <c r="H308" s="297">
        <v>0</v>
      </c>
      <c r="I308" s="298">
        <v>0.07128712871287128</v>
      </c>
      <c r="K308" s="300">
        <v>480</v>
      </c>
      <c r="M308" s="300">
        <v>505</v>
      </c>
    </row>
    <row r="309" spans="2:13" ht="12.75">
      <c r="B309" s="39"/>
      <c r="I309" s="21"/>
      <c r="M309" s="292"/>
    </row>
    <row r="310" spans="1:13" s="233" customFormat="1" ht="12.75">
      <c r="A310" s="1"/>
      <c r="B310" s="5"/>
      <c r="C310" s="1"/>
      <c r="D310" s="1"/>
      <c r="E310" s="1"/>
      <c r="F310" s="43"/>
      <c r="G310" s="26"/>
      <c r="H310" s="5"/>
      <c r="I310" s="21"/>
      <c r="J310"/>
      <c r="K310"/>
      <c r="L310"/>
      <c r="M310" s="2"/>
    </row>
    <row r="311" spans="1:11" s="233" customFormat="1" ht="12.75">
      <c r="A311" s="216" t="s">
        <v>759</v>
      </c>
      <c r="B311" s="229"/>
      <c r="C311" s="230" t="s">
        <v>756</v>
      </c>
      <c r="D311" s="216"/>
      <c r="E311" s="216"/>
      <c r="F311" s="261"/>
      <c r="G311" s="231"/>
      <c r="H311" s="229"/>
      <c r="I311" s="232"/>
      <c r="K311" s="234"/>
    </row>
    <row r="312" spans="1:11" s="233" customFormat="1" ht="12.75">
      <c r="A312" s="216"/>
      <c r="B312" s="229"/>
      <c r="C312" s="216"/>
      <c r="D312" s="216"/>
      <c r="E312" s="216" t="s">
        <v>760</v>
      </c>
      <c r="F312" s="261"/>
      <c r="G312" s="231"/>
      <c r="H312" s="229"/>
      <c r="I312" s="232"/>
      <c r="K312" s="234"/>
    </row>
    <row r="313" spans="1:13" s="233" customFormat="1" ht="12.75">
      <c r="A313" s="216"/>
      <c r="B313" s="235">
        <v>-39357</v>
      </c>
      <c r="C313" s="229" t="s">
        <v>761</v>
      </c>
      <c r="D313" s="216"/>
      <c r="E313" s="216" t="s">
        <v>762</v>
      </c>
      <c r="F313" s="261"/>
      <c r="G313" s="231" t="s">
        <v>68</v>
      </c>
      <c r="H313" s="229">
        <v>39357</v>
      </c>
      <c r="I313" s="236">
        <v>60</v>
      </c>
      <c r="K313" s="237"/>
      <c r="M313" s="238">
        <v>-655.95</v>
      </c>
    </row>
    <row r="314" spans="1:13" s="233" customFormat="1" ht="12.75">
      <c r="A314" s="216"/>
      <c r="B314" s="229">
        <v>11925</v>
      </c>
      <c r="C314" s="216" t="s">
        <v>763</v>
      </c>
      <c r="D314" s="216"/>
      <c r="E314" s="216"/>
      <c r="F314" s="261"/>
      <c r="G314" s="231" t="s">
        <v>68</v>
      </c>
      <c r="H314" s="229">
        <v>27432</v>
      </c>
      <c r="I314" s="236">
        <v>18.178353658536587</v>
      </c>
      <c r="K314" s="237"/>
      <c r="M314" s="238">
        <v>656</v>
      </c>
    </row>
    <row r="315" spans="1:13" ht="12.75">
      <c r="A315" s="216"/>
      <c r="B315" s="235">
        <v>-27432</v>
      </c>
      <c r="C315" s="230" t="s">
        <v>764</v>
      </c>
      <c r="D315" s="216"/>
      <c r="E315" s="216"/>
      <c r="F315" s="261"/>
      <c r="G315" s="231" t="s">
        <v>68</v>
      </c>
      <c r="H315" s="229">
        <v>0</v>
      </c>
      <c r="I315" s="236">
        <v>-41.81707317073171</v>
      </c>
      <c r="J315" s="233"/>
      <c r="K315" s="234"/>
      <c r="L315" s="233"/>
      <c r="M315" s="233">
        <v>656</v>
      </c>
    </row>
    <row r="316" spans="9:13" ht="12.75">
      <c r="I316" s="21"/>
      <c r="M316" s="2"/>
    </row>
    <row r="317" spans="9:13" ht="12.75">
      <c r="I317" s="21"/>
      <c r="M317" s="2"/>
    </row>
    <row r="318" spans="1:13" s="245" customFormat="1" ht="12.75">
      <c r="A318" s="1"/>
      <c r="B318" s="5"/>
      <c r="C318" s="1"/>
      <c r="D318" s="1"/>
      <c r="E318" s="1"/>
      <c r="F318" s="43"/>
      <c r="G318" s="26"/>
      <c r="H318" s="5"/>
      <c r="I318" s="21"/>
      <c r="J318"/>
      <c r="K318"/>
      <c r="L318"/>
      <c r="M318" s="2"/>
    </row>
    <row r="319" spans="1:11" s="245" customFormat="1" ht="12.75">
      <c r="A319" s="240" t="s">
        <v>759</v>
      </c>
      <c r="B319" s="241"/>
      <c r="C319" s="242" t="s">
        <v>774</v>
      </c>
      <c r="D319" s="240"/>
      <c r="E319" s="240"/>
      <c r="F319" s="262"/>
      <c r="G319" s="243"/>
      <c r="H319" s="241"/>
      <c r="I319" s="244"/>
      <c r="K319" s="246"/>
    </row>
    <row r="320" spans="1:11" s="245" customFormat="1" ht="12.75">
      <c r="A320" s="240"/>
      <c r="B320" s="241"/>
      <c r="C320" s="240"/>
      <c r="D320" s="240"/>
      <c r="E320" s="240" t="s">
        <v>821</v>
      </c>
      <c r="F320" s="262"/>
      <c r="G320" s="243"/>
      <c r="H320" s="241"/>
      <c r="I320" s="244"/>
      <c r="K320" s="246"/>
    </row>
    <row r="321" spans="1:13" s="245" customFormat="1" ht="12.75">
      <c r="A321" s="240"/>
      <c r="B321" s="247">
        <v>-521850</v>
      </c>
      <c r="C321" s="241" t="s">
        <v>761</v>
      </c>
      <c r="D321" s="240"/>
      <c r="E321" s="240"/>
      <c r="F321" s="262"/>
      <c r="G321" s="243" t="s">
        <v>160</v>
      </c>
      <c r="H321" s="241">
        <v>521850</v>
      </c>
      <c r="I321" s="250">
        <v>-735</v>
      </c>
      <c r="K321" s="248"/>
      <c r="M321" s="249">
        <v>710</v>
      </c>
    </row>
    <row r="322" spans="1:13" ht="12.75">
      <c r="A322" s="240"/>
      <c r="B322" s="247">
        <v>-521850</v>
      </c>
      <c r="C322" s="242" t="s">
        <v>764</v>
      </c>
      <c r="D322" s="240"/>
      <c r="E322" s="240"/>
      <c r="F322" s="262"/>
      <c r="G322" s="243" t="s">
        <v>160</v>
      </c>
      <c r="H322" s="241">
        <v>0</v>
      </c>
      <c r="I322" s="250">
        <v>-735</v>
      </c>
      <c r="J322" s="245"/>
      <c r="K322" s="246"/>
      <c r="L322" s="245"/>
      <c r="M322" s="245">
        <v>710</v>
      </c>
    </row>
    <row r="323" spans="9:13" ht="12.75">
      <c r="I323" s="21"/>
      <c r="M323" s="2"/>
    </row>
    <row r="324" spans="9:13" ht="12.75" hidden="1">
      <c r="I324" s="21"/>
      <c r="M324" s="2"/>
    </row>
    <row r="325" spans="9:13" ht="12.75" hidden="1">
      <c r="I325" s="21"/>
      <c r="M325" s="2">
        <v>500</v>
      </c>
    </row>
    <row r="326" spans="9:13" ht="12.75" hidden="1">
      <c r="I326" s="21"/>
      <c r="M326" s="2">
        <v>500</v>
      </c>
    </row>
    <row r="327" spans="9:13" ht="12.75" hidden="1">
      <c r="I327" s="21"/>
      <c r="M327" s="2">
        <v>500</v>
      </c>
    </row>
    <row r="328" spans="9:13" ht="12.75" hidden="1">
      <c r="I328" s="21"/>
      <c r="M328" s="2">
        <v>500</v>
      </c>
    </row>
    <row r="329" spans="9:13" ht="12.75" hidden="1">
      <c r="I329" s="21"/>
      <c r="M329" s="2">
        <v>500</v>
      </c>
    </row>
    <row r="330" spans="8:13" ht="12.75" hidden="1">
      <c r="H330" s="5">
        <v>0</v>
      </c>
      <c r="I330" s="21">
        <v>0</v>
      </c>
      <c r="M330" s="2">
        <v>500</v>
      </c>
    </row>
    <row r="331" spans="8:13" ht="12.75" hidden="1">
      <c r="H331" s="5">
        <v>0</v>
      </c>
      <c r="I331" s="21">
        <v>0</v>
      </c>
      <c r="M331" s="2">
        <v>500</v>
      </c>
    </row>
    <row r="332" spans="8:13" ht="12.75" hidden="1">
      <c r="H332" s="5">
        <v>0</v>
      </c>
      <c r="I332" s="21">
        <v>0</v>
      </c>
      <c r="M332" s="2">
        <v>500</v>
      </c>
    </row>
    <row r="333" spans="8:13" ht="12.75" hidden="1">
      <c r="H333" s="5">
        <v>0</v>
      </c>
      <c r="I333" s="21">
        <v>0</v>
      </c>
      <c r="M333" s="2">
        <v>500</v>
      </c>
    </row>
    <row r="334" spans="8:13" ht="12.75" hidden="1">
      <c r="H334" s="5">
        <v>0</v>
      </c>
      <c r="I334" s="21">
        <v>0</v>
      </c>
      <c r="M334" s="2">
        <v>500</v>
      </c>
    </row>
    <row r="335" spans="8:13" ht="12.75" hidden="1">
      <c r="H335" s="5">
        <v>0</v>
      </c>
      <c r="I335" s="21">
        <v>0</v>
      </c>
      <c r="M335" s="2">
        <v>500</v>
      </c>
    </row>
    <row r="336" spans="8:13" ht="12.75" hidden="1">
      <c r="H336" s="5">
        <v>0</v>
      </c>
      <c r="I336" s="21">
        <v>0</v>
      </c>
      <c r="M336" s="2">
        <v>500</v>
      </c>
    </row>
    <row r="337" spans="8:13" ht="12.75" hidden="1">
      <c r="H337" s="5">
        <v>0</v>
      </c>
      <c r="I337" s="21">
        <v>0</v>
      </c>
      <c r="M337" s="2">
        <v>500</v>
      </c>
    </row>
    <row r="338" spans="8:13" ht="12.75" hidden="1">
      <c r="H338" s="5">
        <v>0</v>
      </c>
      <c r="I338" s="21">
        <v>0</v>
      </c>
      <c r="M338" s="2">
        <v>500</v>
      </c>
    </row>
    <row r="339" spans="8:13" ht="12.75" hidden="1">
      <c r="H339" s="5">
        <v>0</v>
      </c>
      <c r="I339" s="21">
        <v>0</v>
      </c>
      <c r="M339" s="2">
        <v>500</v>
      </c>
    </row>
    <row r="340" spans="8:13" ht="12.75" hidden="1">
      <c r="H340" s="5">
        <v>0</v>
      </c>
      <c r="I340" s="21">
        <v>0</v>
      </c>
      <c r="M340" s="2">
        <v>500</v>
      </c>
    </row>
    <row r="341" spans="8:13" ht="12.75" hidden="1">
      <c r="H341" s="5">
        <v>0</v>
      </c>
      <c r="I341" s="21">
        <v>0</v>
      </c>
      <c r="M341" s="2">
        <v>500</v>
      </c>
    </row>
    <row r="342" spans="8:13" ht="12.75" hidden="1">
      <c r="H342" s="5">
        <v>0</v>
      </c>
      <c r="I342" s="21">
        <v>0</v>
      </c>
      <c r="M342" s="2">
        <v>500</v>
      </c>
    </row>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xl/worksheets/sheet2.xml><?xml version="1.0" encoding="utf-8"?>
<worksheet xmlns="http://schemas.openxmlformats.org/spreadsheetml/2006/main" xmlns:r="http://schemas.openxmlformats.org/officeDocument/2006/relationships">
  <dimension ref="A1:IV1597"/>
  <sheetViews>
    <sheetView tabSelected="1" workbookViewId="0" topLeftCell="A1">
      <pane ySplit="5" topLeftCell="BM27" activePane="bottomLeft" state="frozen"/>
      <selection pane="topLeft" activeCell="A1" sqref="A1"/>
      <selection pane="bottomLeft" activeCell="C37" sqref="C37"/>
    </sheetView>
  </sheetViews>
  <sheetFormatPr defaultColWidth="9.140625" defaultRowHeight="12.75" zeroHeight="1"/>
  <cols>
    <col min="1" max="1" width="5.140625" style="1" customWidth="1"/>
    <col min="2" max="2" width="11.421875" style="5" customWidth="1"/>
    <col min="3" max="3" width="14.00390625" style="1" customWidth="1"/>
    <col min="4" max="4" width="14.57421875" style="1" customWidth="1"/>
    <col min="5" max="5" width="9.57421875" style="1" customWidth="1"/>
    <col min="6" max="6" width="9.140625" style="43" customWidth="1"/>
    <col min="7" max="7" width="6.8515625" style="26" customWidth="1"/>
    <col min="8" max="8" width="10.140625" style="5" customWidth="1"/>
    <col min="9" max="9" width="10.28125" style="4" customWidth="1"/>
    <col min="10" max="12" width="18.28125" style="0" customWidth="1"/>
    <col min="13" max="13" width="9.8515625" style="0" customWidth="1"/>
    <col min="14" max="16384" width="9.8515625" style="0" hidden="1" customWidth="1"/>
  </cols>
  <sheetData>
    <row r="1" spans="1:9" ht="15.75" customHeight="1">
      <c r="A1" s="16"/>
      <c r="B1" s="7"/>
      <c r="C1" s="8"/>
      <c r="D1" s="8"/>
      <c r="E1" s="9"/>
      <c r="F1" s="253"/>
      <c r="G1" s="8"/>
      <c r="H1" s="7"/>
      <c r="I1" s="3"/>
    </row>
    <row r="2" spans="1:9" ht="17.25" customHeight="1">
      <c r="A2" s="10"/>
      <c r="B2" s="349" t="s">
        <v>830</v>
      </c>
      <c r="C2" s="349"/>
      <c r="D2" s="349"/>
      <c r="E2" s="349"/>
      <c r="F2" s="349"/>
      <c r="G2" s="349"/>
      <c r="H2" s="349"/>
      <c r="I2" s="20"/>
    </row>
    <row r="3" spans="1:9" s="14" customFormat="1" ht="18" customHeight="1">
      <c r="A3" s="11"/>
      <c r="B3" s="12"/>
      <c r="C3" s="12"/>
      <c r="D3" s="12"/>
      <c r="E3" s="12"/>
      <c r="F3" s="254"/>
      <c r="G3" s="12"/>
      <c r="H3" s="12"/>
      <c r="I3" s="13"/>
    </row>
    <row r="4" spans="1:9" ht="15" customHeight="1">
      <c r="A4" s="10"/>
      <c r="B4" s="18" t="s">
        <v>2</v>
      </c>
      <c r="C4" s="17" t="s">
        <v>8</v>
      </c>
      <c r="D4" s="17" t="s">
        <v>3</v>
      </c>
      <c r="E4" s="17" t="s">
        <v>9</v>
      </c>
      <c r="F4" s="77" t="s">
        <v>4</v>
      </c>
      <c r="G4" s="15" t="s">
        <v>6</v>
      </c>
      <c r="H4" s="18" t="s">
        <v>5</v>
      </c>
      <c r="I4" s="19" t="s">
        <v>7</v>
      </c>
    </row>
    <row r="5" spans="1:13" ht="18.75" customHeight="1">
      <c r="A5" s="22"/>
      <c r="B5" s="22" t="s">
        <v>765</v>
      </c>
      <c r="C5" s="22"/>
      <c r="D5" s="22"/>
      <c r="E5" s="22"/>
      <c r="F5" s="255"/>
      <c r="G5" s="25"/>
      <c r="H5" s="23">
        <v>0</v>
      </c>
      <c r="I5" s="24">
        <v>505</v>
      </c>
      <c r="K5" t="s">
        <v>10</v>
      </c>
      <c r="L5" t="s">
        <v>11</v>
      </c>
      <c r="M5" s="2">
        <v>505</v>
      </c>
    </row>
    <row r="6" spans="2:13" ht="12.75">
      <c r="B6" s="27"/>
      <c r="C6" s="11"/>
      <c r="D6" s="11"/>
      <c r="E6" s="11"/>
      <c r="F6" s="79"/>
      <c r="I6" s="21"/>
      <c r="M6" s="2">
        <v>505</v>
      </c>
    </row>
    <row r="7" spans="4:13" ht="12.75">
      <c r="D7" s="11"/>
      <c r="I7" s="21"/>
      <c r="M7" s="2">
        <v>505</v>
      </c>
    </row>
    <row r="8" spans="2:13" ht="12.75">
      <c r="B8" s="27"/>
      <c r="D8" s="11"/>
      <c r="G8" s="29"/>
      <c r="I8" s="21"/>
      <c r="M8" s="2">
        <v>505</v>
      </c>
    </row>
    <row r="9" spans="1:13" ht="12.75">
      <c r="A9" s="44"/>
      <c r="B9" s="45" t="s">
        <v>249</v>
      </c>
      <c r="C9" s="47"/>
      <c r="D9" s="47" t="s">
        <v>250</v>
      </c>
      <c r="E9" s="47" t="s">
        <v>251</v>
      </c>
      <c r="F9" s="87"/>
      <c r="G9" s="88"/>
      <c r="H9" s="45"/>
      <c r="I9" s="89" t="s">
        <v>252</v>
      </c>
      <c r="J9" s="90"/>
      <c r="K9" s="2"/>
      <c r="M9" s="2">
        <v>505</v>
      </c>
    </row>
    <row r="10" spans="1:13" s="14" customFormat="1" ht="12.75">
      <c r="A10" s="44"/>
      <c r="B10" s="45">
        <f>+B22</f>
        <v>1025580</v>
      </c>
      <c r="C10" s="46"/>
      <c r="D10" s="47" t="s">
        <v>12</v>
      </c>
      <c r="E10" s="48" t="s">
        <v>806</v>
      </c>
      <c r="F10" s="49"/>
      <c r="G10" s="50"/>
      <c r="H10" s="91">
        <f aca="true" t="shared" si="0" ref="H10:H16">H9-B10</f>
        <v>-1025580</v>
      </c>
      <c r="I10" s="92">
        <f aca="true" t="shared" si="1" ref="I10:I17">+B10/M10</f>
        <v>2030.851485148515</v>
      </c>
      <c r="J10" s="38"/>
      <c r="K10" s="38"/>
      <c r="L10" s="38"/>
      <c r="M10" s="2">
        <v>505</v>
      </c>
    </row>
    <row r="11" spans="1:13" s="14" customFormat="1" ht="12.75">
      <c r="A11" s="44"/>
      <c r="B11" s="45">
        <f>+B527</f>
        <v>693500</v>
      </c>
      <c r="C11" s="46"/>
      <c r="D11" s="47" t="s">
        <v>13</v>
      </c>
      <c r="E11" s="48" t="s">
        <v>767</v>
      </c>
      <c r="F11" s="49"/>
      <c r="G11" s="50"/>
      <c r="H11" s="91">
        <f t="shared" si="0"/>
        <v>-1719080</v>
      </c>
      <c r="I11" s="92">
        <f t="shared" si="1"/>
        <v>1373.2673267326732</v>
      </c>
      <c r="J11" s="38"/>
      <c r="K11" s="38"/>
      <c r="L11" s="38"/>
      <c r="M11" s="2">
        <v>505</v>
      </c>
    </row>
    <row r="12" spans="1:13" s="14" customFormat="1" ht="12.75">
      <c r="A12" s="44"/>
      <c r="B12" s="45">
        <f>+B642</f>
        <v>1380020</v>
      </c>
      <c r="C12" s="46"/>
      <c r="D12" s="47" t="s">
        <v>302</v>
      </c>
      <c r="E12" s="48" t="s">
        <v>768</v>
      </c>
      <c r="F12" s="49"/>
      <c r="G12" s="50"/>
      <c r="H12" s="91">
        <f t="shared" si="0"/>
        <v>-3099100</v>
      </c>
      <c r="I12" s="92">
        <f t="shared" si="1"/>
        <v>2732.7128712871286</v>
      </c>
      <c r="J12" s="38"/>
      <c r="K12" s="38"/>
      <c r="L12" s="38"/>
      <c r="M12" s="2">
        <v>505</v>
      </c>
    </row>
    <row r="13" spans="1:13" s="14" customFormat="1" ht="12.75">
      <c r="A13" s="44"/>
      <c r="B13" s="45">
        <f>+B916</f>
        <v>1361870</v>
      </c>
      <c r="C13" s="46"/>
      <c r="D13" s="47" t="s">
        <v>15</v>
      </c>
      <c r="E13" s="48" t="s">
        <v>769</v>
      </c>
      <c r="F13" s="49"/>
      <c r="G13" s="50"/>
      <c r="H13" s="91">
        <f t="shared" si="0"/>
        <v>-4460970</v>
      </c>
      <c r="I13" s="92">
        <f t="shared" si="1"/>
        <v>2696.772277227723</v>
      </c>
      <c r="J13" s="38"/>
      <c r="K13" s="38"/>
      <c r="L13" s="38"/>
      <c r="M13" s="2">
        <v>505</v>
      </c>
    </row>
    <row r="14" spans="1:13" s="14" customFormat="1" ht="12.75">
      <c r="A14" s="44"/>
      <c r="B14" s="45">
        <f>+B1142</f>
        <v>1428068</v>
      </c>
      <c r="C14" s="46"/>
      <c r="D14" s="47" t="s">
        <v>16</v>
      </c>
      <c r="E14" s="48" t="s">
        <v>770</v>
      </c>
      <c r="F14" s="49"/>
      <c r="G14" s="50"/>
      <c r="H14" s="91">
        <f t="shared" si="0"/>
        <v>-5889038</v>
      </c>
      <c r="I14" s="92">
        <f t="shared" si="1"/>
        <v>2827.8574257425744</v>
      </c>
      <c r="J14" s="38"/>
      <c r="K14" s="38"/>
      <c r="L14" s="38"/>
      <c r="M14" s="2">
        <v>505</v>
      </c>
    </row>
    <row r="15" spans="1:13" s="14" customFormat="1" ht="12.75">
      <c r="A15" s="44"/>
      <c r="B15" s="45">
        <f>+B1245</f>
        <v>925100</v>
      </c>
      <c r="C15" s="46"/>
      <c r="D15" s="47" t="s">
        <v>17</v>
      </c>
      <c r="E15" s="46" t="s">
        <v>18</v>
      </c>
      <c r="F15" s="49"/>
      <c r="G15" s="50"/>
      <c r="H15" s="91">
        <f t="shared" si="0"/>
        <v>-6814138</v>
      </c>
      <c r="I15" s="92">
        <f t="shared" si="1"/>
        <v>1831.881188118812</v>
      </c>
      <c r="J15" s="38"/>
      <c r="K15" s="38"/>
      <c r="L15" s="38"/>
      <c r="M15" s="2">
        <v>505</v>
      </c>
    </row>
    <row r="16" spans="1:13" s="14" customFormat="1" ht="12.75">
      <c r="A16" s="44"/>
      <c r="B16" s="45">
        <f>+B1287</f>
        <v>1230961</v>
      </c>
      <c r="C16" s="46"/>
      <c r="D16" s="47" t="s">
        <v>19</v>
      </c>
      <c r="E16" s="46"/>
      <c r="F16" s="49"/>
      <c r="G16" s="50"/>
      <c r="H16" s="91">
        <f t="shared" si="0"/>
        <v>-8045099</v>
      </c>
      <c r="I16" s="92">
        <f t="shared" si="1"/>
        <v>2437.546534653465</v>
      </c>
      <c r="J16" s="38"/>
      <c r="K16" s="38"/>
      <c r="L16" s="38"/>
      <c r="M16" s="2">
        <v>505</v>
      </c>
    </row>
    <row r="17" spans="1:13" ht="12.75">
      <c r="A17" s="93"/>
      <c r="B17" s="45">
        <f>SUM(B10:B16)</f>
        <v>8045099</v>
      </c>
      <c r="C17" s="47" t="s">
        <v>728</v>
      </c>
      <c r="D17" s="46"/>
      <c r="E17" s="46"/>
      <c r="F17" s="49"/>
      <c r="G17" s="50"/>
      <c r="H17" s="91">
        <v>0</v>
      </c>
      <c r="I17" s="92">
        <f t="shared" si="1"/>
        <v>15930.889108910891</v>
      </c>
      <c r="J17" s="2"/>
      <c r="K17" s="2"/>
      <c r="L17" s="2"/>
      <c r="M17" s="2">
        <v>505</v>
      </c>
    </row>
    <row r="18" spans="2:13" ht="12.75">
      <c r="B18" s="39"/>
      <c r="F18" s="53"/>
      <c r="I18" s="21"/>
      <c r="M18" s="2">
        <v>505</v>
      </c>
    </row>
    <row r="19" spans="1:13" s="62" customFormat="1" ht="13.5" thickBot="1">
      <c r="A19" s="54"/>
      <c r="B19" s="55">
        <f>+B22+B527+B642+B916+B1142+B1245+B1287</f>
        <v>8045099</v>
      </c>
      <c r="C19" s="56" t="s">
        <v>20</v>
      </c>
      <c r="D19" s="57"/>
      <c r="E19" s="57"/>
      <c r="F19" s="58"/>
      <c r="G19" s="59"/>
      <c r="H19" s="60"/>
      <c r="I19" s="61"/>
      <c r="M19" s="2">
        <v>505</v>
      </c>
    </row>
    <row r="20" spans="4:13" ht="12.75">
      <c r="D20" s="11"/>
      <c r="I20" s="21"/>
      <c r="M20" s="2">
        <v>505</v>
      </c>
    </row>
    <row r="21" spans="4:13" ht="12.75">
      <c r="D21" s="11"/>
      <c r="I21" s="21"/>
      <c r="M21" s="2">
        <v>505</v>
      </c>
    </row>
    <row r="22" spans="1:13" s="62" customFormat="1" ht="13.5" thickBot="1">
      <c r="A22" s="54"/>
      <c r="B22" s="63">
        <f>+B25+B65+B73+B103+B128+B160+B195+B231+B266+B279+B319+B369+B405+B462+B497+B522+B512</f>
        <v>1025580</v>
      </c>
      <c r="C22" s="54"/>
      <c r="D22" s="64" t="s">
        <v>21</v>
      </c>
      <c r="E22" s="57"/>
      <c r="F22" s="58"/>
      <c r="G22" s="59"/>
      <c r="H22" s="60">
        <f>H21-B22</f>
        <v>-1025580</v>
      </c>
      <c r="I22" s="61">
        <f>+B22/M22</f>
        <v>2030.851485148515</v>
      </c>
      <c r="M22" s="2">
        <v>505</v>
      </c>
    </row>
    <row r="23" spans="4:13" ht="12.75">
      <c r="D23" s="11"/>
      <c r="I23" s="21"/>
      <c r="M23" s="2">
        <v>505</v>
      </c>
    </row>
    <row r="24" spans="4:13" ht="12.75">
      <c r="D24" s="11"/>
      <c r="I24" s="21"/>
      <c r="M24" s="2">
        <v>505</v>
      </c>
    </row>
    <row r="25" spans="1:13" s="72" customFormat="1" ht="12.75">
      <c r="A25" s="10"/>
      <c r="B25" s="98">
        <f>+B30+B37+B43+B49+B55+B60</f>
        <v>43400</v>
      </c>
      <c r="C25" s="66" t="s">
        <v>22</v>
      </c>
      <c r="D25" s="67" t="s">
        <v>23</v>
      </c>
      <c r="E25" s="66" t="s">
        <v>24</v>
      </c>
      <c r="F25" s="68" t="s">
        <v>25</v>
      </c>
      <c r="G25" s="69" t="s">
        <v>26</v>
      </c>
      <c r="H25" s="70"/>
      <c r="I25" s="71">
        <f>+B25/M25</f>
        <v>85.94059405940594</v>
      </c>
      <c r="J25" s="71"/>
      <c r="K25" s="71"/>
      <c r="M25" s="2">
        <v>505</v>
      </c>
    </row>
    <row r="26" spans="1:13" s="14" customFormat="1" ht="12.75">
      <c r="A26" s="11"/>
      <c r="B26" s="239"/>
      <c r="C26" s="73"/>
      <c r="D26" s="74"/>
      <c r="E26" s="73"/>
      <c r="F26" s="75"/>
      <c r="G26" s="76"/>
      <c r="H26" s="5"/>
      <c r="I26" s="21"/>
      <c r="J26" s="51"/>
      <c r="K26" s="51"/>
      <c r="M26" s="2">
        <v>505</v>
      </c>
    </row>
    <row r="27" spans="2:13" ht="12.75">
      <c r="B27" s="203">
        <v>3000</v>
      </c>
      <c r="C27" s="31" t="s">
        <v>27</v>
      </c>
      <c r="D27" s="11" t="s">
        <v>12</v>
      </c>
      <c r="E27" s="1" t="s">
        <v>28</v>
      </c>
      <c r="F27" s="43" t="s">
        <v>29</v>
      </c>
      <c r="G27" s="26" t="s">
        <v>30</v>
      </c>
      <c r="H27" s="5">
        <f>H26-B27</f>
        <v>-3000</v>
      </c>
      <c r="I27" s="21">
        <f aca="true" t="shared" si="2" ref="I27:I39">+B27/M27</f>
        <v>5.9405940594059405</v>
      </c>
      <c r="K27" t="s">
        <v>27</v>
      </c>
      <c r="L27">
        <v>1</v>
      </c>
      <c r="M27" s="2">
        <v>505</v>
      </c>
    </row>
    <row r="28" spans="2:13" ht="12.75">
      <c r="B28" s="203">
        <v>3000</v>
      </c>
      <c r="C28" s="31" t="s">
        <v>27</v>
      </c>
      <c r="D28" s="11" t="s">
        <v>12</v>
      </c>
      <c r="E28" s="1" t="s">
        <v>28</v>
      </c>
      <c r="F28" s="43" t="s">
        <v>31</v>
      </c>
      <c r="G28" s="26" t="s">
        <v>32</v>
      </c>
      <c r="H28" s="5">
        <f>H27-B28</f>
        <v>-6000</v>
      </c>
      <c r="I28" s="21">
        <f t="shared" si="2"/>
        <v>5.9405940594059405</v>
      </c>
      <c r="K28" t="s">
        <v>27</v>
      </c>
      <c r="L28">
        <v>1</v>
      </c>
      <c r="M28" s="2">
        <v>505</v>
      </c>
    </row>
    <row r="29" spans="2:13" ht="12.75">
      <c r="B29" s="203">
        <v>3000</v>
      </c>
      <c r="C29" s="31" t="s">
        <v>27</v>
      </c>
      <c r="D29" s="11" t="s">
        <v>12</v>
      </c>
      <c r="E29" s="1" t="s">
        <v>28</v>
      </c>
      <c r="F29" s="43" t="s">
        <v>33</v>
      </c>
      <c r="G29" s="26" t="s">
        <v>34</v>
      </c>
      <c r="H29" s="5">
        <f>H28-B29</f>
        <v>-9000</v>
      </c>
      <c r="I29" s="21">
        <f t="shared" si="2"/>
        <v>5.9405940594059405</v>
      </c>
      <c r="K29" t="s">
        <v>27</v>
      </c>
      <c r="L29">
        <v>1</v>
      </c>
      <c r="M29" s="2">
        <v>505</v>
      </c>
    </row>
    <row r="30" spans="1:13" s="72" customFormat="1" ht="12.75">
      <c r="A30" s="10"/>
      <c r="B30" s="98">
        <f>SUM(B27:B29)</f>
        <v>9000</v>
      </c>
      <c r="C30" s="10" t="s">
        <v>27</v>
      </c>
      <c r="D30" s="10"/>
      <c r="E30" s="10"/>
      <c r="F30" s="77"/>
      <c r="G30" s="17"/>
      <c r="H30" s="70">
        <v>0</v>
      </c>
      <c r="I30" s="71">
        <f t="shared" si="2"/>
        <v>17.821782178217823</v>
      </c>
      <c r="M30" s="2">
        <v>505</v>
      </c>
    </row>
    <row r="31" spans="2:13" ht="12.75">
      <c r="B31" s="203"/>
      <c r="D31" s="11"/>
      <c r="H31" s="5">
        <f aca="true" t="shared" si="3" ref="H31:H36">H30-B31</f>
        <v>0</v>
      </c>
      <c r="I31" s="21">
        <f t="shared" si="2"/>
        <v>0</v>
      </c>
      <c r="M31" s="2">
        <v>505</v>
      </c>
    </row>
    <row r="32" spans="2:13" ht="12.75">
      <c r="B32" s="203"/>
      <c r="D32" s="11"/>
      <c r="H32" s="5">
        <f t="shared" si="3"/>
        <v>0</v>
      </c>
      <c r="I32" s="21">
        <f t="shared" si="2"/>
        <v>0</v>
      </c>
      <c r="M32" s="2">
        <v>505</v>
      </c>
    </row>
    <row r="33" spans="2:13" ht="12.75">
      <c r="B33" s="239">
        <v>700</v>
      </c>
      <c r="C33" s="1" t="s">
        <v>35</v>
      </c>
      <c r="D33" s="11" t="s">
        <v>12</v>
      </c>
      <c r="E33" s="1" t="s">
        <v>36</v>
      </c>
      <c r="F33" s="43" t="s">
        <v>37</v>
      </c>
      <c r="G33" s="29" t="s">
        <v>30</v>
      </c>
      <c r="H33" s="5">
        <f t="shared" si="3"/>
        <v>-700</v>
      </c>
      <c r="I33" s="21">
        <f t="shared" si="2"/>
        <v>1.386138613861386</v>
      </c>
      <c r="K33" t="s">
        <v>28</v>
      </c>
      <c r="L33">
        <v>1</v>
      </c>
      <c r="M33" s="2">
        <v>505</v>
      </c>
    </row>
    <row r="34" spans="1:13" ht="12.75">
      <c r="A34" s="11"/>
      <c r="B34" s="239">
        <v>4000</v>
      </c>
      <c r="C34" s="31" t="s">
        <v>38</v>
      </c>
      <c r="D34" s="11" t="s">
        <v>12</v>
      </c>
      <c r="E34" s="31" t="s">
        <v>36</v>
      </c>
      <c r="F34" s="79" t="s">
        <v>39</v>
      </c>
      <c r="G34" s="29" t="s">
        <v>30</v>
      </c>
      <c r="H34" s="27">
        <f t="shared" si="3"/>
        <v>-4700</v>
      </c>
      <c r="I34" s="51">
        <f t="shared" si="2"/>
        <v>7.920792079207921</v>
      </c>
      <c r="J34" s="14"/>
      <c r="K34" s="14" t="s">
        <v>28</v>
      </c>
      <c r="L34" s="14">
        <v>1</v>
      </c>
      <c r="M34" s="2">
        <v>505</v>
      </c>
    </row>
    <row r="35" spans="2:13" ht="12.75">
      <c r="B35" s="239">
        <v>4000</v>
      </c>
      <c r="C35" s="11" t="s">
        <v>40</v>
      </c>
      <c r="D35" s="11" t="s">
        <v>12</v>
      </c>
      <c r="E35" s="33" t="s">
        <v>36</v>
      </c>
      <c r="F35" s="43" t="s">
        <v>37</v>
      </c>
      <c r="G35" s="34" t="s">
        <v>30</v>
      </c>
      <c r="H35" s="5">
        <f t="shared" si="3"/>
        <v>-8700</v>
      </c>
      <c r="I35" s="21">
        <f t="shared" si="2"/>
        <v>7.920792079207921</v>
      </c>
      <c r="K35" t="s">
        <v>28</v>
      </c>
      <c r="L35">
        <v>1</v>
      </c>
      <c r="M35" s="2">
        <v>505</v>
      </c>
    </row>
    <row r="36" spans="2:13" ht="12.75">
      <c r="B36" s="203">
        <v>4000</v>
      </c>
      <c r="C36" s="1" t="s">
        <v>41</v>
      </c>
      <c r="D36" s="11" t="s">
        <v>12</v>
      </c>
      <c r="E36" s="1" t="s">
        <v>36</v>
      </c>
      <c r="F36" s="43" t="s">
        <v>37</v>
      </c>
      <c r="G36" s="26" t="s">
        <v>34</v>
      </c>
      <c r="H36" s="5">
        <f t="shared" si="3"/>
        <v>-12700</v>
      </c>
      <c r="I36" s="21">
        <f t="shared" si="2"/>
        <v>7.920792079207921</v>
      </c>
      <c r="J36" s="14"/>
      <c r="K36" t="s">
        <v>28</v>
      </c>
      <c r="L36">
        <v>1</v>
      </c>
      <c r="M36" s="2">
        <v>505</v>
      </c>
    </row>
    <row r="37" spans="1:13" s="72" customFormat="1" ht="12.75">
      <c r="A37" s="10"/>
      <c r="B37" s="98">
        <f>SUM(B33:B36)</f>
        <v>12700</v>
      </c>
      <c r="C37" s="10" t="s">
        <v>810</v>
      </c>
      <c r="D37" s="10"/>
      <c r="E37" s="10"/>
      <c r="F37" s="77"/>
      <c r="G37" s="17"/>
      <c r="H37" s="70">
        <v>0</v>
      </c>
      <c r="I37" s="71">
        <f t="shared" si="2"/>
        <v>25.14851485148515</v>
      </c>
      <c r="M37" s="2">
        <v>505</v>
      </c>
    </row>
    <row r="38" spans="2:13" ht="12.75">
      <c r="B38" s="203"/>
      <c r="D38" s="11"/>
      <c r="H38" s="5">
        <f>H37-B38</f>
        <v>0</v>
      </c>
      <c r="I38" s="21">
        <f t="shared" si="2"/>
        <v>0</v>
      </c>
      <c r="M38" s="2">
        <v>505</v>
      </c>
    </row>
    <row r="39" spans="2:13" ht="12.75">
      <c r="B39" s="203"/>
      <c r="D39" s="11"/>
      <c r="H39" s="5">
        <f>H38-B39</f>
        <v>0</v>
      </c>
      <c r="I39" s="21">
        <f t="shared" si="2"/>
        <v>0</v>
      </c>
      <c r="M39" s="2">
        <v>505</v>
      </c>
    </row>
    <row r="40" spans="1:13" ht="12.75">
      <c r="A40" s="11"/>
      <c r="B40" s="239">
        <v>1300</v>
      </c>
      <c r="C40" s="11" t="s">
        <v>42</v>
      </c>
      <c r="D40" s="11" t="s">
        <v>12</v>
      </c>
      <c r="E40" s="11" t="s">
        <v>43</v>
      </c>
      <c r="F40" s="43" t="s">
        <v>37</v>
      </c>
      <c r="G40" s="28" t="s">
        <v>30</v>
      </c>
      <c r="H40" s="5">
        <f>H39-B40</f>
        <v>-1300</v>
      </c>
      <c r="I40" s="21">
        <v>2.6</v>
      </c>
      <c r="J40" s="14"/>
      <c r="K40" t="s">
        <v>28</v>
      </c>
      <c r="L40">
        <v>1</v>
      </c>
      <c r="M40" s="2">
        <v>505</v>
      </c>
    </row>
    <row r="41" spans="2:13" ht="12.75">
      <c r="B41" s="203">
        <v>1400</v>
      </c>
      <c r="C41" s="1" t="s">
        <v>42</v>
      </c>
      <c r="D41" s="11" t="s">
        <v>12</v>
      </c>
      <c r="E41" s="1" t="s">
        <v>43</v>
      </c>
      <c r="F41" s="43" t="s">
        <v>37</v>
      </c>
      <c r="G41" s="26" t="s">
        <v>32</v>
      </c>
      <c r="H41" s="5">
        <f>H40-B41</f>
        <v>-2700</v>
      </c>
      <c r="I41" s="21">
        <v>2.8</v>
      </c>
      <c r="K41" t="s">
        <v>28</v>
      </c>
      <c r="L41">
        <v>1</v>
      </c>
      <c r="M41" s="2">
        <v>505</v>
      </c>
    </row>
    <row r="42" spans="2:13" ht="12.75">
      <c r="B42" s="203">
        <v>1500</v>
      </c>
      <c r="C42" s="1" t="s">
        <v>42</v>
      </c>
      <c r="D42" s="11" t="s">
        <v>12</v>
      </c>
      <c r="E42" s="1" t="s">
        <v>43</v>
      </c>
      <c r="F42" s="43" t="s">
        <v>37</v>
      </c>
      <c r="G42" s="26" t="s">
        <v>34</v>
      </c>
      <c r="H42" s="5">
        <f>H41-B42</f>
        <v>-4200</v>
      </c>
      <c r="I42" s="21">
        <v>3</v>
      </c>
      <c r="K42" t="s">
        <v>28</v>
      </c>
      <c r="L42">
        <v>1</v>
      </c>
      <c r="M42" s="2">
        <v>505</v>
      </c>
    </row>
    <row r="43" spans="1:13" s="72" customFormat="1" ht="12.75">
      <c r="A43" s="10"/>
      <c r="B43" s="98">
        <f>SUM(B40:B42)</f>
        <v>4200</v>
      </c>
      <c r="C43" s="10"/>
      <c r="D43" s="10"/>
      <c r="E43" s="10" t="s">
        <v>43</v>
      </c>
      <c r="F43" s="77"/>
      <c r="G43" s="17"/>
      <c r="H43" s="70">
        <v>0</v>
      </c>
      <c r="I43" s="71">
        <f>+B43/M43</f>
        <v>8.316831683168317</v>
      </c>
      <c r="M43" s="2">
        <v>505</v>
      </c>
    </row>
    <row r="44" spans="2:13" ht="12.75">
      <c r="B44" s="203"/>
      <c r="D44" s="11"/>
      <c r="H44" s="5">
        <f>H43-B44</f>
        <v>0</v>
      </c>
      <c r="I44" s="21">
        <f>+B44/M44</f>
        <v>0</v>
      </c>
      <c r="M44" s="2">
        <v>505</v>
      </c>
    </row>
    <row r="45" spans="2:13" ht="12.75">
      <c r="B45" s="203"/>
      <c r="D45" s="11"/>
      <c r="H45" s="5">
        <f>H44-B45</f>
        <v>0</v>
      </c>
      <c r="I45" s="21">
        <f>+B45/M45</f>
        <v>0</v>
      </c>
      <c r="M45" s="2">
        <v>505</v>
      </c>
    </row>
    <row r="46" spans="2:13" ht="12.75">
      <c r="B46" s="239">
        <v>2500</v>
      </c>
      <c r="C46" s="11" t="s">
        <v>44</v>
      </c>
      <c r="D46" s="11" t="s">
        <v>12</v>
      </c>
      <c r="E46" s="11" t="s">
        <v>36</v>
      </c>
      <c r="F46" s="43" t="s">
        <v>37</v>
      </c>
      <c r="G46" s="28" t="s">
        <v>30</v>
      </c>
      <c r="H46" s="5">
        <f>H45-B46</f>
        <v>-2500</v>
      </c>
      <c r="I46" s="21">
        <v>5</v>
      </c>
      <c r="K46" t="s">
        <v>28</v>
      </c>
      <c r="L46">
        <v>1</v>
      </c>
      <c r="M46" s="2">
        <v>505</v>
      </c>
    </row>
    <row r="47" spans="2:13" ht="12.75">
      <c r="B47" s="203">
        <v>2500</v>
      </c>
      <c r="C47" s="1" t="s">
        <v>44</v>
      </c>
      <c r="D47" s="11" t="s">
        <v>12</v>
      </c>
      <c r="E47" s="1" t="s">
        <v>36</v>
      </c>
      <c r="F47" s="43" t="s">
        <v>37</v>
      </c>
      <c r="G47" s="26" t="s">
        <v>32</v>
      </c>
      <c r="H47" s="5">
        <f>H46-B47</f>
        <v>-5000</v>
      </c>
      <c r="I47" s="21">
        <v>5</v>
      </c>
      <c r="K47" t="s">
        <v>28</v>
      </c>
      <c r="L47">
        <v>1</v>
      </c>
      <c r="M47" s="2">
        <v>505</v>
      </c>
    </row>
    <row r="48" spans="2:13" ht="12.75">
      <c r="B48" s="203">
        <v>5000</v>
      </c>
      <c r="C48" s="1" t="s">
        <v>44</v>
      </c>
      <c r="D48" s="11" t="s">
        <v>12</v>
      </c>
      <c r="E48" s="1" t="s">
        <v>36</v>
      </c>
      <c r="F48" s="43" t="s">
        <v>45</v>
      </c>
      <c r="G48" s="26" t="s">
        <v>34</v>
      </c>
      <c r="H48" s="5">
        <f>H47-B48</f>
        <v>-10000</v>
      </c>
      <c r="I48" s="21">
        <v>10</v>
      </c>
      <c r="K48" t="s">
        <v>28</v>
      </c>
      <c r="L48">
        <v>1</v>
      </c>
      <c r="M48" s="2">
        <v>505</v>
      </c>
    </row>
    <row r="49" spans="1:13" s="72" customFormat="1" ht="12.75">
      <c r="A49" s="10"/>
      <c r="B49" s="98">
        <f>SUM(B46:B48)</f>
        <v>10000</v>
      </c>
      <c r="C49" s="10" t="s">
        <v>44</v>
      </c>
      <c r="D49" s="10"/>
      <c r="E49" s="10"/>
      <c r="F49" s="77"/>
      <c r="G49" s="17"/>
      <c r="H49" s="70">
        <v>0</v>
      </c>
      <c r="I49" s="71">
        <f>+B49/M49</f>
        <v>19.801980198019802</v>
      </c>
      <c r="M49" s="2">
        <v>505</v>
      </c>
    </row>
    <row r="50" spans="2:13" ht="12.75">
      <c r="B50" s="203"/>
      <c r="D50" s="11"/>
      <c r="H50" s="5">
        <f>H49-B50</f>
        <v>0</v>
      </c>
      <c r="I50" s="21">
        <f>+B50/M50</f>
        <v>0</v>
      </c>
      <c r="M50" s="2">
        <v>505</v>
      </c>
    </row>
    <row r="51" spans="2:13" ht="12.75">
      <c r="B51" s="203"/>
      <c r="D51" s="11"/>
      <c r="H51" s="5">
        <f>H50-B51</f>
        <v>0</v>
      </c>
      <c r="I51" s="21">
        <f>+B51/M51</f>
        <v>0</v>
      </c>
      <c r="M51" s="2">
        <v>505</v>
      </c>
    </row>
    <row r="52" spans="2:13" ht="12.75">
      <c r="B52" s="203">
        <v>2000</v>
      </c>
      <c r="C52" s="11" t="s">
        <v>46</v>
      </c>
      <c r="D52" s="11" t="s">
        <v>12</v>
      </c>
      <c r="E52" s="1" t="s">
        <v>36</v>
      </c>
      <c r="F52" s="43" t="s">
        <v>37</v>
      </c>
      <c r="G52" s="26" t="s">
        <v>30</v>
      </c>
      <c r="H52" s="5">
        <f>H51-B52</f>
        <v>-2000</v>
      </c>
      <c r="I52" s="21">
        <v>4</v>
      </c>
      <c r="K52" t="s">
        <v>28</v>
      </c>
      <c r="L52">
        <v>1</v>
      </c>
      <c r="M52" s="2">
        <v>505</v>
      </c>
    </row>
    <row r="53" spans="2:13" ht="12.75">
      <c r="B53" s="203">
        <v>2000</v>
      </c>
      <c r="C53" s="36" t="s">
        <v>46</v>
      </c>
      <c r="D53" s="11" t="s">
        <v>12</v>
      </c>
      <c r="E53" s="36" t="s">
        <v>36</v>
      </c>
      <c r="F53" s="43" t="s">
        <v>37</v>
      </c>
      <c r="G53" s="26" t="s">
        <v>32</v>
      </c>
      <c r="H53" s="5">
        <f>H52-B53</f>
        <v>-4000</v>
      </c>
      <c r="I53" s="21">
        <v>4</v>
      </c>
      <c r="J53" s="35"/>
      <c r="K53" t="s">
        <v>28</v>
      </c>
      <c r="L53">
        <v>1</v>
      </c>
      <c r="M53" s="2">
        <v>505</v>
      </c>
    </row>
    <row r="54" spans="2:13" ht="12.75">
      <c r="B54" s="203">
        <v>2000</v>
      </c>
      <c r="C54" s="1" t="s">
        <v>46</v>
      </c>
      <c r="D54" s="11" t="s">
        <v>12</v>
      </c>
      <c r="E54" s="1" t="s">
        <v>36</v>
      </c>
      <c r="F54" s="43" t="s">
        <v>37</v>
      </c>
      <c r="G54" s="26" t="s">
        <v>34</v>
      </c>
      <c r="H54" s="5">
        <f>H53-B54</f>
        <v>-6000</v>
      </c>
      <c r="I54" s="21">
        <v>4</v>
      </c>
      <c r="K54" t="s">
        <v>28</v>
      </c>
      <c r="L54">
        <v>1</v>
      </c>
      <c r="M54" s="2">
        <v>505</v>
      </c>
    </row>
    <row r="55" spans="1:13" s="72" customFormat="1" ht="12.75">
      <c r="A55" s="10"/>
      <c r="B55" s="98">
        <f>SUM(B52:B54)</f>
        <v>6000</v>
      </c>
      <c r="C55" s="10" t="s">
        <v>46</v>
      </c>
      <c r="D55" s="10"/>
      <c r="E55" s="10"/>
      <c r="F55" s="77"/>
      <c r="G55" s="17"/>
      <c r="H55" s="70">
        <v>0</v>
      </c>
      <c r="I55" s="71">
        <f>+B55/M55</f>
        <v>11.881188118811881</v>
      </c>
      <c r="M55" s="2">
        <v>505</v>
      </c>
    </row>
    <row r="56" spans="2:13" ht="12.75">
      <c r="B56" s="203"/>
      <c r="D56" s="11"/>
      <c r="H56" s="5">
        <f>H55-B56</f>
        <v>0</v>
      </c>
      <c r="I56" s="21">
        <f>+B56/M56</f>
        <v>0</v>
      </c>
      <c r="M56" s="2">
        <v>505</v>
      </c>
    </row>
    <row r="57" spans="2:13" ht="12.75">
      <c r="B57" s="203"/>
      <c r="D57" s="11"/>
      <c r="H57" s="5">
        <f>H56-B57</f>
        <v>0</v>
      </c>
      <c r="I57" s="21">
        <f>+B57/M57</f>
        <v>0</v>
      </c>
      <c r="M57" s="2">
        <v>505</v>
      </c>
    </row>
    <row r="58" spans="2:13" ht="12.75">
      <c r="B58" s="203">
        <v>1000</v>
      </c>
      <c r="C58" s="1" t="s">
        <v>47</v>
      </c>
      <c r="D58" s="11" t="s">
        <v>12</v>
      </c>
      <c r="E58" s="1" t="s">
        <v>48</v>
      </c>
      <c r="F58" s="43" t="s">
        <v>37</v>
      </c>
      <c r="G58" s="26" t="s">
        <v>32</v>
      </c>
      <c r="H58" s="5">
        <f>H57-B58</f>
        <v>-1000</v>
      </c>
      <c r="I58" s="21">
        <v>2</v>
      </c>
      <c r="K58" t="s">
        <v>28</v>
      </c>
      <c r="L58">
        <v>1</v>
      </c>
      <c r="M58" s="2">
        <v>505</v>
      </c>
    </row>
    <row r="59" spans="2:13" ht="12.75">
      <c r="B59" s="203">
        <v>500</v>
      </c>
      <c r="C59" s="1" t="s">
        <v>47</v>
      </c>
      <c r="D59" s="11" t="s">
        <v>12</v>
      </c>
      <c r="E59" s="1" t="s">
        <v>48</v>
      </c>
      <c r="F59" s="43" t="s">
        <v>37</v>
      </c>
      <c r="G59" s="26" t="s">
        <v>34</v>
      </c>
      <c r="H59" s="5">
        <f>H58-B59</f>
        <v>-1500</v>
      </c>
      <c r="I59" s="21">
        <v>1</v>
      </c>
      <c r="K59" t="s">
        <v>28</v>
      </c>
      <c r="L59">
        <v>1</v>
      </c>
      <c r="M59" s="2">
        <v>505</v>
      </c>
    </row>
    <row r="60" spans="1:13" s="72" customFormat="1" ht="12.75">
      <c r="A60" s="10"/>
      <c r="B60" s="98">
        <f>SUM(B58:B59)</f>
        <v>1500</v>
      </c>
      <c r="C60" s="10"/>
      <c r="D60" s="10"/>
      <c r="E60" s="10"/>
      <c r="F60" s="77"/>
      <c r="G60" s="17"/>
      <c r="H60" s="70">
        <v>0</v>
      </c>
      <c r="I60" s="71">
        <f aca="true" t="shared" si="4" ref="I60:I74">+B60/M60</f>
        <v>2.9702970297029703</v>
      </c>
      <c r="M60" s="2">
        <v>505</v>
      </c>
    </row>
    <row r="61" spans="2:13" ht="12.75">
      <c r="B61" s="203"/>
      <c r="D61" s="11"/>
      <c r="H61" s="5">
        <f>H60-B61</f>
        <v>0</v>
      </c>
      <c r="I61" s="21">
        <f t="shared" si="4"/>
        <v>0</v>
      </c>
      <c r="M61" s="2">
        <v>505</v>
      </c>
    </row>
    <row r="62" spans="2:13" ht="12.75">
      <c r="B62" s="203"/>
      <c r="D62" s="11"/>
      <c r="H62" s="5">
        <f>H61-B62</f>
        <v>0</v>
      </c>
      <c r="I62" s="21">
        <f t="shared" si="4"/>
        <v>0</v>
      </c>
      <c r="M62" s="2">
        <v>505</v>
      </c>
    </row>
    <row r="63" spans="1:13" s="41" customFormat="1" ht="12.75">
      <c r="A63" s="40"/>
      <c r="B63" s="301"/>
      <c r="C63" s="42"/>
      <c r="D63" s="33"/>
      <c r="E63" s="40"/>
      <c r="F63" s="80"/>
      <c r="G63" s="34"/>
      <c r="H63" s="5">
        <f>H62-B63</f>
        <v>0</v>
      </c>
      <c r="I63" s="21">
        <f t="shared" si="4"/>
        <v>0</v>
      </c>
      <c r="M63" s="2">
        <v>505</v>
      </c>
    </row>
    <row r="64" spans="2:13" ht="12.75">
      <c r="B64" s="203"/>
      <c r="D64" s="11"/>
      <c r="H64" s="5">
        <f>H63-B64</f>
        <v>0</v>
      </c>
      <c r="I64" s="21">
        <f t="shared" si="4"/>
        <v>0</v>
      </c>
      <c r="M64" s="2">
        <v>505</v>
      </c>
    </row>
    <row r="65" spans="1:13" s="72" customFormat="1" ht="12.75">
      <c r="A65" s="10"/>
      <c r="B65" s="98">
        <f>+B68</f>
        <v>1200</v>
      </c>
      <c r="C65" s="66" t="s">
        <v>49</v>
      </c>
      <c r="D65" s="67">
        <v>39847</v>
      </c>
      <c r="E65" s="66" t="s">
        <v>24</v>
      </c>
      <c r="F65" s="68" t="s">
        <v>50</v>
      </c>
      <c r="G65" s="69" t="s">
        <v>51</v>
      </c>
      <c r="H65" s="70">
        <v>0</v>
      </c>
      <c r="I65" s="71">
        <f t="shared" si="4"/>
        <v>2.376237623762376</v>
      </c>
      <c r="J65" s="71"/>
      <c r="K65" s="71"/>
      <c r="M65" s="2">
        <v>505</v>
      </c>
    </row>
    <row r="66" spans="2:13" ht="12.75">
      <c r="B66" s="203"/>
      <c r="D66" s="11"/>
      <c r="H66" s="5">
        <f>H65-B66</f>
        <v>0</v>
      </c>
      <c r="I66" s="21">
        <f t="shared" si="4"/>
        <v>0</v>
      </c>
      <c r="M66" s="2">
        <v>505</v>
      </c>
    </row>
    <row r="67" spans="2:13" ht="12.75">
      <c r="B67" s="203">
        <v>1200</v>
      </c>
      <c r="C67" s="1" t="s">
        <v>42</v>
      </c>
      <c r="D67" s="11" t="s">
        <v>12</v>
      </c>
      <c r="E67" s="1" t="s">
        <v>43</v>
      </c>
      <c r="F67" s="43" t="s">
        <v>52</v>
      </c>
      <c r="G67" s="26" t="s">
        <v>30</v>
      </c>
      <c r="H67" s="5">
        <f>H66-B67</f>
        <v>-1200</v>
      </c>
      <c r="I67" s="21">
        <f t="shared" si="4"/>
        <v>2.376237623762376</v>
      </c>
      <c r="K67" t="s">
        <v>53</v>
      </c>
      <c r="L67">
        <v>2</v>
      </c>
      <c r="M67" s="2">
        <v>505</v>
      </c>
    </row>
    <row r="68" spans="1:13" s="72" customFormat="1" ht="12.75">
      <c r="A68" s="10"/>
      <c r="B68" s="98">
        <f>SUM(B67)</f>
        <v>1200</v>
      </c>
      <c r="C68" s="10"/>
      <c r="D68" s="10"/>
      <c r="E68" s="10" t="s">
        <v>43</v>
      </c>
      <c r="F68" s="77"/>
      <c r="G68" s="17"/>
      <c r="H68" s="70">
        <v>0</v>
      </c>
      <c r="I68" s="71">
        <f t="shared" si="4"/>
        <v>2.376237623762376</v>
      </c>
      <c r="M68" s="2">
        <v>505</v>
      </c>
    </row>
    <row r="69" spans="2:13" ht="12.75">
      <c r="B69" s="203"/>
      <c r="D69" s="11"/>
      <c r="H69" s="5">
        <f>H68-B69</f>
        <v>0</v>
      </c>
      <c r="I69" s="21">
        <f t="shared" si="4"/>
        <v>0</v>
      </c>
      <c r="M69" s="2">
        <v>505</v>
      </c>
    </row>
    <row r="70" spans="2:13" ht="12.75">
      <c r="B70" s="203"/>
      <c r="D70" s="11"/>
      <c r="H70" s="5">
        <f>H69-B70</f>
        <v>0</v>
      </c>
      <c r="I70" s="21">
        <f t="shared" si="4"/>
        <v>0</v>
      </c>
      <c r="M70" s="2">
        <v>505</v>
      </c>
    </row>
    <row r="71" spans="2:13" ht="12.75">
      <c r="B71" s="203"/>
      <c r="D71" s="11"/>
      <c r="H71" s="5">
        <f>H70-B71</f>
        <v>0</v>
      </c>
      <c r="I71" s="21">
        <f t="shared" si="4"/>
        <v>0</v>
      </c>
      <c r="M71" s="2">
        <v>505</v>
      </c>
    </row>
    <row r="72" spans="2:13" ht="12.75">
      <c r="B72" s="203"/>
      <c r="D72" s="11"/>
      <c r="H72" s="5">
        <f>H71-B72</f>
        <v>0</v>
      </c>
      <c r="I72" s="21">
        <f t="shared" si="4"/>
        <v>0</v>
      </c>
      <c r="M72" s="2">
        <v>505</v>
      </c>
    </row>
    <row r="73" spans="1:13" s="72" customFormat="1" ht="12.75">
      <c r="A73" s="10"/>
      <c r="B73" s="98">
        <f>+B85+B98</f>
        <v>35000</v>
      </c>
      <c r="C73" s="66" t="s">
        <v>54</v>
      </c>
      <c r="D73" s="67" t="s">
        <v>55</v>
      </c>
      <c r="E73" s="66" t="s">
        <v>24</v>
      </c>
      <c r="F73" s="68" t="s">
        <v>50</v>
      </c>
      <c r="G73" s="69" t="s">
        <v>51</v>
      </c>
      <c r="H73" s="70"/>
      <c r="I73" s="71">
        <f t="shared" si="4"/>
        <v>69.3069306930693</v>
      </c>
      <c r="J73" s="71"/>
      <c r="K73" s="71"/>
      <c r="M73" s="2">
        <v>505</v>
      </c>
    </row>
    <row r="74" spans="2:13" ht="12.75">
      <c r="B74" s="203"/>
      <c r="D74" s="11"/>
      <c r="H74" s="5">
        <f aca="true" t="shared" si="5" ref="H74:H84">H73-B74</f>
        <v>0</v>
      </c>
      <c r="I74" s="21">
        <f t="shared" si="4"/>
        <v>0</v>
      </c>
      <c r="M74" s="2">
        <v>505</v>
      </c>
    </row>
    <row r="75" spans="2:13" ht="12.75">
      <c r="B75" s="239">
        <v>1500</v>
      </c>
      <c r="C75" s="31" t="s">
        <v>42</v>
      </c>
      <c r="D75" s="11" t="s">
        <v>12</v>
      </c>
      <c r="E75" s="31" t="s">
        <v>43</v>
      </c>
      <c r="F75" s="43" t="s">
        <v>56</v>
      </c>
      <c r="G75" s="29" t="s">
        <v>58</v>
      </c>
      <c r="H75" s="5">
        <f t="shared" si="5"/>
        <v>-1500</v>
      </c>
      <c r="I75" s="21">
        <v>2.9702970297029703</v>
      </c>
      <c r="K75" t="s">
        <v>57</v>
      </c>
      <c r="L75">
        <v>3</v>
      </c>
      <c r="M75" s="2">
        <v>505</v>
      </c>
    </row>
    <row r="76" spans="2:13" ht="12.75">
      <c r="B76" s="239">
        <v>1500</v>
      </c>
      <c r="C76" s="31" t="s">
        <v>42</v>
      </c>
      <c r="D76" s="11" t="s">
        <v>12</v>
      </c>
      <c r="E76" s="31" t="s">
        <v>43</v>
      </c>
      <c r="F76" s="43" t="s">
        <v>56</v>
      </c>
      <c r="G76" s="29" t="s">
        <v>772</v>
      </c>
      <c r="H76" s="5">
        <f t="shared" si="5"/>
        <v>-3000</v>
      </c>
      <c r="I76" s="21">
        <v>2.9702970297029703</v>
      </c>
      <c r="K76" t="s">
        <v>57</v>
      </c>
      <c r="L76">
        <v>3</v>
      </c>
      <c r="M76" s="2">
        <v>505</v>
      </c>
    </row>
    <row r="77" spans="2:13" ht="12.75">
      <c r="B77" s="239">
        <v>1500</v>
      </c>
      <c r="C77" s="31" t="s">
        <v>42</v>
      </c>
      <c r="D77" s="11" t="s">
        <v>12</v>
      </c>
      <c r="E77" s="31" t="s">
        <v>43</v>
      </c>
      <c r="F77" s="43" t="s">
        <v>56</v>
      </c>
      <c r="G77" s="29" t="s">
        <v>773</v>
      </c>
      <c r="H77" s="5">
        <f t="shared" si="5"/>
        <v>-4500</v>
      </c>
      <c r="I77" s="21">
        <v>2.9702970297029703</v>
      </c>
      <c r="K77" t="s">
        <v>57</v>
      </c>
      <c r="L77">
        <v>3</v>
      </c>
      <c r="M77" s="2">
        <v>505</v>
      </c>
    </row>
    <row r="78" spans="2:13" ht="12.75">
      <c r="B78" s="239">
        <v>1500</v>
      </c>
      <c r="C78" s="1" t="s">
        <v>42</v>
      </c>
      <c r="D78" s="11" t="s">
        <v>12</v>
      </c>
      <c r="E78" s="1" t="s">
        <v>43</v>
      </c>
      <c r="F78" s="43" t="s">
        <v>56</v>
      </c>
      <c r="G78" s="29" t="s">
        <v>59</v>
      </c>
      <c r="H78" s="5">
        <f t="shared" si="5"/>
        <v>-6000</v>
      </c>
      <c r="I78" s="21">
        <v>2.9702970297029703</v>
      </c>
      <c r="K78" t="s">
        <v>57</v>
      </c>
      <c r="L78">
        <v>3</v>
      </c>
      <c r="M78" s="2">
        <v>505</v>
      </c>
    </row>
    <row r="79" spans="2:13" ht="12.75">
      <c r="B79" s="239">
        <v>1500</v>
      </c>
      <c r="C79" s="1" t="s">
        <v>42</v>
      </c>
      <c r="D79" s="11" t="s">
        <v>12</v>
      </c>
      <c r="E79" s="1" t="s">
        <v>43</v>
      </c>
      <c r="F79" s="43" t="s">
        <v>56</v>
      </c>
      <c r="G79" s="29" t="s">
        <v>30</v>
      </c>
      <c r="H79" s="5">
        <f t="shared" si="5"/>
        <v>-7500</v>
      </c>
      <c r="I79" s="21">
        <v>2.9702970297029703</v>
      </c>
      <c r="K79" t="s">
        <v>57</v>
      </c>
      <c r="L79">
        <v>3</v>
      </c>
      <c r="M79" s="2">
        <v>505</v>
      </c>
    </row>
    <row r="80" spans="2:13" ht="12.75">
      <c r="B80" s="239">
        <v>1500</v>
      </c>
      <c r="C80" s="31" t="s">
        <v>42</v>
      </c>
      <c r="D80" s="11" t="s">
        <v>60</v>
      </c>
      <c r="E80" s="31" t="s">
        <v>43</v>
      </c>
      <c r="F80" s="43" t="s">
        <v>61</v>
      </c>
      <c r="G80" s="29" t="s">
        <v>58</v>
      </c>
      <c r="H80" s="5">
        <f t="shared" si="5"/>
        <v>-9000</v>
      </c>
      <c r="I80" s="21">
        <v>2.9702970297029703</v>
      </c>
      <c r="K80" t="s">
        <v>62</v>
      </c>
      <c r="L80">
        <v>3</v>
      </c>
      <c r="M80" s="2">
        <v>505</v>
      </c>
    </row>
    <row r="81" spans="2:13" ht="12.75">
      <c r="B81" s="239">
        <v>1500</v>
      </c>
      <c r="C81" s="31" t="s">
        <v>42</v>
      </c>
      <c r="D81" s="11" t="s">
        <v>60</v>
      </c>
      <c r="E81" s="31" t="s">
        <v>43</v>
      </c>
      <c r="F81" s="43" t="s">
        <v>61</v>
      </c>
      <c r="G81" s="29" t="s">
        <v>772</v>
      </c>
      <c r="H81" s="5">
        <f t="shared" si="5"/>
        <v>-10500</v>
      </c>
      <c r="I81" s="21">
        <v>2.9702970297029703</v>
      </c>
      <c r="K81" t="s">
        <v>62</v>
      </c>
      <c r="L81">
        <v>3</v>
      </c>
      <c r="M81" s="2">
        <v>505</v>
      </c>
    </row>
    <row r="82" spans="2:13" ht="12.75">
      <c r="B82" s="239">
        <v>1500</v>
      </c>
      <c r="C82" s="31" t="s">
        <v>42</v>
      </c>
      <c r="D82" s="11" t="s">
        <v>60</v>
      </c>
      <c r="E82" s="31" t="s">
        <v>43</v>
      </c>
      <c r="F82" s="43" t="s">
        <v>61</v>
      </c>
      <c r="G82" s="29" t="s">
        <v>773</v>
      </c>
      <c r="H82" s="5">
        <f t="shared" si="5"/>
        <v>-12000</v>
      </c>
      <c r="I82" s="21">
        <f>+B82/M82</f>
        <v>2.9702970297029703</v>
      </c>
      <c r="K82" t="s">
        <v>62</v>
      </c>
      <c r="L82">
        <v>3</v>
      </c>
      <c r="M82" s="2">
        <v>505</v>
      </c>
    </row>
    <row r="83" spans="2:13" ht="12.75">
      <c r="B83" s="239">
        <v>1500</v>
      </c>
      <c r="C83" s="1" t="s">
        <v>42</v>
      </c>
      <c r="D83" s="11" t="s">
        <v>60</v>
      </c>
      <c r="E83" s="1" t="s">
        <v>43</v>
      </c>
      <c r="F83" s="43" t="s">
        <v>61</v>
      </c>
      <c r="G83" s="29" t="s">
        <v>59</v>
      </c>
      <c r="H83" s="5">
        <f t="shared" si="5"/>
        <v>-13500</v>
      </c>
      <c r="I83" s="21">
        <v>2.9702970297029703</v>
      </c>
      <c r="K83" t="s">
        <v>62</v>
      </c>
      <c r="L83">
        <v>3</v>
      </c>
      <c r="M83" s="2">
        <v>505</v>
      </c>
    </row>
    <row r="84" spans="1:13" s="72" customFormat="1" ht="12.75">
      <c r="A84" s="1"/>
      <c r="B84" s="239">
        <v>1500</v>
      </c>
      <c r="C84" s="1" t="s">
        <v>42</v>
      </c>
      <c r="D84" s="11" t="s">
        <v>60</v>
      </c>
      <c r="E84" s="1" t="s">
        <v>43</v>
      </c>
      <c r="F84" s="43" t="s">
        <v>61</v>
      </c>
      <c r="G84" s="29" t="s">
        <v>30</v>
      </c>
      <c r="H84" s="5">
        <f t="shared" si="5"/>
        <v>-15000</v>
      </c>
      <c r="I84" s="21">
        <v>2.9702970297029703</v>
      </c>
      <c r="J84"/>
      <c r="K84" t="s">
        <v>62</v>
      </c>
      <c r="L84">
        <v>3</v>
      </c>
      <c r="M84" s="2">
        <v>505</v>
      </c>
    </row>
    <row r="85" spans="1:13" ht="12.75">
      <c r="A85" s="10"/>
      <c r="B85" s="98">
        <f>SUM(B75:B84)</f>
        <v>15000</v>
      </c>
      <c r="C85" s="10"/>
      <c r="D85" s="10"/>
      <c r="E85" s="10" t="s">
        <v>43</v>
      </c>
      <c r="F85" s="77"/>
      <c r="G85" s="251"/>
      <c r="H85" s="70">
        <v>0</v>
      </c>
      <c r="I85" s="71">
        <f>+B85/M85</f>
        <v>29.702970297029704</v>
      </c>
      <c r="J85" s="72"/>
      <c r="K85" s="72"/>
      <c r="L85" s="72"/>
      <c r="M85" s="2">
        <v>505</v>
      </c>
    </row>
    <row r="86" spans="2:13" ht="12.75">
      <c r="B86" s="239"/>
      <c r="D86" s="11"/>
      <c r="G86" s="29"/>
      <c r="H86" s="5">
        <f aca="true" t="shared" si="6" ref="H86:H97">H85-B86</f>
        <v>0</v>
      </c>
      <c r="I86" s="21">
        <f>+B86/M86</f>
        <v>0</v>
      </c>
      <c r="M86" s="2">
        <v>505</v>
      </c>
    </row>
    <row r="87" spans="2:13" ht="12.75">
      <c r="B87" s="239"/>
      <c r="D87" s="11"/>
      <c r="G87" s="29"/>
      <c r="H87" s="5">
        <f t="shared" si="6"/>
        <v>0</v>
      </c>
      <c r="I87" s="21">
        <f>+B87/M87</f>
        <v>0</v>
      </c>
      <c r="M87" s="2">
        <v>505</v>
      </c>
    </row>
    <row r="88" spans="2:13" ht="12.75">
      <c r="B88" s="239">
        <v>2000</v>
      </c>
      <c r="C88" s="31" t="s">
        <v>46</v>
      </c>
      <c r="D88" s="11" t="s">
        <v>12</v>
      </c>
      <c r="E88" s="31" t="s">
        <v>36</v>
      </c>
      <c r="F88" s="43" t="s">
        <v>56</v>
      </c>
      <c r="G88" s="29" t="s">
        <v>58</v>
      </c>
      <c r="H88" s="5">
        <f t="shared" si="6"/>
        <v>-2000</v>
      </c>
      <c r="I88" s="21">
        <v>3.9603960396039604</v>
      </c>
      <c r="K88" t="s">
        <v>57</v>
      </c>
      <c r="L88">
        <v>3</v>
      </c>
      <c r="M88" s="2">
        <v>505</v>
      </c>
    </row>
    <row r="89" spans="2:13" ht="12.75">
      <c r="B89" s="239">
        <v>2000</v>
      </c>
      <c r="C89" s="31" t="s">
        <v>46</v>
      </c>
      <c r="D89" s="11" t="s">
        <v>12</v>
      </c>
      <c r="E89" s="31" t="s">
        <v>36</v>
      </c>
      <c r="F89" s="43" t="s">
        <v>56</v>
      </c>
      <c r="G89" s="29" t="s">
        <v>772</v>
      </c>
      <c r="H89" s="5">
        <f t="shared" si="6"/>
        <v>-4000</v>
      </c>
      <c r="I89" s="21">
        <v>3.9603960396039604</v>
      </c>
      <c r="K89" t="s">
        <v>57</v>
      </c>
      <c r="L89">
        <v>3</v>
      </c>
      <c r="M89" s="2">
        <v>505</v>
      </c>
    </row>
    <row r="90" spans="2:13" ht="12.75">
      <c r="B90" s="239">
        <v>2000</v>
      </c>
      <c r="C90" s="31" t="s">
        <v>46</v>
      </c>
      <c r="D90" s="11" t="s">
        <v>12</v>
      </c>
      <c r="E90" s="31" t="s">
        <v>36</v>
      </c>
      <c r="F90" s="43" t="s">
        <v>56</v>
      </c>
      <c r="G90" s="29" t="s">
        <v>773</v>
      </c>
      <c r="H90" s="5">
        <f t="shared" si="6"/>
        <v>-6000</v>
      </c>
      <c r="I90" s="21">
        <v>3.9603960396039604</v>
      </c>
      <c r="K90" t="s">
        <v>57</v>
      </c>
      <c r="L90">
        <v>3</v>
      </c>
      <c r="M90" s="2">
        <v>505</v>
      </c>
    </row>
    <row r="91" spans="2:13" ht="12.75">
      <c r="B91" s="239">
        <v>2000</v>
      </c>
      <c r="C91" s="1" t="s">
        <v>46</v>
      </c>
      <c r="D91" s="11" t="s">
        <v>12</v>
      </c>
      <c r="E91" s="1" t="s">
        <v>36</v>
      </c>
      <c r="F91" s="43" t="s">
        <v>56</v>
      </c>
      <c r="G91" s="29" t="s">
        <v>59</v>
      </c>
      <c r="H91" s="5">
        <f t="shared" si="6"/>
        <v>-8000</v>
      </c>
      <c r="I91" s="21">
        <v>3.9603960396039604</v>
      </c>
      <c r="K91" t="s">
        <v>57</v>
      </c>
      <c r="L91">
        <v>3</v>
      </c>
      <c r="M91" s="2">
        <v>505</v>
      </c>
    </row>
    <row r="92" spans="2:13" ht="12.75">
      <c r="B92" s="239">
        <v>2000</v>
      </c>
      <c r="C92" s="31" t="s">
        <v>46</v>
      </c>
      <c r="D92" s="11" t="s">
        <v>12</v>
      </c>
      <c r="E92" s="31" t="s">
        <v>36</v>
      </c>
      <c r="F92" s="43" t="s">
        <v>56</v>
      </c>
      <c r="G92" s="29" t="s">
        <v>30</v>
      </c>
      <c r="H92" s="5">
        <f t="shared" si="6"/>
        <v>-10000</v>
      </c>
      <c r="I92" s="21">
        <v>3.9603960396039604</v>
      </c>
      <c r="K92" t="s">
        <v>57</v>
      </c>
      <c r="L92">
        <v>3</v>
      </c>
      <c r="M92" s="2">
        <v>505</v>
      </c>
    </row>
    <row r="93" spans="2:13" ht="12.75">
      <c r="B93" s="239">
        <v>2000</v>
      </c>
      <c r="C93" s="31" t="s">
        <v>46</v>
      </c>
      <c r="D93" s="11" t="s">
        <v>60</v>
      </c>
      <c r="E93" s="31" t="s">
        <v>36</v>
      </c>
      <c r="F93" s="43" t="s">
        <v>61</v>
      </c>
      <c r="G93" s="29" t="s">
        <v>58</v>
      </c>
      <c r="H93" s="5">
        <f t="shared" si="6"/>
        <v>-12000</v>
      </c>
      <c r="I93" s="21">
        <v>3.9603960396039604</v>
      </c>
      <c r="K93" t="s">
        <v>62</v>
      </c>
      <c r="L93">
        <v>3</v>
      </c>
      <c r="M93" s="2">
        <v>505</v>
      </c>
    </row>
    <row r="94" spans="2:13" ht="12.75">
      <c r="B94" s="239">
        <v>2000</v>
      </c>
      <c r="C94" s="31" t="s">
        <v>46</v>
      </c>
      <c r="D94" s="11" t="s">
        <v>60</v>
      </c>
      <c r="E94" s="31" t="s">
        <v>36</v>
      </c>
      <c r="F94" s="43" t="s">
        <v>61</v>
      </c>
      <c r="G94" s="29" t="s">
        <v>772</v>
      </c>
      <c r="H94" s="5">
        <f t="shared" si="6"/>
        <v>-14000</v>
      </c>
      <c r="I94" s="21">
        <v>3.9603960396039604</v>
      </c>
      <c r="K94" t="s">
        <v>62</v>
      </c>
      <c r="L94">
        <v>3</v>
      </c>
      <c r="M94" s="2">
        <v>505</v>
      </c>
    </row>
    <row r="95" spans="2:13" ht="12.75">
      <c r="B95" s="239">
        <v>2000</v>
      </c>
      <c r="C95" s="31" t="s">
        <v>46</v>
      </c>
      <c r="D95" s="11" t="s">
        <v>60</v>
      </c>
      <c r="E95" s="31" t="s">
        <v>36</v>
      </c>
      <c r="F95" s="43" t="s">
        <v>61</v>
      </c>
      <c r="G95" s="29" t="s">
        <v>773</v>
      </c>
      <c r="H95" s="5">
        <f t="shared" si="6"/>
        <v>-16000</v>
      </c>
      <c r="I95" s="21">
        <v>3.9603960396039604</v>
      </c>
      <c r="K95" t="s">
        <v>62</v>
      </c>
      <c r="L95">
        <v>3</v>
      </c>
      <c r="M95" s="2">
        <v>505</v>
      </c>
    </row>
    <row r="96" spans="2:13" ht="12.75">
      <c r="B96" s="239">
        <v>2000</v>
      </c>
      <c r="C96" s="1" t="s">
        <v>46</v>
      </c>
      <c r="D96" s="11" t="s">
        <v>60</v>
      </c>
      <c r="E96" s="1" t="s">
        <v>36</v>
      </c>
      <c r="F96" s="43" t="s">
        <v>61</v>
      </c>
      <c r="G96" s="29" t="s">
        <v>59</v>
      </c>
      <c r="H96" s="5">
        <f t="shared" si="6"/>
        <v>-18000</v>
      </c>
      <c r="I96" s="21">
        <v>3.9603960396039604</v>
      </c>
      <c r="K96" t="s">
        <v>62</v>
      </c>
      <c r="L96">
        <v>3</v>
      </c>
      <c r="M96" s="2">
        <v>505</v>
      </c>
    </row>
    <row r="97" spans="2:13" ht="12.75">
      <c r="B97" s="239">
        <v>2000</v>
      </c>
      <c r="C97" s="1" t="s">
        <v>46</v>
      </c>
      <c r="D97" s="11" t="s">
        <v>60</v>
      </c>
      <c r="E97" s="1" t="s">
        <v>36</v>
      </c>
      <c r="F97" s="43" t="s">
        <v>61</v>
      </c>
      <c r="G97" s="29" t="s">
        <v>30</v>
      </c>
      <c r="H97" s="5">
        <f t="shared" si="6"/>
        <v>-20000</v>
      </c>
      <c r="I97" s="21">
        <v>3.9603960396039604</v>
      </c>
      <c r="K97" t="s">
        <v>62</v>
      </c>
      <c r="L97">
        <v>3</v>
      </c>
      <c r="M97" s="2">
        <v>505</v>
      </c>
    </row>
    <row r="98" spans="1:13" s="72" customFormat="1" ht="12.75">
      <c r="A98" s="10"/>
      <c r="B98" s="98">
        <f>SUM(B88:B97)</f>
        <v>20000</v>
      </c>
      <c r="C98" s="10" t="s">
        <v>46</v>
      </c>
      <c r="D98" s="10"/>
      <c r="E98" s="10"/>
      <c r="F98" s="77"/>
      <c r="G98" s="251"/>
      <c r="H98" s="70">
        <v>0</v>
      </c>
      <c r="I98" s="71">
        <f aca="true" t="shared" si="7" ref="I98:I142">+B98/M98</f>
        <v>39.603960396039604</v>
      </c>
      <c r="M98" s="38">
        <v>505</v>
      </c>
    </row>
    <row r="99" spans="2:13" ht="12.75">
      <c r="B99" s="239"/>
      <c r="D99" s="11"/>
      <c r="G99" s="29"/>
      <c r="H99" s="5">
        <f>H98-B99</f>
        <v>0</v>
      </c>
      <c r="I99" s="21">
        <f t="shared" si="7"/>
        <v>0</v>
      </c>
      <c r="M99" s="2">
        <v>505</v>
      </c>
    </row>
    <row r="100" spans="2:13" ht="12.75">
      <c r="B100" s="203"/>
      <c r="H100" s="5">
        <f>H99-B100</f>
        <v>0</v>
      </c>
      <c r="I100" s="21">
        <f t="shared" si="7"/>
        <v>0</v>
      </c>
      <c r="M100" s="2">
        <v>505</v>
      </c>
    </row>
    <row r="101" spans="2:13" ht="12.75">
      <c r="B101" s="203"/>
      <c r="H101" s="5">
        <f>H100-B101</f>
        <v>0</v>
      </c>
      <c r="I101" s="21">
        <f t="shared" si="7"/>
        <v>0</v>
      </c>
      <c r="M101" s="2">
        <v>505</v>
      </c>
    </row>
    <row r="102" spans="1:13" s="72" customFormat="1" ht="12.75">
      <c r="A102" s="1"/>
      <c r="B102" s="203"/>
      <c r="C102" s="1"/>
      <c r="D102" s="1"/>
      <c r="E102" s="1"/>
      <c r="F102" s="43"/>
      <c r="G102" s="26"/>
      <c r="H102" s="5">
        <f>H101-B102</f>
        <v>0</v>
      </c>
      <c r="I102" s="21">
        <f t="shared" si="7"/>
        <v>0</v>
      </c>
      <c r="J102"/>
      <c r="K102"/>
      <c r="L102"/>
      <c r="M102" s="2">
        <v>505</v>
      </c>
    </row>
    <row r="103" spans="1:13" ht="12.75">
      <c r="A103" s="10"/>
      <c r="B103" s="98">
        <f>+B106+B111+B115+B119+B123</f>
        <v>8900</v>
      </c>
      <c r="C103" s="66" t="s">
        <v>63</v>
      </c>
      <c r="D103" s="67">
        <v>39936</v>
      </c>
      <c r="E103" s="66" t="s">
        <v>64</v>
      </c>
      <c r="F103" s="68" t="s">
        <v>65</v>
      </c>
      <c r="G103" s="69" t="s">
        <v>66</v>
      </c>
      <c r="H103" s="70"/>
      <c r="I103" s="71">
        <f t="shared" si="7"/>
        <v>17.623762376237625</v>
      </c>
      <c r="J103" s="71"/>
      <c r="K103" s="71"/>
      <c r="L103" s="72"/>
      <c r="M103" s="2">
        <v>505</v>
      </c>
    </row>
    <row r="104" spans="2:13" ht="12.75">
      <c r="B104" s="203"/>
      <c r="H104" s="5">
        <f>H103-B104</f>
        <v>0</v>
      </c>
      <c r="I104" s="21">
        <f t="shared" si="7"/>
        <v>0</v>
      </c>
      <c r="M104" s="2">
        <v>505</v>
      </c>
    </row>
    <row r="105" spans="1:13" s="72" customFormat="1" ht="12.75">
      <c r="A105" s="1"/>
      <c r="B105" s="203">
        <v>3000</v>
      </c>
      <c r="C105" s="31" t="s">
        <v>27</v>
      </c>
      <c r="D105" s="11" t="s">
        <v>12</v>
      </c>
      <c r="E105" s="1" t="s">
        <v>28</v>
      </c>
      <c r="F105" s="43" t="s">
        <v>67</v>
      </c>
      <c r="G105" s="26" t="s">
        <v>68</v>
      </c>
      <c r="H105" s="5">
        <f>H104-B105</f>
        <v>-3000</v>
      </c>
      <c r="I105" s="21">
        <f t="shared" si="7"/>
        <v>5.9405940594059405</v>
      </c>
      <c r="J105"/>
      <c r="K105" t="s">
        <v>27</v>
      </c>
      <c r="L105">
        <v>4</v>
      </c>
      <c r="M105" s="2">
        <v>505</v>
      </c>
    </row>
    <row r="106" spans="1:13" ht="12.75">
      <c r="A106" s="10"/>
      <c r="B106" s="98">
        <f>SUM(B105)</f>
        <v>3000</v>
      </c>
      <c r="C106" s="10" t="s">
        <v>27</v>
      </c>
      <c r="D106" s="10"/>
      <c r="E106" s="10"/>
      <c r="F106" s="77"/>
      <c r="G106" s="17"/>
      <c r="H106" s="70">
        <v>0</v>
      </c>
      <c r="I106" s="71">
        <f t="shared" si="7"/>
        <v>5.9405940594059405</v>
      </c>
      <c r="J106" s="72"/>
      <c r="K106" s="72"/>
      <c r="L106" s="72"/>
      <c r="M106" s="2">
        <v>505</v>
      </c>
    </row>
    <row r="107" spans="2:13" ht="12.75">
      <c r="B107" s="203"/>
      <c r="H107" s="5">
        <f>H106-B107</f>
        <v>0</v>
      </c>
      <c r="I107" s="21">
        <f t="shared" si="7"/>
        <v>0</v>
      </c>
      <c r="M107" s="2">
        <v>505</v>
      </c>
    </row>
    <row r="108" spans="2:13" ht="12.75">
      <c r="B108" s="203"/>
      <c r="H108" s="5">
        <f>H107-B108</f>
        <v>0</v>
      </c>
      <c r="I108" s="21">
        <f t="shared" si="7"/>
        <v>0</v>
      </c>
      <c r="M108" s="2">
        <v>505</v>
      </c>
    </row>
    <row r="109" spans="2:13" ht="12.75">
      <c r="B109" s="203">
        <v>1000</v>
      </c>
      <c r="C109" s="1" t="s">
        <v>69</v>
      </c>
      <c r="D109" s="11" t="s">
        <v>12</v>
      </c>
      <c r="E109" s="1" t="s">
        <v>36</v>
      </c>
      <c r="F109" s="43" t="s">
        <v>70</v>
      </c>
      <c r="G109" s="26" t="s">
        <v>68</v>
      </c>
      <c r="H109" s="5">
        <f>H108-B109</f>
        <v>-1000</v>
      </c>
      <c r="I109" s="21">
        <f t="shared" si="7"/>
        <v>1.9801980198019802</v>
      </c>
      <c r="K109" t="s">
        <v>28</v>
      </c>
      <c r="L109">
        <v>4</v>
      </c>
      <c r="M109" s="2">
        <v>505</v>
      </c>
    </row>
    <row r="110" spans="1:13" s="72" customFormat="1" ht="12.75">
      <c r="A110" s="1"/>
      <c r="B110" s="203">
        <v>1000</v>
      </c>
      <c r="C110" s="1" t="s">
        <v>71</v>
      </c>
      <c r="D110" s="11" t="s">
        <v>12</v>
      </c>
      <c r="E110" s="1" t="s">
        <v>36</v>
      </c>
      <c r="F110" s="43" t="s">
        <v>70</v>
      </c>
      <c r="G110" s="26" t="s">
        <v>68</v>
      </c>
      <c r="H110" s="5">
        <f>H109-B110</f>
        <v>-2000</v>
      </c>
      <c r="I110" s="21">
        <f t="shared" si="7"/>
        <v>1.9801980198019802</v>
      </c>
      <c r="J110"/>
      <c r="K110" t="s">
        <v>28</v>
      </c>
      <c r="L110">
        <v>4</v>
      </c>
      <c r="M110" s="2">
        <v>505</v>
      </c>
    </row>
    <row r="111" spans="1:13" ht="12.75">
      <c r="A111" s="10"/>
      <c r="B111" s="98">
        <f>SUM(B109:B110)</f>
        <v>2000</v>
      </c>
      <c r="C111" s="10" t="s">
        <v>810</v>
      </c>
      <c r="D111" s="10"/>
      <c r="E111" s="10"/>
      <c r="F111" s="77"/>
      <c r="G111" s="17"/>
      <c r="H111" s="70">
        <v>0</v>
      </c>
      <c r="I111" s="71">
        <f t="shared" si="7"/>
        <v>3.9603960396039604</v>
      </c>
      <c r="J111" s="72"/>
      <c r="K111" s="72"/>
      <c r="L111" s="72"/>
      <c r="M111" s="2">
        <v>505</v>
      </c>
    </row>
    <row r="112" spans="2:13" ht="12.75">
      <c r="B112" s="302"/>
      <c r="H112" s="5">
        <f>H111-B112</f>
        <v>0</v>
      </c>
      <c r="I112" s="21">
        <f t="shared" si="7"/>
        <v>0</v>
      </c>
      <c r="M112" s="2">
        <v>505</v>
      </c>
    </row>
    <row r="113" spans="2:13" ht="12.75">
      <c r="B113" s="203"/>
      <c r="H113" s="5">
        <f>H112-B113</f>
        <v>0</v>
      </c>
      <c r="I113" s="21">
        <f t="shared" si="7"/>
        <v>0</v>
      </c>
      <c r="M113" s="2">
        <v>505</v>
      </c>
    </row>
    <row r="114" spans="1:13" s="72" customFormat="1" ht="12.75">
      <c r="A114" s="1"/>
      <c r="B114" s="203">
        <v>1400</v>
      </c>
      <c r="C114" s="1" t="s">
        <v>42</v>
      </c>
      <c r="D114" s="11" t="s">
        <v>12</v>
      </c>
      <c r="E114" s="1" t="s">
        <v>43</v>
      </c>
      <c r="F114" s="43" t="s">
        <v>70</v>
      </c>
      <c r="G114" s="26" t="s">
        <v>68</v>
      </c>
      <c r="H114" s="5">
        <f>H113-B114</f>
        <v>-1400</v>
      </c>
      <c r="I114" s="21">
        <f t="shared" si="7"/>
        <v>2.772277227722772</v>
      </c>
      <c r="J114"/>
      <c r="K114" t="s">
        <v>28</v>
      </c>
      <c r="L114">
        <v>4</v>
      </c>
      <c r="M114" s="2">
        <v>505</v>
      </c>
    </row>
    <row r="115" spans="1:13" ht="12.75">
      <c r="A115" s="10"/>
      <c r="B115" s="98">
        <f>SUM(B114)</f>
        <v>1400</v>
      </c>
      <c r="C115" s="10"/>
      <c r="D115" s="10"/>
      <c r="E115" s="10" t="s">
        <v>43</v>
      </c>
      <c r="F115" s="77"/>
      <c r="G115" s="17"/>
      <c r="H115" s="70">
        <v>0</v>
      </c>
      <c r="I115" s="71">
        <f t="shared" si="7"/>
        <v>2.772277227722772</v>
      </c>
      <c r="J115" s="72"/>
      <c r="K115" s="72"/>
      <c r="L115" s="72"/>
      <c r="M115" s="2">
        <v>505</v>
      </c>
    </row>
    <row r="116" spans="2:13" ht="12.75">
      <c r="B116" s="203"/>
      <c r="H116" s="5">
        <f>H115-B116</f>
        <v>0</v>
      </c>
      <c r="I116" s="21">
        <f t="shared" si="7"/>
        <v>0</v>
      </c>
      <c r="M116" s="2">
        <v>505</v>
      </c>
    </row>
    <row r="117" spans="2:13" ht="12.75">
      <c r="B117" s="203"/>
      <c r="H117" s="5">
        <f>H116-B117</f>
        <v>0</v>
      </c>
      <c r="I117" s="21">
        <f t="shared" si="7"/>
        <v>0</v>
      </c>
      <c r="M117" s="2">
        <v>505</v>
      </c>
    </row>
    <row r="118" spans="1:13" s="72" customFormat="1" ht="12.75">
      <c r="A118" s="1"/>
      <c r="B118" s="203">
        <v>2000</v>
      </c>
      <c r="C118" s="1" t="s">
        <v>46</v>
      </c>
      <c r="D118" s="11" t="s">
        <v>12</v>
      </c>
      <c r="E118" s="1" t="s">
        <v>36</v>
      </c>
      <c r="F118" s="43" t="s">
        <v>70</v>
      </c>
      <c r="G118" s="26" t="s">
        <v>68</v>
      </c>
      <c r="H118" s="5">
        <f>H117-B118</f>
        <v>-2000</v>
      </c>
      <c r="I118" s="21">
        <f t="shared" si="7"/>
        <v>3.9603960396039604</v>
      </c>
      <c r="J118"/>
      <c r="K118" t="s">
        <v>28</v>
      </c>
      <c r="L118">
        <v>4</v>
      </c>
      <c r="M118" s="2">
        <v>505</v>
      </c>
    </row>
    <row r="119" spans="1:13" ht="12.75">
      <c r="A119" s="10"/>
      <c r="B119" s="98">
        <f>SUM(B118)</f>
        <v>2000</v>
      </c>
      <c r="C119" s="10" t="s">
        <v>46</v>
      </c>
      <c r="D119" s="10"/>
      <c r="E119" s="10"/>
      <c r="F119" s="77"/>
      <c r="G119" s="17"/>
      <c r="H119" s="70">
        <v>0</v>
      </c>
      <c r="I119" s="71">
        <f t="shared" si="7"/>
        <v>3.9603960396039604</v>
      </c>
      <c r="J119" s="72"/>
      <c r="K119" s="72"/>
      <c r="L119" s="72"/>
      <c r="M119" s="2">
        <v>505</v>
      </c>
    </row>
    <row r="120" spans="2:13" ht="12.75">
      <c r="B120" s="203"/>
      <c r="H120" s="5">
        <f>H119-B120</f>
        <v>0</v>
      </c>
      <c r="I120" s="21">
        <f t="shared" si="7"/>
        <v>0</v>
      </c>
      <c r="M120" s="2">
        <v>505</v>
      </c>
    </row>
    <row r="121" spans="2:13" ht="12.75">
      <c r="B121" s="203"/>
      <c r="H121" s="5">
        <f>H120-B121</f>
        <v>0</v>
      </c>
      <c r="I121" s="21">
        <f t="shared" si="7"/>
        <v>0</v>
      </c>
      <c r="M121" s="2">
        <v>505</v>
      </c>
    </row>
    <row r="122" spans="1:13" s="72" customFormat="1" ht="12.75">
      <c r="A122" s="1"/>
      <c r="B122" s="203">
        <v>500</v>
      </c>
      <c r="C122" s="1" t="s">
        <v>47</v>
      </c>
      <c r="D122" s="11" t="s">
        <v>12</v>
      </c>
      <c r="E122" s="1" t="s">
        <v>48</v>
      </c>
      <c r="F122" s="43" t="s">
        <v>70</v>
      </c>
      <c r="G122" s="26" t="s">
        <v>68</v>
      </c>
      <c r="H122" s="5">
        <f>H121-B122</f>
        <v>-500</v>
      </c>
      <c r="I122" s="21">
        <f t="shared" si="7"/>
        <v>0.9900990099009901</v>
      </c>
      <c r="J122"/>
      <c r="K122" t="s">
        <v>28</v>
      </c>
      <c r="L122">
        <v>4</v>
      </c>
      <c r="M122" s="2">
        <v>505</v>
      </c>
    </row>
    <row r="123" spans="1:13" ht="12.75">
      <c r="A123" s="10"/>
      <c r="B123" s="98">
        <f>SUM(B122)</f>
        <v>500</v>
      </c>
      <c r="C123" s="10"/>
      <c r="D123" s="10"/>
      <c r="E123" s="10" t="s">
        <v>48</v>
      </c>
      <c r="F123" s="77"/>
      <c r="G123" s="17"/>
      <c r="H123" s="70">
        <v>0</v>
      </c>
      <c r="I123" s="71">
        <f t="shared" si="7"/>
        <v>0.9900990099009901</v>
      </c>
      <c r="J123" s="72"/>
      <c r="K123" s="72"/>
      <c r="L123" s="72"/>
      <c r="M123" s="2">
        <v>505</v>
      </c>
    </row>
    <row r="124" spans="2:13" ht="12.75">
      <c r="B124" s="203"/>
      <c r="H124" s="5">
        <f>H123-B124</f>
        <v>0</v>
      </c>
      <c r="I124" s="21">
        <f t="shared" si="7"/>
        <v>0</v>
      </c>
      <c r="M124" s="2">
        <v>505</v>
      </c>
    </row>
    <row r="125" spans="2:13" ht="12.75">
      <c r="B125" s="203"/>
      <c r="H125" s="5">
        <f>H124-B125</f>
        <v>0</v>
      </c>
      <c r="I125" s="21">
        <f t="shared" si="7"/>
        <v>0</v>
      </c>
      <c r="M125" s="2">
        <v>505</v>
      </c>
    </row>
    <row r="126" spans="2:13" ht="12.75">
      <c r="B126" s="203"/>
      <c r="H126" s="5">
        <f>H125-B126</f>
        <v>0</v>
      </c>
      <c r="I126" s="21">
        <f t="shared" si="7"/>
        <v>0</v>
      </c>
      <c r="M126" s="2">
        <v>505</v>
      </c>
    </row>
    <row r="127" spans="1:13" s="72" customFormat="1" ht="12.75">
      <c r="A127" s="1"/>
      <c r="B127" s="203"/>
      <c r="C127" s="1"/>
      <c r="D127" s="1"/>
      <c r="E127" s="1"/>
      <c r="F127" s="43"/>
      <c r="G127" s="26"/>
      <c r="H127" s="5">
        <f>H126-B127</f>
        <v>0</v>
      </c>
      <c r="I127" s="21">
        <f t="shared" si="7"/>
        <v>0</v>
      </c>
      <c r="J127"/>
      <c r="K127"/>
      <c r="L127"/>
      <c r="M127" s="2">
        <v>505</v>
      </c>
    </row>
    <row r="128" spans="1:13" ht="12.75">
      <c r="A128" s="10"/>
      <c r="B128" s="98">
        <f>+B131+B140+B146+B151+B155</f>
        <v>11300</v>
      </c>
      <c r="C128" s="66" t="s">
        <v>72</v>
      </c>
      <c r="D128" s="67" t="s">
        <v>73</v>
      </c>
      <c r="E128" s="66" t="s">
        <v>64</v>
      </c>
      <c r="F128" s="68" t="s">
        <v>74</v>
      </c>
      <c r="G128" s="69" t="s">
        <v>75</v>
      </c>
      <c r="H128" s="70"/>
      <c r="I128" s="71">
        <f t="shared" si="7"/>
        <v>22.376237623762375</v>
      </c>
      <c r="J128" s="71"/>
      <c r="K128" s="71"/>
      <c r="L128" s="72"/>
      <c r="M128" s="2">
        <v>505</v>
      </c>
    </row>
    <row r="129" spans="1:13" s="14" customFormat="1" ht="12.75">
      <c r="A129" s="1"/>
      <c r="B129" s="203"/>
      <c r="C129" s="1"/>
      <c r="D129" s="1"/>
      <c r="E129" s="1"/>
      <c r="F129" s="43"/>
      <c r="G129" s="26"/>
      <c r="H129" s="5">
        <f>H128-B129</f>
        <v>0</v>
      </c>
      <c r="I129" s="21">
        <f t="shared" si="7"/>
        <v>0</v>
      </c>
      <c r="J129"/>
      <c r="K129"/>
      <c r="L129"/>
      <c r="M129" s="2">
        <v>505</v>
      </c>
    </row>
    <row r="130" spans="1:13" s="72" customFormat="1" ht="12.75">
      <c r="A130" s="11"/>
      <c r="B130" s="239">
        <v>2500</v>
      </c>
      <c r="C130" s="11" t="s">
        <v>27</v>
      </c>
      <c r="D130" s="11" t="s">
        <v>12</v>
      </c>
      <c r="E130" s="11" t="s">
        <v>76</v>
      </c>
      <c r="F130" s="79" t="s">
        <v>77</v>
      </c>
      <c r="G130" s="28" t="s">
        <v>78</v>
      </c>
      <c r="H130" s="27">
        <f>H129-B130</f>
        <v>-2500</v>
      </c>
      <c r="I130" s="51">
        <f t="shared" si="7"/>
        <v>4.9504950495049505</v>
      </c>
      <c r="J130" s="14"/>
      <c r="K130" s="14" t="s">
        <v>79</v>
      </c>
      <c r="L130" s="14">
        <v>5</v>
      </c>
      <c r="M130" s="2">
        <v>505</v>
      </c>
    </row>
    <row r="131" spans="1:13" ht="12.75">
      <c r="A131" s="10"/>
      <c r="B131" s="303">
        <f>SUM(B130)</f>
        <v>2500</v>
      </c>
      <c r="C131" s="10"/>
      <c r="D131" s="10"/>
      <c r="E131" s="10" t="s">
        <v>76</v>
      </c>
      <c r="F131" s="77"/>
      <c r="G131" s="17"/>
      <c r="H131" s="70">
        <v>0</v>
      </c>
      <c r="I131" s="71">
        <f t="shared" si="7"/>
        <v>4.9504950495049505</v>
      </c>
      <c r="J131" s="72"/>
      <c r="K131" s="72"/>
      <c r="L131" s="72"/>
      <c r="M131" s="2">
        <v>505</v>
      </c>
    </row>
    <row r="132" spans="2:13" ht="12.75">
      <c r="B132" s="302"/>
      <c r="H132" s="5">
        <f aca="true" t="shared" si="8" ref="H132:H139">H131-B132</f>
        <v>0</v>
      </c>
      <c r="I132" s="21">
        <f t="shared" si="7"/>
        <v>0</v>
      </c>
      <c r="M132" s="2">
        <v>505</v>
      </c>
    </row>
    <row r="133" spans="2:13" ht="12.75">
      <c r="B133" s="203"/>
      <c r="H133" s="5">
        <f t="shared" si="8"/>
        <v>0</v>
      </c>
      <c r="I133" s="21">
        <f t="shared" si="7"/>
        <v>0</v>
      </c>
      <c r="M133" s="2">
        <v>505</v>
      </c>
    </row>
    <row r="134" spans="2:13" ht="12.75">
      <c r="B134" s="239">
        <v>500</v>
      </c>
      <c r="C134" s="11" t="s">
        <v>80</v>
      </c>
      <c r="D134" s="11" t="s">
        <v>12</v>
      </c>
      <c r="E134" s="33" t="s">
        <v>81</v>
      </c>
      <c r="F134" s="43" t="s">
        <v>77</v>
      </c>
      <c r="G134" s="34" t="s">
        <v>82</v>
      </c>
      <c r="H134" s="5">
        <f t="shared" si="8"/>
        <v>-500</v>
      </c>
      <c r="I134" s="21">
        <f t="shared" si="7"/>
        <v>0.9900990099009901</v>
      </c>
      <c r="K134" t="s">
        <v>79</v>
      </c>
      <c r="L134">
        <v>5</v>
      </c>
      <c r="M134" s="2">
        <v>505</v>
      </c>
    </row>
    <row r="135" spans="2:13" ht="12.75">
      <c r="B135" s="239">
        <v>500</v>
      </c>
      <c r="C135" s="11" t="s">
        <v>83</v>
      </c>
      <c r="D135" s="11" t="s">
        <v>12</v>
      </c>
      <c r="E135" s="11" t="s">
        <v>81</v>
      </c>
      <c r="F135" s="43" t="s">
        <v>77</v>
      </c>
      <c r="G135" s="28" t="s">
        <v>82</v>
      </c>
      <c r="H135" s="5">
        <f t="shared" si="8"/>
        <v>-1000</v>
      </c>
      <c r="I135" s="21">
        <f t="shared" si="7"/>
        <v>0.9900990099009901</v>
      </c>
      <c r="K135" t="s">
        <v>79</v>
      </c>
      <c r="L135">
        <v>5</v>
      </c>
      <c r="M135" s="2">
        <v>505</v>
      </c>
    </row>
    <row r="136" spans="1:13" ht="12.75">
      <c r="A136" s="11"/>
      <c r="B136" s="239">
        <v>500</v>
      </c>
      <c r="C136" s="11" t="s">
        <v>84</v>
      </c>
      <c r="D136" s="11" t="s">
        <v>12</v>
      </c>
      <c r="E136" s="11" t="s">
        <v>81</v>
      </c>
      <c r="F136" s="43" t="s">
        <v>77</v>
      </c>
      <c r="G136" s="28" t="s">
        <v>82</v>
      </c>
      <c r="H136" s="5">
        <f t="shared" si="8"/>
        <v>-1500</v>
      </c>
      <c r="I136" s="21">
        <f t="shared" si="7"/>
        <v>0.9900990099009901</v>
      </c>
      <c r="J136" s="14"/>
      <c r="K136" t="s">
        <v>79</v>
      </c>
      <c r="L136">
        <v>5</v>
      </c>
      <c r="M136" s="2">
        <v>505</v>
      </c>
    </row>
    <row r="137" spans="2:13" ht="12.75">
      <c r="B137" s="304">
        <v>500</v>
      </c>
      <c r="C137" s="36" t="s">
        <v>83</v>
      </c>
      <c r="D137" s="11" t="s">
        <v>12</v>
      </c>
      <c r="E137" s="36" t="s">
        <v>81</v>
      </c>
      <c r="F137" s="43" t="s">
        <v>77</v>
      </c>
      <c r="G137" s="26" t="s">
        <v>78</v>
      </c>
      <c r="H137" s="5">
        <f t="shared" si="8"/>
        <v>-2000</v>
      </c>
      <c r="I137" s="21">
        <f t="shared" si="7"/>
        <v>0.9900990099009901</v>
      </c>
      <c r="J137" s="35"/>
      <c r="K137" t="s">
        <v>79</v>
      </c>
      <c r="L137">
        <v>5</v>
      </c>
      <c r="M137" s="2">
        <v>505</v>
      </c>
    </row>
    <row r="138" spans="2:13" ht="12.75">
      <c r="B138" s="203">
        <v>500</v>
      </c>
      <c r="C138" s="1" t="s">
        <v>84</v>
      </c>
      <c r="D138" s="11" t="s">
        <v>12</v>
      </c>
      <c r="E138" s="1" t="s">
        <v>81</v>
      </c>
      <c r="F138" s="43" t="s">
        <v>77</v>
      </c>
      <c r="G138" s="26" t="s">
        <v>78</v>
      </c>
      <c r="H138" s="5">
        <f t="shared" si="8"/>
        <v>-2500</v>
      </c>
      <c r="I138" s="21">
        <f t="shared" si="7"/>
        <v>0.9900990099009901</v>
      </c>
      <c r="K138" t="s">
        <v>79</v>
      </c>
      <c r="L138">
        <v>5</v>
      </c>
      <c r="M138" s="2">
        <v>505</v>
      </c>
    </row>
    <row r="139" spans="1:13" s="72" customFormat="1" ht="12.75">
      <c r="A139" s="1"/>
      <c r="B139" s="203">
        <v>500</v>
      </c>
      <c r="C139" s="1" t="s">
        <v>85</v>
      </c>
      <c r="D139" s="11" t="s">
        <v>12</v>
      </c>
      <c r="E139" s="1" t="s">
        <v>81</v>
      </c>
      <c r="F139" s="43" t="s">
        <v>77</v>
      </c>
      <c r="G139" s="26" t="s">
        <v>78</v>
      </c>
      <c r="H139" s="5">
        <f t="shared" si="8"/>
        <v>-3000</v>
      </c>
      <c r="I139" s="21">
        <f t="shared" si="7"/>
        <v>0.9900990099009901</v>
      </c>
      <c r="J139"/>
      <c r="K139" t="s">
        <v>79</v>
      </c>
      <c r="L139">
        <v>5</v>
      </c>
      <c r="M139" s="2">
        <v>505</v>
      </c>
    </row>
    <row r="140" spans="1:13" ht="12.75">
      <c r="A140" s="10"/>
      <c r="B140" s="98">
        <f>SUM(B134:B139)</f>
        <v>3000</v>
      </c>
      <c r="C140" s="10" t="s">
        <v>810</v>
      </c>
      <c r="D140" s="10"/>
      <c r="E140" s="10"/>
      <c r="F140" s="77"/>
      <c r="G140" s="17"/>
      <c r="H140" s="70">
        <v>0</v>
      </c>
      <c r="I140" s="71">
        <f t="shared" si="7"/>
        <v>5.9405940594059405</v>
      </c>
      <c r="J140" s="72"/>
      <c r="K140" s="72"/>
      <c r="L140" s="72"/>
      <c r="M140" s="2">
        <v>505</v>
      </c>
    </row>
    <row r="141" spans="2:13" ht="12.75">
      <c r="B141" s="203"/>
      <c r="H141" s="5">
        <f>H140-B141</f>
        <v>0</v>
      </c>
      <c r="I141" s="21">
        <f t="shared" si="7"/>
        <v>0</v>
      </c>
      <c r="M141" s="2">
        <v>505</v>
      </c>
    </row>
    <row r="142" spans="2:13" ht="12.75">
      <c r="B142" s="203"/>
      <c r="H142" s="5">
        <f>H141-B142</f>
        <v>0</v>
      </c>
      <c r="I142" s="21">
        <f t="shared" si="7"/>
        <v>0</v>
      </c>
      <c r="M142" s="2">
        <v>505</v>
      </c>
    </row>
    <row r="143" spans="2:13" ht="12.75">
      <c r="B143" s="239">
        <v>400</v>
      </c>
      <c r="C143" s="31" t="s">
        <v>42</v>
      </c>
      <c r="D143" s="11" t="s">
        <v>12</v>
      </c>
      <c r="E143" s="31" t="s">
        <v>43</v>
      </c>
      <c r="F143" s="43" t="s">
        <v>77</v>
      </c>
      <c r="G143" s="29" t="s">
        <v>68</v>
      </c>
      <c r="H143" s="5">
        <f>H142-B143</f>
        <v>-400</v>
      </c>
      <c r="I143" s="21">
        <v>0.8</v>
      </c>
      <c r="K143" t="s">
        <v>79</v>
      </c>
      <c r="L143">
        <v>5</v>
      </c>
      <c r="M143" s="2">
        <v>505</v>
      </c>
    </row>
    <row r="144" spans="2:13" ht="12.75">
      <c r="B144" s="203">
        <v>200</v>
      </c>
      <c r="C144" s="1" t="s">
        <v>42</v>
      </c>
      <c r="D144" s="11" t="s">
        <v>12</v>
      </c>
      <c r="E144" s="1" t="s">
        <v>43</v>
      </c>
      <c r="F144" s="43" t="s">
        <v>77</v>
      </c>
      <c r="G144" s="26" t="s">
        <v>82</v>
      </c>
      <c r="H144" s="5">
        <f>H143-B144</f>
        <v>-600</v>
      </c>
      <c r="I144" s="21">
        <v>0.4</v>
      </c>
      <c r="K144" t="s">
        <v>79</v>
      </c>
      <c r="L144">
        <v>5</v>
      </c>
      <c r="M144" s="2">
        <v>505</v>
      </c>
    </row>
    <row r="145" spans="1:13" s="72" customFormat="1" ht="12.75">
      <c r="A145" s="1"/>
      <c r="B145" s="203">
        <v>200</v>
      </c>
      <c r="C145" s="1" t="s">
        <v>42</v>
      </c>
      <c r="D145" s="11" t="s">
        <v>12</v>
      </c>
      <c r="E145" s="1" t="s">
        <v>43</v>
      </c>
      <c r="F145" s="43" t="s">
        <v>77</v>
      </c>
      <c r="G145" s="26" t="s">
        <v>78</v>
      </c>
      <c r="H145" s="5">
        <f>H144-B145</f>
        <v>-800</v>
      </c>
      <c r="I145" s="21">
        <v>0.4</v>
      </c>
      <c r="J145"/>
      <c r="K145" t="s">
        <v>79</v>
      </c>
      <c r="L145">
        <v>5</v>
      </c>
      <c r="M145" s="2">
        <v>505</v>
      </c>
    </row>
    <row r="146" spans="1:13" ht="12.75">
      <c r="A146" s="10"/>
      <c r="B146" s="98">
        <f>SUM(B143:B145)</f>
        <v>800</v>
      </c>
      <c r="C146" s="10"/>
      <c r="D146" s="10"/>
      <c r="E146" s="10" t="s">
        <v>43</v>
      </c>
      <c r="F146" s="77"/>
      <c r="G146" s="17"/>
      <c r="H146" s="70">
        <v>0</v>
      </c>
      <c r="I146" s="71">
        <f>+B146/M146</f>
        <v>1.5841584158415842</v>
      </c>
      <c r="J146" s="72"/>
      <c r="K146" s="72"/>
      <c r="L146" s="72"/>
      <c r="M146" s="2">
        <v>505</v>
      </c>
    </row>
    <row r="147" spans="2:13" ht="12.75">
      <c r="B147" s="203"/>
      <c r="H147" s="5">
        <f>H146-B147</f>
        <v>0</v>
      </c>
      <c r="I147" s="21">
        <f>+B147/M147</f>
        <v>0</v>
      </c>
      <c r="M147" s="2">
        <v>505</v>
      </c>
    </row>
    <row r="148" spans="2:13" ht="12.75">
      <c r="B148" s="203"/>
      <c r="H148" s="5">
        <f>H147-B148</f>
        <v>0</v>
      </c>
      <c r="I148" s="21">
        <f>+B148/M148</f>
        <v>0</v>
      </c>
      <c r="J148" s="14"/>
      <c r="M148" s="2">
        <v>505</v>
      </c>
    </row>
    <row r="149" spans="2:13" ht="12.75">
      <c r="B149" s="203">
        <v>2000</v>
      </c>
      <c r="C149" s="1" t="s">
        <v>46</v>
      </c>
      <c r="D149" s="11" t="s">
        <v>12</v>
      </c>
      <c r="E149" s="1" t="s">
        <v>81</v>
      </c>
      <c r="F149" s="43" t="s">
        <v>77</v>
      </c>
      <c r="G149" s="26" t="s">
        <v>82</v>
      </c>
      <c r="H149" s="5">
        <f>H148-B149</f>
        <v>-2000</v>
      </c>
      <c r="I149" s="21">
        <v>4</v>
      </c>
      <c r="K149" t="s">
        <v>79</v>
      </c>
      <c r="L149">
        <v>5</v>
      </c>
      <c r="M149" s="2">
        <v>505</v>
      </c>
    </row>
    <row r="150" spans="1:13" s="72" customFormat="1" ht="12.75">
      <c r="A150" s="1"/>
      <c r="B150" s="203">
        <v>2000</v>
      </c>
      <c r="C150" s="1" t="s">
        <v>46</v>
      </c>
      <c r="D150" s="11" t="s">
        <v>12</v>
      </c>
      <c r="E150" s="1" t="s">
        <v>81</v>
      </c>
      <c r="F150" s="43" t="s">
        <v>77</v>
      </c>
      <c r="G150" s="26" t="s">
        <v>78</v>
      </c>
      <c r="H150" s="5">
        <f>H149-B150</f>
        <v>-4000</v>
      </c>
      <c r="I150" s="21">
        <v>4</v>
      </c>
      <c r="J150"/>
      <c r="K150" t="s">
        <v>79</v>
      </c>
      <c r="L150">
        <v>5</v>
      </c>
      <c r="M150" s="2">
        <v>505</v>
      </c>
    </row>
    <row r="151" spans="1:13" ht="12.75">
      <c r="A151" s="10"/>
      <c r="B151" s="98">
        <f>SUM(B149:B150)</f>
        <v>4000</v>
      </c>
      <c r="C151" s="10" t="s">
        <v>46</v>
      </c>
      <c r="D151" s="10"/>
      <c r="E151" s="10"/>
      <c r="F151" s="77"/>
      <c r="G151" s="17"/>
      <c r="H151" s="70">
        <v>0</v>
      </c>
      <c r="I151" s="71">
        <f aca="true" t="shared" si="9" ref="I151:I161">+B151/M151</f>
        <v>7.920792079207921</v>
      </c>
      <c r="J151" s="72"/>
      <c r="K151" s="72"/>
      <c r="L151" s="72"/>
      <c r="M151" s="2">
        <v>505</v>
      </c>
    </row>
    <row r="152" spans="2:13" ht="12.75">
      <c r="B152" s="203"/>
      <c r="H152" s="5">
        <f>H151-B152</f>
        <v>0</v>
      </c>
      <c r="I152" s="21">
        <f t="shared" si="9"/>
        <v>0</v>
      </c>
      <c r="M152" s="2">
        <v>505</v>
      </c>
    </row>
    <row r="153" spans="2:13" ht="12.75">
      <c r="B153" s="203"/>
      <c r="H153" s="5">
        <f>H152-B153</f>
        <v>0</v>
      </c>
      <c r="I153" s="21">
        <f t="shared" si="9"/>
        <v>0</v>
      </c>
      <c r="M153" s="2">
        <v>505</v>
      </c>
    </row>
    <row r="154" spans="1:13" s="72" customFormat="1" ht="12.75">
      <c r="A154" s="1"/>
      <c r="B154" s="203">
        <v>1000</v>
      </c>
      <c r="C154" s="1" t="s">
        <v>47</v>
      </c>
      <c r="D154" s="11" t="s">
        <v>12</v>
      </c>
      <c r="E154" s="1" t="s">
        <v>48</v>
      </c>
      <c r="F154" s="43" t="s">
        <v>77</v>
      </c>
      <c r="G154" s="26" t="s">
        <v>78</v>
      </c>
      <c r="H154" s="5">
        <f>H153-B154</f>
        <v>-1000</v>
      </c>
      <c r="I154" s="21">
        <f t="shared" si="9"/>
        <v>1.9801980198019802</v>
      </c>
      <c r="J154"/>
      <c r="K154" t="s">
        <v>79</v>
      </c>
      <c r="L154">
        <v>5</v>
      </c>
      <c r="M154" s="2">
        <v>505</v>
      </c>
    </row>
    <row r="155" spans="1:13" ht="12.75">
      <c r="A155" s="10"/>
      <c r="B155" s="98">
        <f>SUM(B154)</f>
        <v>1000</v>
      </c>
      <c r="C155" s="10"/>
      <c r="D155" s="10"/>
      <c r="E155" s="10" t="s">
        <v>48</v>
      </c>
      <c r="F155" s="77"/>
      <c r="G155" s="17"/>
      <c r="H155" s="70">
        <v>0</v>
      </c>
      <c r="I155" s="71">
        <f t="shared" si="9"/>
        <v>1.9801980198019802</v>
      </c>
      <c r="J155" s="72"/>
      <c r="K155" s="72"/>
      <c r="L155" s="72"/>
      <c r="M155" s="2">
        <v>505</v>
      </c>
    </row>
    <row r="156" spans="2:13" ht="12.75">
      <c r="B156" s="203"/>
      <c r="H156" s="5">
        <f>H155-B156</f>
        <v>0</v>
      </c>
      <c r="I156" s="21">
        <f t="shared" si="9"/>
        <v>0</v>
      </c>
      <c r="M156" s="2">
        <v>505</v>
      </c>
    </row>
    <row r="157" spans="2:13" ht="12.75">
      <c r="B157" s="203"/>
      <c r="H157" s="5">
        <f>H156-B157</f>
        <v>0</v>
      </c>
      <c r="I157" s="21">
        <f t="shared" si="9"/>
        <v>0</v>
      </c>
      <c r="M157" s="2">
        <v>505</v>
      </c>
    </row>
    <row r="158" spans="2:13" ht="12.75">
      <c r="B158" s="203"/>
      <c r="H158" s="5">
        <f>H157-B158</f>
        <v>0</v>
      </c>
      <c r="I158" s="21">
        <f t="shared" si="9"/>
        <v>0</v>
      </c>
      <c r="M158" s="2">
        <v>505</v>
      </c>
    </row>
    <row r="159" spans="1:13" s="72" customFormat="1" ht="12.75">
      <c r="A159" s="1"/>
      <c r="B159" s="203"/>
      <c r="C159" s="1"/>
      <c r="D159" s="1"/>
      <c r="E159" s="1"/>
      <c r="F159" s="43"/>
      <c r="G159" s="26"/>
      <c r="H159" s="5">
        <f>H158-B159</f>
        <v>0</v>
      </c>
      <c r="I159" s="21">
        <f t="shared" si="9"/>
        <v>0</v>
      </c>
      <c r="J159"/>
      <c r="K159"/>
      <c r="L159"/>
      <c r="M159" s="2">
        <v>505</v>
      </c>
    </row>
    <row r="160" spans="1:13" ht="12.75">
      <c r="A160" s="10"/>
      <c r="B160" s="98">
        <f>+B171+B176+B180+B185+B190+B164</f>
        <v>27500</v>
      </c>
      <c r="C160" s="66" t="s">
        <v>86</v>
      </c>
      <c r="D160" s="67" t="s">
        <v>87</v>
      </c>
      <c r="E160" s="66" t="s">
        <v>24</v>
      </c>
      <c r="F160" s="68" t="s">
        <v>88</v>
      </c>
      <c r="G160" s="69" t="s">
        <v>26</v>
      </c>
      <c r="H160" s="70"/>
      <c r="I160" s="71">
        <f t="shared" si="9"/>
        <v>54.45544554455446</v>
      </c>
      <c r="J160" s="71"/>
      <c r="K160" s="71"/>
      <c r="L160" s="72"/>
      <c r="M160" s="2">
        <v>505</v>
      </c>
    </row>
    <row r="161" spans="2:13" ht="12.75">
      <c r="B161" s="203"/>
      <c r="H161" s="5">
        <f>H160-B161</f>
        <v>0</v>
      </c>
      <c r="I161" s="21">
        <f t="shared" si="9"/>
        <v>0</v>
      </c>
      <c r="M161" s="2">
        <v>505</v>
      </c>
    </row>
    <row r="162" spans="2:13" ht="12.75">
      <c r="B162" s="203">
        <v>2500</v>
      </c>
      <c r="C162" s="31" t="s">
        <v>27</v>
      </c>
      <c r="D162" s="11" t="s">
        <v>12</v>
      </c>
      <c r="E162" s="1" t="s">
        <v>53</v>
      </c>
      <c r="F162" s="43" t="s">
        <v>89</v>
      </c>
      <c r="G162" s="26" t="s">
        <v>68</v>
      </c>
      <c r="H162" s="5">
        <f>H161-B162</f>
        <v>-2500</v>
      </c>
      <c r="I162" s="21">
        <v>5</v>
      </c>
      <c r="K162" t="s">
        <v>27</v>
      </c>
      <c r="L162">
        <v>6</v>
      </c>
      <c r="M162" s="2">
        <v>505</v>
      </c>
    </row>
    <row r="163" spans="1:13" s="72" customFormat="1" ht="12.75">
      <c r="A163" s="1"/>
      <c r="B163" s="203">
        <v>5000</v>
      </c>
      <c r="C163" s="31" t="s">
        <v>27</v>
      </c>
      <c r="D163" s="11" t="s">
        <v>12</v>
      </c>
      <c r="E163" s="1" t="s">
        <v>53</v>
      </c>
      <c r="F163" s="53" t="s">
        <v>90</v>
      </c>
      <c r="G163" s="26" t="s">
        <v>82</v>
      </c>
      <c r="H163" s="5">
        <f>H162-B163</f>
        <v>-7500</v>
      </c>
      <c r="I163" s="21">
        <v>10</v>
      </c>
      <c r="J163"/>
      <c r="K163" t="s">
        <v>27</v>
      </c>
      <c r="L163">
        <v>6</v>
      </c>
      <c r="M163" s="2">
        <v>505</v>
      </c>
    </row>
    <row r="164" spans="1:13" ht="12.75">
      <c r="A164" s="10"/>
      <c r="B164" s="98">
        <f>SUM(B162:B163)</f>
        <v>7500</v>
      </c>
      <c r="C164" s="10" t="s">
        <v>27</v>
      </c>
      <c r="D164" s="10"/>
      <c r="E164" s="10"/>
      <c r="F164" s="77"/>
      <c r="G164" s="17"/>
      <c r="H164" s="70">
        <v>0</v>
      </c>
      <c r="I164" s="71">
        <f aca="true" t="shared" si="10" ref="I164:I173">+B164/M164</f>
        <v>14.851485148514852</v>
      </c>
      <c r="J164" s="72"/>
      <c r="K164" s="72"/>
      <c r="L164" s="72"/>
      <c r="M164" s="2">
        <v>505</v>
      </c>
    </row>
    <row r="165" spans="2:13" ht="12.75">
      <c r="B165" s="203"/>
      <c r="H165" s="5">
        <f aca="true" t="shared" si="11" ref="H165:H170">H164-B165</f>
        <v>0</v>
      </c>
      <c r="I165" s="21">
        <f t="shared" si="10"/>
        <v>0</v>
      </c>
      <c r="M165" s="2">
        <v>505</v>
      </c>
    </row>
    <row r="166" spans="2:13" ht="12.75">
      <c r="B166" s="203"/>
      <c r="H166" s="5">
        <f t="shared" si="11"/>
        <v>0</v>
      </c>
      <c r="I166" s="21">
        <f t="shared" si="10"/>
        <v>0</v>
      </c>
      <c r="M166" s="2">
        <v>505</v>
      </c>
    </row>
    <row r="167" spans="2:13" ht="12.75">
      <c r="B167" s="239">
        <v>2500</v>
      </c>
      <c r="C167" s="1" t="s">
        <v>91</v>
      </c>
      <c r="D167" s="11" t="s">
        <v>12</v>
      </c>
      <c r="E167" s="1" t="s">
        <v>36</v>
      </c>
      <c r="F167" s="43" t="s">
        <v>92</v>
      </c>
      <c r="G167" s="29" t="s">
        <v>68</v>
      </c>
      <c r="H167" s="5">
        <f t="shared" si="11"/>
        <v>-2500</v>
      </c>
      <c r="I167" s="21">
        <f t="shared" si="10"/>
        <v>4.9504950495049505</v>
      </c>
      <c r="K167" t="s">
        <v>53</v>
      </c>
      <c r="L167">
        <v>6</v>
      </c>
      <c r="M167" s="2">
        <v>505</v>
      </c>
    </row>
    <row r="168" spans="2:13" ht="12.75">
      <c r="B168" s="239">
        <v>1000</v>
      </c>
      <c r="C168" s="11" t="s">
        <v>93</v>
      </c>
      <c r="D168" s="11" t="s">
        <v>12</v>
      </c>
      <c r="E168" s="33" t="s">
        <v>36</v>
      </c>
      <c r="F168" s="43" t="s">
        <v>94</v>
      </c>
      <c r="G168" s="34" t="s">
        <v>68</v>
      </c>
      <c r="H168" s="5">
        <f t="shared" si="11"/>
        <v>-3500</v>
      </c>
      <c r="I168" s="21">
        <f t="shared" si="10"/>
        <v>1.9801980198019802</v>
      </c>
      <c r="K168" t="s">
        <v>53</v>
      </c>
      <c r="L168">
        <v>6</v>
      </c>
      <c r="M168" s="2">
        <v>505</v>
      </c>
    </row>
    <row r="169" spans="2:13" ht="12.75">
      <c r="B169" s="239">
        <v>1000</v>
      </c>
      <c r="C169" s="11" t="s">
        <v>95</v>
      </c>
      <c r="D169" s="11" t="s">
        <v>12</v>
      </c>
      <c r="E169" s="11" t="s">
        <v>36</v>
      </c>
      <c r="F169" s="43" t="s">
        <v>94</v>
      </c>
      <c r="G169" s="28" t="s">
        <v>68</v>
      </c>
      <c r="H169" s="5">
        <f t="shared" si="11"/>
        <v>-4500</v>
      </c>
      <c r="I169" s="21">
        <f t="shared" si="10"/>
        <v>1.9801980198019802</v>
      </c>
      <c r="K169" t="s">
        <v>53</v>
      </c>
      <c r="L169">
        <v>6</v>
      </c>
      <c r="M169" s="2">
        <v>505</v>
      </c>
    </row>
    <row r="170" spans="1:13" s="72" customFormat="1" ht="12.75">
      <c r="A170" s="1"/>
      <c r="B170" s="203">
        <v>2500</v>
      </c>
      <c r="C170" s="1" t="s">
        <v>96</v>
      </c>
      <c r="D170" s="11" t="s">
        <v>12</v>
      </c>
      <c r="E170" s="1" t="s">
        <v>36</v>
      </c>
      <c r="F170" s="43" t="s">
        <v>97</v>
      </c>
      <c r="G170" s="26" t="s">
        <v>82</v>
      </c>
      <c r="H170" s="5">
        <f t="shared" si="11"/>
        <v>-7000</v>
      </c>
      <c r="I170" s="21">
        <f t="shared" si="10"/>
        <v>4.9504950495049505</v>
      </c>
      <c r="J170"/>
      <c r="K170" t="s">
        <v>53</v>
      </c>
      <c r="L170">
        <v>6</v>
      </c>
      <c r="M170" s="2">
        <v>505</v>
      </c>
    </row>
    <row r="171" spans="1:13" ht="12.75">
      <c r="A171" s="10"/>
      <c r="B171" s="98">
        <f>SUM(B167:B170)</f>
        <v>7000</v>
      </c>
      <c r="C171" s="10" t="s">
        <v>810</v>
      </c>
      <c r="D171" s="10"/>
      <c r="E171" s="10"/>
      <c r="F171" s="77"/>
      <c r="G171" s="17"/>
      <c r="H171" s="70">
        <v>0</v>
      </c>
      <c r="I171" s="71">
        <f t="shared" si="10"/>
        <v>13.861386138613861</v>
      </c>
      <c r="J171" s="72"/>
      <c r="K171" s="72"/>
      <c r="L171" s="72"/>
      <c r="M171" s="2">
        <v>505</v>
      </c>
    </row>
    <row r="172" spans="2:13" ht="12.75">
      <c r="B172" s="203"/>
      <c r="H172" s="5">
        <f>H171-B172</f>
        <v>0</v>
      </c>
      <c r="I172" s="21">
        <f t="shared" si="10"/>
        <v>0</v>
      </c>
      <c r="M172" s="2">
        <v>505</v>
      </c>
    </row>
    <row r="173" spans="2:13" ht="12.75">
      <c r="B173" s="203"/>
      <c r="H173" s="5">
        <f>H172-B173</f>
        <v>0</v>
      </c>
      <c r="I173" s="21">
        <f t="shared" si="10"/>
        <v>0</v>
      </c>
      <c r="M173" s="2">
        <v>505</v>
      </c>
    </row>
    <row r="174" spans="1:13" ht="12.75">
      <c r="A174" s="11"/>
      <c r="B174" s="239">
        <v>1000</v>
      </c>
      <c r="C174" s="11" t="s">
        <v>42</v>
      </c>
      <c r="D174" s="11" t="s">
        <v>12</v>
      </c>
      <c r="E174" s="11" t="s">
        <v>43</v>
      </c>
      <c r="F174" s="43" t="s">
        <v>94</v>
      </c>
      <c r="G174" s="28" t="s">
        <v>68</v>
      </c>
      <c r="H174" s="5">
        <f>H173-B174</f>
        <v>-1000</v>
      </c>
      <c r="I174" s="21">
        <v>2</v>
      </c>
      <c r="J174" s="14"/>
      <c r="K174" t="s">
        <v>53</v>
      </c>
      <c r="L174">
        <v>6</v>
      </c>
      <c r="M174" s="2">
        <v>505</v>
      </c>
    </row>
    <row r="175" spans="1:13" s="72" customFormat="1" ht="12.75">
      <c r="A175" s="1"/>
      <c r="B175" s="203">
        <v>1000</v>
      </c>
      <c r="C175" s="1" t="s">
        <v>42</v>
      </c>
      <c r="D175" s="11" t="s">
        <v>12</v>
      </c>
      <c r="E175" s="1" t="s">
        <v>43</v>
      </c>
      <c r="F175" s="43" t="s">
        <v>94</v>
      </c>
      <c r="G175" s="26" t="s">
        <v>82</v>
      </c>
      <c r="H175" s="5">
        <f>H174-B175</f>
        <v>-2000</v>
      </c>
      <c r="I175" s="21">
        <v>2</v>
      </c>
      <c r="J175"/>
      <c r="K175" t="s">
        <v>53</v>
      </c>
      <c r="L175">
        <v>6</v>
      </c>
      <c r="M175" s="2">
        <v>505</v>
      </c>
    </row>
    <row r="176" spans="1:13" ht="12.75">
      <c r="A176" s="10"/>
      <c r="B176" s="98">
        <f>SUM(B174:B175)</f>
        <v>2000</v>
      </c>
      <c r="C176" s="10"/>
      <c r="D176" s="10"/>
      <c r="E176" s="10" t="s">
        <v>43</v>
      </c>
      <c r="F176" s="77"/>
      <c r="G176" s="17"/>
      <c r="H176" s="70">
        <v>0</v>
      </c>
      <c r="I176" s="71">
        <f aca="true" t="shared" si="12" ref="I176:I182">+B176/M176</f>
        <v>3.9603960396039604</v>
      </c>
      <c r="J176" s="72"/>
      <c r="K176" s="72"/>
      <c r="L176" s="72"/>
      <c r="M176" s="2">
        <v>505</v>
      </c>
    </row>
    <row r="177" spans="2:13" ht="12.75">
      <c r="B177" s="203"/>
      <c r="H177" s="5">
        <f>H176-B177</f>
        <v>0</v>
      </c>
      <c r="I177" s="21">
        <f t="shared" si="12"/>
        <v>0</v>
      </c>
      <c r="M177" s="2">
        <v>505</v>
      </c>
    </row>
    <row r="178" spans="2:13" ht="12.75">
      <c r="B178" s="203"/>
      <c r="H178" s="5">
        <f>H177-B178</f>
        <v>0</v>
      </c>
      <c r="I178" s="21">
        <f t="shared" si="12"/>
        <v>0</v>
      </c>
      <c r="M178" s="2">
        <v>505</v>
      </c>
    </row>
    <row r="179" spans="1:13" s="72" customFormat="1" ht="12.75">
      <c r="A179" s="1"/>
      <c r="B179" s="239">
        <v>5000</v>
      </c>
      <c r="C179" s="31" t="s">
        <v>44</v>
      </c>
      <c r="D179" s="11" t="s">
        <v>12</v>
      </c>
      <c r="E179" s="31" t="s">
        <v>36</v>
      </c>
      <c r="F179" s="43" t="s">
        <v>98</v>
      </c>
      <c r="G179" s="29" t="s">
        <v>68</v>
      </c>
      <c r="H179" s="5">
        <f>H178-B179</f>
        <v>-5000</v>
      </c>
      <c r="I179" s="21">
        <f t="shared" si="12"/>
        <v>9.900990099009901</v>
      </c>
      <c r="J179"/>
      <c r="K179" t="s">
        <v>53</v>
      </c>
      <c r="L179">
        <v>6</v>
      </c>
      <c r="M179" s="2">
        <v>505</v>
      </c>
    </row>
    <row r="180" spans="1:13" ht="12.75">
      <c r="A180" s="10"/>
      <c r="B180" s="98">
        <f>SUM(B179)</f>
        <v>5000</v>
      </c>
      <c r="C180" s="10" t="s">
        <v>44</v>
      </c>
      <c r="D180" s="10"/>
      <c r="E180" s="10"/>
      <c r="F180" s="77"/>
      <c r="G180" s="17"/>
      <c r="H180" s="70">
        <v>0</v>
      </c>
      <c r="I180" s="71">
        <f t="shared" si="12"/>
        <v>9.900990099009901</v>
      </c>
      <c r="J180" s="72"/>
      <c r="K180" s="72"/>
      <c r="L180" s="72"/>
      <c r="M180" s="2">
        <v>505</v>
      </c>
    </row>
    <row r="181" spans="2:13" ht="12.75">
      <c r="B181" s="203"/>
      <c r="H181" s="5">
        <f>H180-B181</f>
        <v>0</v>
      </c>
      <c r="I181" s="21">
        <f t="shared" si="12"/>
        <v>0</v>
      </c>
      <c r="M181" s="2">
        <v>505</v>
      </c>
    </row>
    <row r="182" spans="2:13" ht="12.75">
      <c r="B182" s="203"/>
      <c r="H182" s="5">
        <f>H181-B182</f>
        <v>0</v>
      </c>
      <c r="I182" s="21">
        <f t="shared" si="12"/>
        <v>0</v>
      </c>
      <c r="M182" s="2">
        <v>505</v>
      </c>
    </row>
    <row r="183" spans="1:13" ht="12.75">
      <c r="A183" s="11"/>
      <c r="B183" s="239">
        <v>2000</v>
      </c>
      <c r="C183" s="11" t="s">
        <v>46</v>
      </c>
      <c r="D183" s="11" t="s">
        <v>12</v>
      </c>
      <c r="E183" s="11" t="s">
        <v>36</v>
      </c>
      <c r="F183" s="43" t="s">
        <v>94</v>
      </c>
      <c r="G183" s="28" t="s">
        <v>68</v>
      </c>
      <c r="H183" s="5">
        <f>H182-B183</f>
        <v>-2000</v>
      </c>
      <c r="I183" s="21">
        <v>4</v>
      </c>
      <c r="J183" s="14"/>
      <c r="K183" t="s">
        <v>53</v>
      </c>
      <c r="L183">
        <v>6</v>
      </c>
      <c r="M183" s="2">
        <v>505</v>
      </c>
    </row>
    <row r="184" spans="1:13" s="72" customFormat="1" ht="12.75">
      <c r="A184" s="5"/>
      <c r="B184" s="203">
        <v>2000</v>
      </c>
      <c r="C184" s="27" t="s">
        <v>46</v>
      </c>
      <c r="D184" s="27" t="s">
        <v>12</v>
      </c>
      <c r="E184" s="27" t="s">
        <v>36</v>
      </c>
      <c r="F184" s="81" t="s">
        <v>94</v>
      </c>
      <c r="G184" s="82" t="s">
        <v>82</v>
      </c>
      <c r="H184" s="5">
        <f>H183-B184</f>
        <v>-4000</v>
      </c>
      <c r="I184" s="21">
        <v>4</v>
      </c>
      <c r="J184" s="5"/>
      <c r="K184" s="5" t="s">
        <v>53</v>
      </c>
      <c r="L184">
        <v>6</v>
      </c>
      <c r="M184" s="2">
        <v>505</v>
      </c>
    </row>
    <row r="185" spans="1:13" ht="12.75">
      <c r="A185" s="10"/>
      <c r="B185" s="98">
        <f>SUM(B183:B184)</f>
        <v>4000</v>
      </c>
      <c r="C185" s="10" t="s">
        <v>46</v>
      </c>
      <c r="D185" s="10"/>
      <c r="E185" s="10"/>
      <c r="F185" s="77"/>
      <c r="G185" s="17"/>
      <c r="H185" s="70">
        <v>0</v>
      </c>
      <c r="I185" s="71">
        <f>+B185/M185</f>
        <v>7.920792079207921</v>
      </c>
      <c r="J185" s="72"/>
      <c r="K185" s="72"/>
      <c r="L185" s="72"/>
      <c r="M185" s="2">
        <v>505</v>
      </c>
    </row>
    <row r="186" spans="2:13" ht="12.75">
      <c r="B186" s="203"/>
      <c r="H186" s="5">
        <f>H185-B186</f>
        <v>0</v>
      </c>
      <c r="I186" s="21">
        <f>+B186/M186</f>
        <v>0</v>
      </c>
      <c r="M186" s="2">
        <v>505</v>
      </c>
    </row>
    <row r="187" spans="2:13" ht="12.75">
      <c r="B187" s="203"/>
      <c r="H187" s="5">
        <f>H186-B187</f>
        <v>0</v>
      </c>
      <c r="I187" s="21">
        <f>+B187/M187</f>
        <v>0</v>
      </c>
      <c r="M187" s="2">
        <v>505</v>
      </c>
    </row>
    <row r="188" spans="2:13" ht="12.75">
      <c r="B188" s="203">
        <v>1000</v>
      </c>
      <c r="C188" s="11" t="s">
        <v>47</v>
      </c>
      <c r="D188" s="11" t="s">
        <v>12</v>
      </c>
      <c r="E188" s="1" t="s">
        <v>99</v>
      </c>
      <c r="F188" s="43" t="s">
        <v>94</v>
      </c>
      <c r="G188" s="26" t="s">
        <v>68</v>
      </c>
      <c r="H188" s="5">
        <f>H187-B188</f>
        <v>-1000</v>
      </c>
      <c r="I188" s="21">
        <v>2</v>
      </c>
      <c r="K188" t="s">
        <v>53</v>
      </c>
      <c r="L188">
        <v>6</v>
      </c>
      <c r="M188" s="2">
        <v>505</v>
      </c>
    </row>
    <row r="189" spans="1:13" s="72" customFormat="1" ht="12.75">
      <c r="A189" s="1"/>
      <c r="B189" s="203">
        <v>1000</v>
      </c>
      <c r="C189" s="1" t="s">
        <v>47</v>
      </c>
      <c r="D189" s="11" t="s">
        <v>12</v>
      </c>
      <c r="E189" s="1" t="s">
        <v>99</v>
      </c>
      <c r="F189" s="43" t="s">
        <v>94</v>
      </c>
      <c r="G189" s="26" t="s">
        <v>82</v>
      </c>
      <c r="H189" s="5">
        <f>H188-B189</f>
        <v>-2000</v>
      </c>
      <c r="I189" s="21">
        <v>2</v>
      </c>
      <c r="J189"/>
      <c r="K189" t="s">
        <v>53</v>
      </c>
      <c r="L189">
        <v>6</v>
      </c>
      <c r="M189" s="2">
        <v>505</v>
      </c>
    </row>
    <row r="190" spans="1:13" ht="12.75">
      <c r="A190" s="10"/>
      <c r="B190" s="98">
        <f>SUM(B188:B189)</f>
        <v>2000</v>
      </c>
      <c r="C190" s="10"/>
      <c r="D190" s="10"/>
      <c r="E190" s="10" t="s">
        <v>48</v>
      </c>
      <c r="F190" s="77"/>
      <c r="G190" s="17"/>
      <c r="H190" s="70">
        <v>0</v>
      </c>
      <c r="I190" s="71">
        <f aca="true" t="shared" si="13" ref="I190:I196">+B190/M190</f>
        <v>3.9603960396039604</v>
      </c>
      <c r="J190" s="72"/>
      <c r="K190" s="72"/>
      <c r="L190" s="72"/>
      <c r="M190" s="2">
        <v>505</v>
      </c>
    </row>
    <row r="191" spans="2:13" ht="12.75">
      <c r="B191" s="203"/>
      <c r="H191" s="5">
        <f>H190-B191</f>
        <v>0</v>
      </c>
      <c r="I191" s="21">
        <f t="shared" si="13"/>
        <v>0</v>
      </c>
      <c r="M191" s="2">
        <v>505</v>
      </c>
    </row>
    <row r="192" spans="2:13" ht="12.75">
      <c r="B192" s="203"/>
      <c r="H192" s="5">
        <f>H191-B192</f>
        <v>0</v>
      </c>
      <c r="I192" s="21">
        <f t="shared" si="13"/>
        <v>0</v>
      </c>
      <c r="M192" s="2">
        <v>505</v>
      </c>
    </row>
    <row r="193" spans="2:13" ht="12.75">
      <c r="B193" s="203"/>
      <c r="H193" s="5">
        <f>H192-B193</f>
        <v>0</v>
      </c>
      <c r="I193" s="21">
        <f t="shared" si="13"/>
        <v>0</v>
      </c>
      <c r="M193" s="2">
        <v>505</v>
      </c>
    </row>
    <row r="194" spans="1:13" s="72" customFormat="1" ht="12.75">
      <c r="A194" s="1"/>
      <c r="B194" s="203"/>
      <c r="C194" s="1"/>
      <c r="D194" s="1"/>
      <c r="E194" s="1"/>
      <c r="F194" s="43"/>
      <c r="G194" s="26"/>
      <c r="H194" s="5">
        <f>H193-B194</f>
        <v>0</v>
      </c>
      <c r="I194" s="21">
        <f t="shared" si="13"/>
        <v>0</v>
      </c>
      <c r="J194"/>
      <c r="K194"/>
      <c r="L194"/>
      <c r="M194" s="2">
        <v>505</v>
      </c>
    </row>
    <row r="195" spans="1:13" ht="12.75">
      <c r="A195" s="10"/>
      <c r="B195" s="98">
        <f>+B207+B212+B217+B222+B226+B200</f>
        <v>38200</v>
      </c>
      <c r="C195" s="66" t="s">
        <v>100</v>
      </c>
      <c r="D195" s="67" t="s">
        <v>73</v>
      </c>
      <c r="E195" s="66" t="s">
        <v>24</v>
      </c>
      <c r="F195" s="68" t="s">
        <v>25</v>
      </c>
      <c r="G195" s="69" t="s">
        <v>26</v>
      </c>
      <c r="H195" s="70"/>
      <c r="I195" s="71">
        <f t="shared" si="13"/>
        <v>75.64356435643565</v>
      </c>
      <c r="J195" s="71"/>
      <c r="K195" s="71"/>
      <c r="L195" s="72"/>
      <c r="M195" s="2">
        <v>505</v>
      </c>
    </row>
    <row r="196" spans="2:13" ht="12.75">
      <c r="B196" s="203"/>
      <c r="H196" s="5">
        <f>H195-B196</f>
        <v>0</v>
      </c>
      <c r="I196" s="21">
        <f t="shared" si="13"/>
        <v>0</v>
      </c>
      <c r="M196" s="2">
        <v>505</v>
      </c>
    </row>
    <row r="197" spans="2:13" ht="12.75">
      <c r="B197" s="203">
        <v>3000</v>
      </c>
      <c r="C197" s="31" t="s">
        <v>27</v>
      </c>
      <c r="D197" s="11" t="s">
        <v>12</v>
      </c>
      <c r="E197" s="1" t="s">
        <v>28</v>
      </c>
      <c r="F197" s="53" t="s">
        <v>101</v>
      </c>
      <c r="G197" s="26" t="s">
        <v>82</v>
      </c>
      <c r="H197" s="5">
        <f>H196-B197</f>
        <v>-3000</v>
      </c>
      <c r="I197" s="21">
        <v>6</v>
      </c>
      <c r="K197" t="s">
        <v>27</v>
      </c>
      <c r="L197">
        <v>7</v>
      </c>
      <c r="M197" s="2">
        <v>505</v>
      </c>
    </row>
    <row r="198" spans="2:13" ht="12.75">
      <c r="B198" s="203">
        <v>3000</v>
      </c>
      <c r="C198" s="31" t="s">
        <v>27</v>
      </c>
      <c r="D198" s="11" t="s">
        <v>12</v>
      </c>
      <c r="E198" s="1" t="s">
        <v>102</v>
      </c>
      <c r="F198" s="53" t="s">
        <v>103</v>
      </c>
      <c r="G198" s="26" t="s">
        <v>82</v>
      </c>
      <c r="H198" s="5">
        <f>H197-B198</f>
        <v>-6000</v>
      </c>
      <c r="I198" s="21">
        <v>6</v>
      </c>
      <c r="K198" t="s">
        <v>27</v>
      </c>
      <c r="L198">
        <v>7</v>
      </c>
      <c r="M198" s="2">
        <v>505</v>
      </c>
    </row>
    <row r="199" spans="1:13" s="72" customFormat="1" ht="12.75">
      <c r="A199" s="1"/>
      <c r="B199" s="203">
        <v>3000</v>
      </c>
      <c r="C199" s="31" t="s">
        <v>27</v>
      </c>
      <c r="D199" s="1" t="s">
        <v>12</v>
      </c>
      <c r="E199" s="1" t="s">
        <v>28</v>
      </c>
      <c r="F199" s="53" t="s">
        <v>104</v>
      </c>
      <c r="G199" s="26" t="s">
        <v>78</v>
      </c>
      <c r="H199" s="5">
        <f>H198-B199</f>
        <v>-9000</v>
      </c>
      <c r="I199" s="21">
        <v>6</v>
      </c>
      <c r="J199"/>
      <c r="K199" t="s">
        <v>27</v>
      </c>
      <c r="L199">
        <v>7</v>
      </c>
      <c r="M199" s="2">
        <v>505</v>
      </c>
    </row>
    <row r="200" spans="1:13" ht="12.75">
      <c r="A200" s="10"/>
      <c r="B200" s="98">
        <f>SUM(B197:B199)</f>
        <v>9000</v>
      </c>
      <c r="C200" s="10" t="s">
        <v>27</v>
      </c>
      <c r="D200" s="10"/>
      <c r="E200" s="10"/>
      <c r="F200" s="77"/>
      <c r="G200" s="17"/>
      <c r="H200" s="70">
        <v>0</v>
      </c>
      <c r="I200" s="71">
        <f aca="true" t="shared" si="14" ref="I200:I209">+B200/M200</f>
        <v>17.821782178217823</v>
      </c>
      <c r="J200" s="72"/>
      <c r="K200" s="72"/>
      <c r="L200" s="72"/>
      <c r="M200" s="2">
        <v>505</v>
      </c>
    </row>
    <row r="201" spans="2:13" ht="12.75">
      <c r="B201" s="239"/>
      <c r="H201" s="5">
        <f aca="true" t="shared" si="15" ref="H201:H206">H200-B201</f>
        <v>0</v>
      </c>
      <c r="I201" s="21">
        <f t="shared" si="14"/>
        <v>0</v>
      </c>
      <c r="M201" s="2">
        <v>505</v>
      </c>
    </row>
    <row r="202" spans="2:13" ht="12.75">
      <c r="B202" s="239"/>
      <c r="H202" s="5">
        <f t="shared" si="15"/>
        <v>0</v>
      </c>
      <c r="I202" s="21">
        <f t="shared" si="14"/>
        <v>0</v>
      </c>
      <c r="M202" s="2">
        <v>505</v>
      </c>
    </row>
    <row r="203" spans="2:13" ht="12.75">
      <c r="B203" s="203">
        <v>4000</v>
      </c>
      <c r="C203" s="1" t="s">
        <v>38</v>
      </c>
      <c r="D203" s="11" t="s">
        <v>12</v>
      </c>
      <c r="E203" s="1" t="s">
        <v>36</v>
      </c>
      <c r="F203" s="43" t="s">
        <v>105</v>
      </c>
      <c r="G203" s="26" t="s">
        <v>68</v>
      </c>
      <c r="H203" s="5">
        <f t="shared" si="15"/>
        <v>-4000</v>
      </c>
      <c r="I203" s="21">
        <f t="shared" si="14"/>
        <v>7.920792079207921</v>
      </c>
      <c r="K203" t="s">
        <v>28</v>
      </c>
      <c r="L203">
        <v>7</v>
      </c>
      <c r="M203" s="2">
        <v>505</v>
      </c>
    </row>
    <row r="204" spans="2:13" ht="12.75">
      <c r="B204" s="203">
        <v>4000</v>
      </c>
      <c r="C204" s="1" t="s">
        <v>40</v>
      </c>
      <c r="D204" s="11" t="s">
        <v>12</v>
      </c>
      <c r="E204" s="1" t="s">
        <v>36</v>
      </c>
      <c r="F204" s="43" t="s">
        <v>106</v>
      </c>
      <c r="G204" s="26" t="s">
        <v>68</v>
      </c>
      <c r="H204" s="5">
        <f t="shared" si="15"/>
        <v>-8000</v>
      </c>
      <c r="I204" s="21">
        <f t="shared" si="14"/>
        <v>7.920792079207921</v>
      </c>
      <c r="K204" t="s">
        <v>28</v>
      </c>
      <c r="L204">
        <v>7</v>
      </c>
      <c r="M204" s="2">
        <v>505</v>
      </c>
    </row>
    <row r="205" spans="2:13" ht="12.75">
      <c r="B205" s="203">
        <v>4000</v>
      </c>
      <c r="C205" s="1" t="s">
        <v>41</v>
      </c>
      <c r="D205" s="11" t="s">
        <v>12</v>
      </c>
      <c r="E205" s="1" t="s">
        <v>36</v>
      </c>
      <c r="F205" s="43" t="s">
        <v>106</v>
      </c>
      <c r="G205" s="26" t="s">
        <v>78</v>
      </c>
      <c r="H205" s="5">
        <f t="shared" si="15"/>
        <v>-12000</v>
      </c>
      <c r="I205" s="21">
        <f t="shared" si="14"/>
        <v>7.920792079207921</v>
      </c>
      <c r="K205" t="s">
        <v>28</v>
      </c>
      <c r="L205">
        <v>7</v>
      </c>
      <c r="M205" s="2">
        <v>505</v>
      </c>
    </row>
    <row r="206" spans="1:13" s="72" customFormat="1" ht="12.75">
      <c r="A206" s="1"/>
      <c r="B206" s="203">
        <v>4000</v>
      </c>
      <c r="C206" s="1" t="s">
        <v>107</v>
      </c>
      <c r="D206" s="11" t="s">
        <v>12</v>
      </c>
      <c r="E206" s="1" t="s">
        <v>36</v>
      </c>
      <c r="F206" s="43" t="s">
        <v>108</v>
      </c>
      <c r="G206" s="26" t="s">
        <v>78</v>
      </c>
      <c r="H206" s="5">
        <f t="shared" si="15"/>
        <v>-16000</v>
      </c>
      <c r="I206" s="21">
        <f t="shared" si="14"/>
        <v>7.920792079207921</v>
      </c>
      <c r="J206"/>
      <c r="K206" t="s">
        <v>28</v>
      </c>
      <c r="L206">
        <v>7</v>
      </c>
      <c r="M206" s="2">
        <v>505</v>
      </c>
    </row>
    <row r="207" spans="1:13" ht="12.75">
      <c r="A207" s="10"/>
      <c r="B207" s="98">
        <f>SUM(B203:B206)</f>
        <v>16000</v>
      </c>
      <c r="C207" s="10" t="s">
        <v>810</v>
      </c>
      <c r="D207" s="10"/>
      <c r="E207" s="10"/>
      <c r="F207" s="77"/>
      <c r="G207" s="17"/>
      <c r="H207" s="70">
        <v>0</v>
      </c>
      <c r="I207" s="71">
        <f t="shared" si="14"/>
        <v>31.683168316831683</v>
      </c>
      <c r="J207" s="72"/>
      <c r="K207" s="72"/>
      <c r="L207" s="72"/>
      <c r="M207" s="2">
        <v>505</v>
      </c>
    </row>
    <row r="208" spans="2:13" ht="12.75">
      <c r="B208" s="203"/>
      <c r="H208" s="5">
        <f>H207-B208</f>
        <v>0</v>
      </c>
      <c r="I208" s="21">
        <f t="shared" si="14"/>
        <v>0</v>
      </c>
      <c r="M208" s="2">
        <v>505</v>
      </c>
    </row>
    <row r="209" spans="2:13" ht="12.75">
      <c r="B209" s="203"/>
      <c r="H209" s="5">
        <f>H208-B209</f>
        <v>0</v>
      </c>
      <c r="I209" s="21">
        <f t="shared" si="14"/>
        <v>0</v>
      </c>
      <c r="M209" s="2">
        <v>505</v>
      </c>
    </row>
    <row r="210" spans="2:13" ht="12.75">
      <c r="B210" s="203">
        <v>1700</v>
      </c>
      <c r="C210" s="1" t="s">
        <v>42</v>
      </c>
      <c r="D210" s="11" t="s">
        <v>12</v>
      </c>
      <c r="E210" s="1" t="s">
        <v>43</v>
      </c>
      <c r="F210" s="43" t="s">
        <v>106</v>
      </c>
      <c r="G210" s="26" t="s">
        <v>82</v>
      </c>
      <c r="H210" s="5">
        <f>H209-B210</f>
        <v>-1700</v>
      </c>
      <c r="I210" s="21">
        <v>3.4</v>
      </c>
      <c r="K210" t="s">
        <v>28</v>
      </c>
      <c r="L210">
        <v>7</v>
      </c>
      <c r="M210" s="2">
        <v>505</v>
      </c>
    </row>
    <row r="211" spans="1:13" s="72" customFormat="1" ht="12.75">
      <c r="A211" s="1"/>
      <c r="B211" s="203">
        <v>1500</v>
      </c>
      <c r="C211" s="1" t="s">
        <v>42</v>
      </c>
      <c r="D211" s="11" t="s">
        <v>12</v>
      </c>
      <c r="E211" s="1" t="s">
        <v>43</v>
      </c>
      <c r="F211" s="43" t="s">
        <v>106</v>
      </c>
      <c r="G211" s="26" t="s">
        <v>78</v>
      </c>
      <c r="H211" s="5">
        <f>H210-B211</f>
        <v>-3200</v>
      </c>
      <c r="I211" s="21">
        <v>3</v>
      </c>
      <c r="J211"/>
      <c r="K211" t="s">
        <v>28</v>
      </c>
      <c r="L211">
        <v>7</v>
      </c>
      <c r="M211" s="2">
        <v>505</v>
      </c>
    </row>
    <row r="212" spans="1:13" ht="12.75">
      <c r="A212" s="10"/>
      <c r="B212" s="98">
        <f>SUM(B210:B211)</f>
        <v>3200</v>
      </c>
      <c r="C212" s="10"/>
      <c r="D212" s="10"/>
      <c r="E212" s="10" t="s">
        <v>43</v>
      </c>
      <c r="F212" s="77"/>
      <c r="G212" s="17"/>
      <c r="H212" s="70">
        <v>0</v>
      </c>
      <c r="I212" s="71">
        <f>+B212/M212</f>
        <v>6.336633663366337</v>
      </c>
      <c r="J212" s="72"/>
      <c r="K212" s="72"/>
      <c r="L212" s="72"/>
      <c r="M212" s="2">
        <v>505</v>
      </c>
    </row>
    <row r="213" spans="2:13" ht="12.75">
      <c r="B213" s="203"/>
      <c r="H213" s="5">
        <f>H212-B213</f>
        <v>0</v>
      </c>
      <c r="I213" s="21">
        <f>+B213/M213</f>
        <v>0</v>
      </c>
      <c r="M213" s="2">
        <v>505</v>
      </c>
    </row>
    <row r="214" spans="2:13" ht="12.75">
      <c r="B214" s="203"/>
      <c r="H214" s="5">
        <f>H213-B214</f>
        <v>0</v>
      </c>
      <c r="I214" s="21">
        <f>+B214/M214</f>
        <v>0</v>
      </c>
      <c r="M214" s="2">
        <v>505</v>
      </c>
    </row>
    <row r="215" spans="2:13" ht="12.75">
      <c r="B215" s="203">
        <v>2500</v>
      </c>
      <c r="C215" s="1" t="s">
        <v>44</v>
      </c>
      <c r="D215" s="11" t="s">
        <v>12</v>
      </c>
      <c r="E215" s="1" t="s">
        <v>36</v>
      </c>
      <c r="F215" s="43" t="s">
        <v>106</v>
      </c>
      <c r="G215" s="26" t="s">
        <v>68</v>
      </c>
      <c r="H215" s="5">
        <f>H214-B215</f>
        <v>-2500</v>
      </c>
      <c r="I215" s="21">
        <v>5</v>
      </c>
      <c r="K215" t="s">
        <v>28</v>
      </c>
      <c r="L215">
        <v>7</v>
      </c>
      <c r="M215" s="2">
        <v>505</v>
      </c>
    </row>
    <row r="216" spans="1:13" s="72" customFormat="1" ht="12.75">
      <c r="A216" s="1"/>
      <c r="B216" s="203">
        <v>2500</v>
      </c>
      <c r="C216" s="1" t="s">
        <v>44</v>
      </c>
      <c r="D216" s="11" t="s">
        <v>12</v>
      </c>
      <c r="E216" s="1" t="s">
        <v>36</v>
      </c>
      <c r="F216" s="43" t="s">
        <v>106</v>
      </c>
      <c r="G216" s="26" t="s">
        <v>82</v>
      </c>
      <c r="H216" s="5">
        <f>H215-B216</f>
        <v>-5000</v>
      </c>
      <c r="I216" s="21">
        <v>5</v>
      </c>
      <c r="J216"/>
      <c r="K216" t="s">
        <v>28</v>
      </c>
      <c r="L216">
        <v>7</v>
      </c>
      <c r="M216" s="2">
        <v>505</v>
      </c>
    </row>
    <row r="217" spans="1:13" ht="12.75">
      <c r="A217" s="10"/>
      <c r="B217" s="98">
        <f>SUM(B215:B216)</f>
        <v>5000</v>
      </c>
      <c r="C217" s="10" t="s">
        <v>44</v>
      </c>
      <c r="D217" s="10"/>
      <c r="E217" s="10"/>
      <c r="F217" s="77"/>
      <c r="G217" s="17"/>
      <c r="H217" s="70">
        <v>0</v>
      </c>
      <c r="I217" s="71">
        <f>+B217/M217</f>
        <v>9.900990099009901</v>
      </c>
      <c r="J217" s="72"/>
      <c r="K217" s="72"/>
      <c r="L217" s="72"/>
      <c r="M217" s="2">
        <v>505</v>
      </c>
    </row>
    <row r="218" spans="2:13" ht="12.75">
      <c r="B218" s="203"/>
      <c r="H218" s="5">
        <f>H217-B218</f>
        <v>0</v>
      </c>
      <c r="I218" s="21">
        <f>+B218/M218</f>
        <v>0</v>
      </c>
      <c r="M218" s="2">
        <v>505</v>
      </c>
    </row>
    <row r="219" spans="2:13" ht="12.75">
      <c r="B219" s="203"/>
      <c r="H219" s="5">
        <f>H218-B219</f>
        <v>0</v>
      </c>
      <c r="I219" s="21">
        <f>+B219/M219</f>
        <v>0</v>
      </c>
      <c r="M219" s="2">
        <v>505</v>
      </c>
    </row>
    <row r="220" spans="2:13" ht="12.75">
      <c r="B220" s="203">
        <v>2000</v>
      </c>
      <c r="C220" s="1" t="s">
        <v>46</v>
      </c>
      <c r="D220" s="11" t="s">
        <v>12</v>
      </c>
      <c r="E220" s="1" t="s">
        <v>36</v>
      </c>
      <c r="F220" s="43" t="s">
        <v>106</v>
      </c>
      <c r="G220" s="26" t="s">
        <v>82</v>
      </c>
      <c r="H220" s="5">
        <f>H219-B220</f>
        <v>-2000</v>
      </c>
      <c r="I220" s="21">
        <v>4</v>
      </c>
      <c r="K220" t="s">
        <v>28</v>
      </c>
      <c r="L220">
        <v>7</v>
      </c>
      <c r="M220" s="2">
        <v>505</v>
      </c>
    </row>
    <row r="221" spans="1:13" s="72" customFormat="1" ht="12.75">
      <c r="A221" s="1"/>
      <c r="B221" s="203">
        <v>2000</v>
      </c>
      <c r="C221" s="1" t="s">
        <v>46</v>
      </c>
      <c r="D221" s="11" t="s">
        <v>12</v>
      </c>
      <c r="E221" s="1" t="s">
        <v>36</v>
      </c>
      <c r="F221" s="43" t="s">
        <v>106</v>
      </c>
      <c r="G221" s="26" t="s">
        <v>78</v>
      </c>
      <c r="H221" s="5">
        <f>H220-B221</f>
        <v>-4000</v>
      </c>
      <c r="I221" s="21">
        <v>4</v>
      </c>
      <c r="J221"/>
      <c r="K221" t="s">
        <v>28</v>
      </c>
      <c r="L221">
        <v>7</v>
      </c>
      <c r="M221" s="2">
        <v>505</v>
      </c>
    </row>
    <row r="222" spans="1:13" ht="12.75">
      <c r="A222" s="10"/>
      <c r="B222" s="98">
        <f>SUM(B220:B221)</f>
        <v>4000</v>
      </c>
      <c r="C222" s="10" t="s">
        <v>46</v>
      </c>
      <c r="D222" s="10"/>
      <c r="E222" s="10"/>
      <c r="F222" s="77"/>
      <c r="G222" s="17"/>
      <c r="H222" s="70">
        <v>0</v>
      </c>
      <c r="I222" s="71">
        <f aca="true" t="shared" si="16" ref="I222:I232">+B222/M222</f>
        <v>7.920792079207921</v>
      </c>
      <c r="J222" s="72"/>
      <c r="K222" s="72"/>
      <c r="L222" s="72"/>
      <c r="M222" s="2">
        <v>505</v>
      </c>
    </row>
    <row r="223" spans="2:13" ht="12.75">
      <c r="B223" s="203"/>
      <c r="H223" s="5">
        <f>H222-B223</f>
        <v>0</v>
      </c>
      <c r="I223" s="21">
        <f t="shared" si="16"/>
        <v>0</v>
      </c>
      <c r="M223" s="2">
        <v>505</v>
      </c>
    </row>
    <row r="224" spans="2:13" ht="12.75">
      <c r="B224" s="203"/>
      <c r="H224" s="5">
        <f>H223-B224</f>
        <v>0</v>
      </c>
      <c r="I224" s="21">
        <f t="shared" si="16"/>
        <v>0</v>
      </c>
      <c r="M224" s="2">
        <v>505</v>
      </c>
    </row>
    <row r="225" spans="1:13" s="72" customFormat="1" ht="12.75">
      <c r="A225" s="1"/>
      <c r="B225" s="203">
        <v>1000</v>
      </c>
      <c r="C225" s="1" t="s">
        <v>47</v>
      </c>
      <c r="D225" s="11" t="s">
        <v>12</v>
      </c>
      <c r="E225" s="1" t="s">
        <v>48</v>
      </c>
      <c r="F225" s="43" t="s">
        <v>106</v>
      </c>
      <c r="G225" s="26" t="s">
        <v>82</v>
      </c>
      <c r="H225" s="5">
        <f>H224-B225</f>
        <v>-1000</v>
      </c>
      <c r="I225" s="21">
        <f t="shared" si="16"/>
        <v>1.9801980198019802</v>
      </c>
      <c r="J225"/>
      <c r="K225" t="s">
        <v>28</v>
      </c>
      <c r="L225">
        <v>7</v>
      </c>
      <c r="M225" s="2">
        <v>505</v>
      </c>
    </row>
    <row r="226" spans="1:13" ht="12.75">
      <c r="A226" s="10"/>
      <c r="B226" s="98">
        <f>SUM(B225)</f>
        <v>1000</v>
      </c>
      <c r="C226" s="10"/>
      <c r="D226" s="10"/>
      <c r="E226" s="10" t="s">
        <v>99</v>
      </c>
      <c r="F226" s="77"/>
      <c r="G226" s="17"/>
      <c r="H226" s="70">
        <v>0</v>
      </c>
      <c r="I226" s="71">
        <f t="shared" si="16"/>
        <v>1.9801980198019802</v>
      </c>
      <c r="J226" s="72"/>
      <c r="K226" s="72"/>
      <c r="L226" s="72"/>
      <c r="M226" s="2">
        <v>505</v>
      </c>
    </row>
    <row r="227" spans="2:13" ht="12.75">
      <c r="B227" s="6"/>
      <c r="H227" s="5">
        <f>H226-B227</f>
        <v>0</v>
      </c>
      <c r="I227" s="21">
        <f t="shared" si="16"/>
        <v>0</v>
      </c>
      <c r="M227" s="2">
        <v>505</v>
      </c>
    </row>
    <row r="228" spans="2:13" ht="12.75">
      <c r="B228" s="6"/>
      <c r="H228" s="5">
        <f>H227-B228</f>
        <v>0</v>
      </c>
      <c r="I228" s="21">
        <f t="shared" si="16"/>
        <v>0</v>
      </c>
      <c r="M228" s="2">
        <v>505</v>
      </c>
    </row>
    <row r="229" spans="2:13" ht="12.75">
      <c r="B229" s="6"/>
      <c r="H229" s="5">
        <f>H228-B229</f>
        <v>0</v>
      </c>
      <c r="I229" s="21">
        <f t="shared" si="16"/>
        <v>0</v>
      </c>
      <c r="M229" s="2">
        <v>505</v>
      </c>
    </row>
    <row r="230" spans="1:13" s="72" customFormat="1" ht="12.75">
      <c r="A230" s="1"/>
      <c r="B230" s="5"/>
      <c r="C230" s="1"/>
      <c r="D230" s="1"/>
      <c r="E230" s="1"/>
      <c r="F230" s="43"/>
      <c r="G230" s="26"/>
      <c r="H230" s="5">
        <f>H229-B230</f>
        <v>0</v>
      </c>
      <c r="I230" s="21">
        <f t="shared" si="16"/>
        <v>0</v>
      </c>
      <c r="J230"/>
      <c r="K230"/>
      <c r="L230"/>
      <c r="M230" s="2">
        <v>505</v>
      </c>
    </row>
    <row r="231" spans="1:13" ht="12.75">
      <c r="A231" s="10"/>
      <c r="B231" s="98">
        <f>+B241+B247+B251+B256+B261+B236</f>
        <v>25150</v>
      </c>
      <c r="C231" s="66" t="s">
        <v>109</v>
      </c>
      <c r="D231" s="67" t="s">
        <v>110</v>
      </c>
      <c r="E231" s="66" t="s">
        <v>24</v>
      </c>
      <c r="F231" s="68" t="s">
        <v>111</v>
      </c>
      <c r="G231" s="69" t="s">
        <v>66</v>
      </c>
      <c r="H231" s="70"/>
      <c r="I231" s="71">
        <f t="shared" si="16"/>
        <v>49.801980198019805</v>
      </c>
      <c r="J231" s="71"/>
      <c r="K231" s="71"/>
      <c r="L231" s="72"/>
      <c r="M231" s="2">
        <v>505</v>
      </c>
    </row>
    <row r="232" spans="2:13" ht="12.75">
      <c r="B232" s="203"/>
      <c r="H232" s="5">
        <f>H231-B232</f>
        <v>0</v>
      </c>
      <c r="I232" s="21">
        <f t="shared" si="16"/>
        <v>0</v>
      </c>
      <c r="M232" s="2">
        <v>505</v>
      </c>
    </row>
    <row r="233" spans="2:13" ht="12.75">
      <c r="B233" s="203">
        <v>2500</v>
      </c>
      <c r="C233" s="31" t="s">
        <v>27</v>
      </c>
      <c r="D233" s="11" t="s">
        <v>12</v>
      </c>
      <c r="E233" s="1" t="s">
        <v>112</v>
      </c>
      <c r="F233" s="43" t="s">
        <v>113</v>
      </c>
      <c r="G233" s="26" t="s">
        <v>68</v>
      </c>
      <c r="H233" s="5">
        <f>H232-B233</f>
        <v>-2500</v>
      </c>
      <c r="I233" s="21">
        <v>5</v>
      </c>
      <c r="K233" t="s">
        <v>27</v>
      </c>
      <c r="L233">
        <v>8</v>
      </c>
      <c r="M233" s="2">
        <v>505</v>
      </c>
    </row>
    <row r="234" spans="2:13" ht="12.75">
      <c r="B234" s="203">
        <v>2500</v>
      </c>
      <c r="C234" s="31" t="s">
        <v>27</v>
      </c>
      <c r="D234" s="11" t="s">
        <v>12</v>
      </c>
      <c r="E234" s="1" t="s">
        <v>112</v>
      </c>
      <c r="F234" s="53" t="s">
        <v>114</v>
      </c>
      <c r="G234" s="26" t="s">
        <v>82</v>
      </c>
      <c r="H234" s="5">
        <f>H233-B234</f>
        <v>-5000</v>
      </c>
      <c r="I234" s="21">
        <v>5</v>
      </c>
      <c r="K234" t="s">
        <v>27</v>
      </c>
      <c r="L234">
        <v>8</v>
      </c>
      <c r="M234" s="2">
        <v>505</v>
      </c>
    </row>
    <row r="235" spans="1:13" s="72" customFormat="1" ht="12.75">
      <c r="A235" s="1"/>
      <c r="B235" s="203">
        <v>2500</v>
      </c>
      <c r="C235" s="31" t="s">
        <v>27</v>
      </c>
      <c r="D235" s="1" t="s">
        <v>12</v>
      </c>
      <c r="E235" s="1" t="s">
        <v>112</v>
      </c>
      <c r="F235" s="53" t="s">
        <v>115</v>
      </c>
      <c r="G235" s="26" t="s">
        <v>116</v>
      </c>
      <c r="H235" s="5">
        <f>H234-B235</f>
        <v>-7500</v>
      </c>
      <c r="I235" s="21">
        <v>5</v>
      </c>
      <c r="J235"/>
      <c r="K235" t="s">
        <v>27</v>
      </c>
      <c r="L235">
        <v>8</v>
      </c>
      <c r="M235" s="2">
        <v>505</v>
      </c>
    </row>
    <row r="236" spans="1:13" ht="12.75">
      <c r="A236" s="10"/>
      <c r="B236" s="98">
        <f>SUM(B233:B235)</f>
        <v>7500</v>
      </c>
      <c r="C236" s="10" t="s">
        <v>27</v>
      </c>
      <c r="D236" s="10"/>
      <c r="E236" s="10"/>
      <c r="F236" s="77"/>
      <c r="G236" s="17"/>
      <c r="H236" s="70">
        <v>0</v>
      </c>
      <c r="I236" s="71">
        <f aca="true" t="shared" si="17" ref="I236:I243">+B236/M236</f>
        <v>14.851485148514852</v>
      </c>
      <c r="J236" s="72"/>
      <c r="K236" s="72"/>
      <c r="L236" s="72"/>
      <c r="M236" s="2">
        <v>505</v>
      </c>
    </row>
    <row r="237" spans="2:13" ht="12.75">
      <c r="B237" s="203"/>
      <c r="H237" s="5">
        <f>H236-B237</f>
        <v>0</v>
      </c>
      <c r="I237" s="21">
        <f t="shared" si="17"/>
        <v>0</v>
      </c>
      <c r="M237" s="2">
        <v>505</v>
      </c>
    </row>
    <row r="238" spans="2:13" ht="12.75">
      <c r="B238" s="203"/>
      <c r="H238" s="5">
        <f>H237-B238</f>
        <v>0</v>
      </c>
      <c r="I238" s="21">
        <f t="shared" si="17"/>
        <v>0</v>
      </c>
      <c r="M238" s="2">
        <v>505</v>
      </c>
    </row>
    <row r="239" spans="2:13" ht="12.75">
      <c r="B239" s="239">
        <v>1500</v>
      </c>
      <c r="C239" s="11" t="s">
        <v>117</v>
      </c>
      <c r="D239" s="11" t="s">
        <v>12</v>
      </c>
      <c r="E239" s="11" t="s">
        <v>81</v>
      </c>
      <c r="F239" s="43" t="s">
        <v>118</v>
      </c>
      <c r="G239" s="28" t="s">
        <v>68</v>
      </c>
      <c r="H239" s="5">
        <f>H238-B239</f>
        <v>-1500</v>
      </c>
      <c r="I239" s="21">
        <f t="shared" si="17"/>
        <v>2.9702970297029703</v>
      </c>
      <c r="K239" t="s">
        <v>112</v>
      </c>
      <c r="L239">
        <v>8</v>
      </c>
      <c r="M239" s="2">
        <v>505</v>
      </c>
    </row>
    <row r="240" spans="1:13" s="72" customFormat="1" ht="12.75">
      <c r="A240" s="1"/>
      <c r="B240" s="203">
        <v>1500</v>
      </c>
      <c r="C240" s="36" t="s">
        <v>119</v>
      </c>
      <c r="D240" s="11" t="s">
        <v>12</v>
      </c>
      <c r="E240" s="36" t="s">
        <v>81</v>
      </c>
      <c r="F240" s="43" t="s">
        <v>120</v>
      </c>
      <c r="G240" s="26" t="s">
        <v>82</v>
      </c>
      <c r="H240" s="5">
        <f>H239-B240</f>
        <v>-3000</v>
      </c>
      <c r="I240" s="21">
        <f t="shared" si="17"/>
        <v>2.9702970297029703</v>
      </c>
      <c r="J240" s="35"/>
      <c r="K240" t="s">
        <v>112</v>
      </c>
      <c r="L240">
        <v>8</v>
      </c>
      <c r="M240" s="2">
        <v>505</v>
      </c>
    </row>
    <row r="241" spans="1:13" ht="12.75">
      <c r="A241" s="10"/>
      <c r="B241" s="98">
        <f>SUM(B239:B240)</f>
        <v>3000</v>
      </c>
      <c r="C241" s="10" t="s">
        <v>810</v>
      </c>
      <c r="D241" s="10"/>
      <c r="E241" s="10"/>
      <c r="F241" s="77"/>
      <c r="G241" s="17"/>
      <c r="H241" s="70">
        <v>0</v>
      </c>
      <c r="I241" s="71">
        <f t="shared" si="17"/>
        <v>5.9405940594059405</v>
      </c>
      <c r="J241" s="72"/>
      <c r="K241" s="72"/>
      <c r="L241" s="72"/>
      <c r="M241" s="2">
        <v>505</v>
      </c>
    </row>
    <row r="242" spans="2:13" ht="12.75">
      <c r="B242" s="203"/>
      <c r="H242" s="5">
        <f>H241-B242</f>
        <v>0</v>
      </c>
      <c r="I242" s="21">
        <f t="shared" si="17"/>
        <v>0</v>
      </c>
      <c r="M242" s="2">
        <v>505</v>
      </c>
    </row>
    <row r="243" spans="2:13" ht="12.75">
      <c r="B243" s="203"/>
      <c r="H243" s="5">
        <f>H242-B243</f>
        <v>0</v>
      </c>
      <c r="I243" s="21">
        <f t="shared" si="17"/>
        <v>0</v>
      </c>
      <c r="M243" s="2">
        <v>505</v>
      </c>
    </row>
    <row r="244" spans="2:13" ht="12.75">
      <c r="B244" s="239">
        <v>800</v>
      </c>
      <c r="C244" s="31" t="s">
        <v>42</v>
      </c>
      <c r="D244" s="11" t="s">
        <v>12</v>
      </c>
      <c r="E244" s="31" t="s">
        <v>43</v>
      </c>
      <c r="F244" s="43" t="s">
        <v>120</v>
      </c>
      <c r="G244" s="29" t="s">
        <v>32</v>
      </c>
      <c r="H244" s="5">
        <f>H243-B244</f>
        <v>-800</v>
      </c>
      <c r="I244" s="21">
        <v>1.6</v>
      </c>
      <c r="K244" t="s">
        <v>112</v>
      </c>
      <c r="L244">
        <v>8</v>
      </c>
      <c r="M244" s="2">
        <v>505</v>
      </c>
    </row>
    <row r="245" spans="2:13" ht="12.75">
      <c r="B245" s="239">
        <v>1400</v>
      </c>
      <c r="C245" s="11" t="s">
        <v>42</v>
      </c>
      <c r="D245" s="11" t="s">
        <v>12</v>
      </c>
      <c r="E245" s="1" t="s">
        <v>43</v>
      </c>
      <c r="F245" s="43" t="s">
        <v>120</v>
      </c>
      <c r="G245" s="26" t="s">
        <v>68</v>
      </c>
      <c r="H245" s="5">
        <f>H244-B245</f>
        <v>-2200</v>
      </c>
      <c r="I245" s="21">
        <v>3.5</v>
      </c>
      <c r="K245" t="s">
        <v>112</v>
      </c>
      <c r="L245">
        <v>8</v>
      </c>
      <c r="M245" s="2">
        <v>505</v>
      </c>
    </row>
    <row r="246" spans="1:13" s="72" customFormat="1" ht="12.75">
      <c r="A246" s="1"/>
      <c r="B246" s="203">
        <v>1450</v>
      </c>
      <c r="C246" s="1" t="s">
        <v>42</v>
      </c>
      <c r="D246" s="11" t="s">
        <v>12</v>
      </c>
      <c r="E246" s="1" t="s">
        <v>43</v>
      </c>
      <c r="F246" s="43" t="s">
        <v>120</v>
      </c>
      <c r="G246" s="26" t="s">
        <v>82</v>
      </c>
      <c r="H246" s="5">
        <f>H245-B246</f>
        <v>-3650</v>
      </c>
      <c r="I246" s="21">
        <v>2.9</v>
      </c>
      <c r="J246"/>
      <c r="K246" t="s">
        <v>112</v>
      </c>
      <c r="L246">
        <v>8</v>
      </c>
      <c r="M246" s="2">
        <v>505</v>
      </c>
    </row>
    <row r="247" spans="1:13" ht="12.75">
      <c r="A247" s="10"/>
      <c r="B247" s="98">
        <f>SUM(B244:B246)</f>
        <v>3650</v>
      </c>
      <c r="C247" s="10"/>
      <c r="D247" s="10"/>
      <c r="E247" s="10" t="s">
        <v>43</v>
      </c>
      <c r="F247" s="77"/>
      <c r="G247" s="17"/>
      <c r="H247" s="70">
        <v>0</v>
      </c>
      <c r="I247" s="71">
        <f>+B247/M247</f>
        <v>7.227722772277228</v>
      </c>
      <c r="J247" s="72"/>
      <c r="K247" s="72"/>
      <c r="L247" s="72"/>
      <c r="M247" s="2">
        <v>505</v>
      </c>
    </row>
    <row r="248" spans="2:13" ht="12.75">
      <c r="B248" s="203"/>
      <c r="H248" s="5">
        <f>H247-B248</f>
        <v>0</v>
      </c>
      <c r="I248" s="21">
        <f>+B248/M248</f>
        <v>0</v>
      </c>
      <c r="M248" s="2">
        <v>505</v>
      </c>
    </row>
    <row r="249" spans="2:13" ht="12.75">
      <c r="B249" s="203"/>
      <c r="H249" s="5">
        <f>H248-B249</f>
        <v>0</v>
      </c>
      <c r="I249" s="21">
        <f>+B249/M249</f>
        <v>0</v>
      </c>
      <c r="M249" s="2">
        <v>505</v>
      </c>
    </row>
    <row r="250" spans="1:13" s="72" customFormat="1" ht="12.75">
      <c r="A250" s="11"/>
      <c r="B250" s="239">
        <v>5000</v>
      </c>
      <c r="C250" s="11" t="s">
        <v>44</v>
      </c>
      <c r="D250" s="11" t="s">
        <v>12</v>
      </c>
      <c r="E250" s="11" t="s">
        <v>81</v>
      </c>
      <c r="F250" s="43" t="s">
        <v>121</v>
      </c>
      <c r="G250" s="28" t="s">
        <v>68</v>
      </c>
      <c r="H250" s="5">
        <f>H249-B250</f>
        <v>-5000</v>
      </c>
      <c r="I250" s="21">
        <v>0</v>
      </c>
      <c r="J250" s="14"/>
      <c r="K250" t="s">
        <v>112</v>
      </c>
      <c r="L250">
        <v>8</v>
      </c>
      <c r="M250" s="2">
        <v>505</v>
      </c>
    </row>
    <row r="251" spans="1:13" ht="12.75">
      <c r="A251" s="10"/>
      <c r="B251" s="98">
        <f>SUM(B250)</f>
        <v>5000</v>
      </c>
      <c r="C251" s="10" t="s">
        <v>44</v>
      </c>
      <c r="D251" s="10"/>
      <c r="E251" s="10"/>
      <c r="F251" s="77"/>
      <c r="G251" s="17"/>
      <c r="H251" s="70">
        <v>0</v>
      </c>
      <c r="I251" s="71">
        <f>+B251/M251</f>
        <v>9.900990099009901</v>
      </c>
      <c r="J251" s="72"/>
      <c r="K251" s="72"/>
      <c r="L251" s="72"/>
      <c r="M251" s="2">
        <v>505</v>
      </c>
    </row>
    <row r="252" spans="2:13" ht="12.75">
      <c r="B252" s="203"/>
      <c r="H252" s="5">
        <f>H251-B252</f>
        <v>0</v>
      </c>
      <c r="I252" s="21">
        <f>+B252/M252</f>
        <v>0</v>
      </c>
      <c r="M252" s="2">
        <v>505</v>
      </c>
    </row>
    <row r="253" spans="2:13" ht="12.75">
      <c r="B253" s="203"/>
      <c r="H253" s="5">
        <f>H252-B253</f>
        <v>0</v>
      </c>
      <c r="I253" s="21">
        <f>+B253/M253</f>
        <v>0</v>
      </c>
      <c r="M253" s="2">
        <v>505</v>
      </c>
    </row>
    <row r="254" spans="2:13" ht="12.75">
      <c r="B254" s="203">
        <v>2000</v>
      </c>
      <c r="C254" s="1" t="s">
        <v>46</v>
      </c>
      <c r="D254" s="11" t="s">
        <v>12</v>
      </c>
      <c r="E254" s="1" t="s">
        <v>81</v>
      </c>
      <c r="F254" s="43" t="s">
        <v>120</v>
      </c>
      <c r="G254" s="26" t="s">
        <v>68</v>
      </c>
      <c r="H254" s="5">
        <f>H253-B254</f>
        <v>-2000</v>
      </c>
      <c r="I254" s="21">
        <v>4</v>
      </c>
      <c r="K254" t="s">
        <v>112</v>
      </c>
      <c r="L254">
        <v>8</v>
      </c>
      <c r="M254" s="2">
        <v>505</v>
      </c>
    </row>
    <row r="255" spans="1:13" s="72" customFormat="1" ht="12.75">
      <c r="A255" s="1"/>
      <c r="B255" s="203">
        <v>2000</v>
      </c>
      <c r="C255" s="1" t="s">
        <v>46</v>
      </c>
      <c r="D255" s="11" t="s">
        <v>12</v>
      </c>
      <c r="E255" s="1" t="s">
        <v>81</v>
      </c>
      <c r="F255" s="43" t="s">
        <v>120</v>
      </c>
      <c r="G255" s="26" t="s">
        <v>82</v>
      </c>
      <c r="H255" s="5">
        <f>H254-B255</f>
        <v>-4000</v>
      </c>
      <c r="I255" s="21">
        <v>4</v>
      </c>
      <c r="J255"/>
      <c r="K255" t="s">
        <v>112</v>
      </c>
      <c r="L255">
        <v>8</v>
      </c>
      <c r="M255" s="2">
        <v>505</v>
      </c>
    </row>
    <row r="256" spans="1:13" ht="12.75">
      <c r="A256" s="10"/>
      <c r="B256" s="98">
        <f>SUM(B254:B255)</f>
        <v>4000</v>
      </c>
      <c r="C256" s="10" t="s">
        <v>46</v>
      </c>
      <c r="D256" s="10"/>
      <c r="E256" s="10"/>
      <c r="F256" s="77"/>
      <c r="G256" s="17"/>
      <c r="H256" s="70">
        <v>0</v>
      </c>
      <c r="I256" s="71">
        <f>+B256/M256</f>
        <v>7.920792079207921</v>
      </c>
      <c r="J256" s="72"/>
      <c r="K256" s="72"/>
      <c r="L256" s="72"/>
      <c r="M256" s="2">
        <v>505</v>
      </c>
    </row>
    <row r="257" spans="2:13" ht="12.75">
      <c r="B257" s="203"/>
      <c r="H257" s="5">
        <f>H256-B257</f>
        <v>0</v>
      </c>
      <c r="I257" s="21">
        <f>+B257/M257</f>
        <v>0</v>
      </c>
      <c r="M257" s="2">
        <v>505</v>
      </c>
    </row>
    <row r="258" spans="2:13" ht="12.75">
      <c r="B258" s="203"/>
      <c r="H258" s="5">
        <f>H257-B258</f>
        <v>0</v>
      </c>
      <c r="I258" s="21">
        <f>+B258/M258</f>
        <v>0</v>
      </c>
      <c r="M258" s="2">
        <v>505</v>
      </c>
    </row>
    <row r="259" spans="2:13" ht="12.75">
      <c r="B259" s="203">
        <v>1000</v>
      </c>
      <c r="C259" s="1" t="s">
        <v>47</v>
      </c>
      <c r="D259" s="11" t="s">
        <v>12</v>
      </c>
      <c r="E259" s="1" t="s">
        <v>99</v>
      </c>
      <c r="F259" s="43" t="s">
        <v>120</v>
      </c>
      <c r="G259" s="26" t="s">
        <v>68</v>
      </c>
      <c r="H259" s="5">
        <f>H258-B259</f>
        <v>-1000</v>
      </c>
      <c r="I259" s="21">
        <v>2</v>
      </c>
      <c r="K259" t="s">
        <v>112</v>
      </c>
      <c r="L259">
        <v>8</v>
      </c>
      <c r="M259" s="2">
        <v>505</v>
      </c>
    </row>
    <row r="260" spans="1:13" s="72" customFormat="1" ht="12.75">
      <c r="A260" s="1"/>
      <c r="B260" s="203">
        <v>1000</v>
      </c>
      <c r="C260" s="1" t="s">
        <v>47</v>
      </c>
      <c r="D260" s="11" t="s">
        <v>12</v>
      </c>
      <c r="E260" s="1" t="s">
        <v>99</v>
      </c>
      <c r="F260" s="43" t="s">
        <v>120</v>
      </c>
      <c r="G260" s="26" t="s">
        <v>82</v>
      </c>
      <c r="H260" s="5">
        <f>H259-B260</f>
        <v>-2000</v>
      </c>
      <c r="I260" s="21">
        <v>2</v>
      </c>
      <c r="J260"/>
      <c r="K260" t="s">
        <v>112</v>
      </c>
      <c r="L260">
        <v>8</v>
      </c>
      <c r="M260" s="2">
        <v>505</v>
      </c>
    </row>
    <row r="261" spans="1:13" ht="12.75">
      <c r="A261" s="10"/>
      <c r="B261" s="98">
        <f>SUM(B259:B260)</f>
        <v>2000</v>
      </c>
      <c r="C261" s="10"/>
      <c r="D261" s="10"/>
      <c r="E261" s="10" t="s">
        <v>48</v>
      </c>
      <c r="F261" s="77"/>
      <c r="G261" s="17"/>
      <c r="H261" s="70">
        <v>0</v>
      </c>
      <c r="I261" s="71">
        <f aca="true" t="shared" si="18" ref="I261:I280">+B261/M261</f>
        <v>3.9603960396039604</v>
      </c>
      <c r="J261" s="72"/>
      <c r="K261" s="72"/>
      <c r="L261" s="72"/>
      <c r="M261" s="2">
        <v>505</v>
      </c>
    </row>
    <row r="262" spans="2:13" ht="12.75">
      <c r="B262" s="203"/>
      <c r="H262" s="5">
        <f>H261-B262</f>
        <v>0</v>
      </c>
      <c r="I262" s="21">
        <f t="shared" si="18"/>
        <v>0</v>
      </c>
      <c r="M262" s="2">
        <v>505</v>
      </c>
    </row>
    <row r="263" spans="2:13" ht="12.75">
      <c r="B263" s="203"/>
      <c r="H263" s="5">
        <f>H262-B263</f>
        <v>0</v>
      </c>
      <c r="I263" s="21">
        <f t="shared" si="18"/>
        <v>0</v>
      </c>
      <c r="M263" s="2">
        <v>505</v>
      </c>
    </row>
    <row r="264" spans="2:13" ht="12.75">
      <c r="B264" s="203"/>
      <c r="H264" s="5">
        <f>H263-B264</f>
        <v>0</v>
      </c>
      <c r="I264" s="21">
        <f t="shared" si="18"/>
        <v>0</v>
      </c>
      <c r="M264" s="2">
        <v>505</v>
      </c>
    </row>
    <row r="265" spans="1:13" s="72" customFormat="1" ht="12.75">
      <c r="A265" s="1"/>
      <c r="B265" s="203"/>
      <c r="C265" s="1"/>
      <c r="D265" s="1"/>
      <c r="E265" s="1"/>
      <c r="F265" s="43"/>
      <c r="G265" s="26"/>
      <c r="H265" s="5">
        <f>H264-B265</f>
        <v>0</v>
      </c>
      <c r="I265" s="21">
        <f t="shared" si="18"/>
        <v>0</v>
      </c>
      <c r="J265"/>
      <c r="K265"/>
      <c r="L265"/>
      <c r="M265" s="2">
        <v>505</v>
      </c>
    </row>
    <row r="266" spans="1:13" ht="12.75">
      <c r="A266" s="10"/>
      <c r="B266" s="98">
        <f>+B269+B274</f>
        <v>7400</v>
      </c>
      <c r="C266" s="66" t="s">
        <v>122</v>
      </c>
      <c r="D266" s="67" t="s">
        <v>123</v>
      </c>
      <c r="E266" s="66" t="s">
        <v>24</v>
      </c>
      <c r="F266" s="68" t="s">
        <v>50</v>
      </c>
      <c r="G266" s="69" t="s">
        <v>124</v>
      </c>
      <c r="H266" s="70"/>
      <c r="I266" s="71">
        <f t="shared" si="18"/>
        <v>14.653465346534654</v>
      </c>
      <c r="J266" s="71"/>
      <c r="K266" s="71"/>
      <c r="L266" s="72"/>
      <c r="M266" s="2">
        <v>505</v>
      </c>
    </row>
    <row r="267" spans="2:13" ht="12.75">
      <c r="B267" s="203"/>
      <c r="H267" s="5">
        <f>H266-B267</f>
        <v>0</v>
      </c>
      <c r="I267" s="21">
        <f t="shared" si="18"/>
        <v>0</v>
      </c>
      <c r="M267" s="2">
        <v>505</v>
      </c>
    </row>
    <row r="268" spans="1:13" s="72" customFormat="1" ht="12.75">
      <c r="A268" s="1"/>
      <c r="B268" s="203">
        <v>5000</v>
      </c>
      <c r="C268" s="31" t="s">
        <v>27</v>
      </c>
      <c r="D268" s="1" t="s">
        <v>12</v>
      </c>
      <c r="E268" s="1" t="s">
        <v>53</v>
      </c>
      <c r="F268" s="53" t="s">
        <v>125</v>
      </c>
      <c r="G268" s="26" t="s">
        <v>126</v>
      </c>
      <c r="H268" s="5">
        <f>H267-B268</f>
        <v>-5000</v>
      </c>
      <c r="I268" s="21">
        <f t="shared" si="18"/>
        <v>9.900990099009901</v>
      </c>
      <c r="J268"/>
      <c r="K268" t="s">
        <v>27</v>
      </c>
      <c r="L268">
        <v>9</v>
      </c>
      <c r="M268" s="2">
        <v>505</v>
      </c>
    </row>
    <row r="269" spans="1:13" ht="12.75">
      <c r="A269" s="10"/>
      <c r="B269" s="98">
        <f>SUM(B268)</f>
        <v>5000</v>
      </c>
      <c r="C269" s="10" t="s">
        <v>27</v>
      </c>
      <c r="D269" s="10"/>
      <c r="E269" s="10"/>
      <c r="F269" s="77"/>
      <c r="G269" s="17"/>
      <c r="H269" s="70">
        <v>0</v>
      </c>
      <c r="I269" s="71">
        <f t="shared" si="18"/>
        <v>9.900990099009901</v>
      </c>
      <c r="J269" s="72"/>
      <c r="K269" s="72"/>
      <c r="L269" s="72"/>
      <c r="M269" s="2">
        <v>505</v>
      </c>
    </row>
    <row r="270" spans="2:13" ht="12.75">
      <c r="B270" s="203"/>
      <c r="H270" s="5">
        <f>H269-B270</f>
        <v>0</v>
      </c>
      <c r="I270" s="21">
        <f t="shared" si="18"/>
        <v>0</v>
      </c>
      <c r="M270" s="2">
        <v>505</v>
      </c>
    </row>
    <row r="271" spans="2:13" ht="12.75">
      <c r="B271" s="203"/>
      <c r="H271" s="5">
        <f>H270-B271</f>
        <v>0</v>
      </c>
      <c r="I271" s="21">
        <f t="shared" si="18"/>
        <v>0</v>
      </c>
      <c r="M271" s="2">
        <v>505</v>
      </c>
    </row>
    <row r="272" spans="2:13" ht="12.75">
      <c r="B272" s="203">
        <v>1200</v>
      </c>
      <c r="C272" s="1" t="s">
        <v>42</v>
      </c>
      <c r="D272" s="11" t="s">
        <v>12</v>
      </c>
      <c r="E272" s="1" t="s">
        <v>43</v>
      </c>
      <c r="F272" s="43" t="s">
        <v>127</v>
      </c>
      <c r="G272" s="26" t="s">
        <v>78</v>
      </c>
      <c r="H272" s="5">
        <f>H271-B272</f>
        <v>-1200</v>
      </c>
      <c r="I272" s="21">
        <f t="shared" si="18"/>
        <v>2.376237623762376</v>
      </c>
      <c r="K272" t="s">
        <v>53</v>
      </c>
      <c r="L272">
        <v>9</v>
      </c>
      <c r="M272" s="2">
        <v>505</v>
      </c>
    </row>
    <row r="273" spans="1:13" s="72" customFormat="1" ht="12.75">
      <c r="A273" s="1"/>
      <c r="B273" s="203">
        <v>1200</v>
      </c>
      <c r="C273" s="1" t="s">
        <v>42</v>
      </c>
      <c r="D273" s="11" t="s">
        <v>12</v>
      </c>
      <c r="E273" s="1" t="s">
        <v>43</v>
      </c>
      <c r="F273" s="43" t="s">
        <v>127</v>
      </c>
      <c r="G273" s="26" t="s">
        <v>126</v>
      </c>
      <c r="H273" s="5">
        <f>H272-B273</f>
        <v>-2400</v>
      </c>
      <c r="I273" s="21">
        <f t="shared" si="18"/>
        <v>2.376237623762376</v>
      </c>
      <c r="J273"/>
      <c r="K273" t="s">
        <v>53</v>
      </c>
      <c r="L273">
        <v>9</v>
      </c>
      <c r="M273" s="2">
        <v>505</v>
      </c>
    </row>
    <row r="274" spans="1:13" ht="12.75">
      <c r="A274" s="10"/>
      <c r="B274" s="98">
        <f>SUM(B272:B273)</f>
        <v>2400</v>
      </c>
      <c r="C274" s="10"/>
      <c r="D274" s="10"/>
      <c r="E274" s="10" t="s">
        <v>43</v>
      </c>
      <c r="F274" s="77"/>
      <c r="G274" s="17"/>
      <c r="H274" s="70">
        <v>0</v>
      </c>
      <c r="I274" s="71">
        <f t="shared" si="18"/>
        <v>4.752475247524752</v>
      </c>
      <c r="J274" s="72"/>
      <c r="K274" s="72"/>
      <c r="L274" s="72"/>
      <c r="M274" s="2">
        <v>505</v>
      </c>
    </row>
    <row r="275" spans="2:13" ht="12.75">
      <c r="B275" s="203"/>
      <c r="H275" s="5">
        <f>H274-B275</f>
        <v>0</v>
      </c>
      <c r="I275" s="21">
        <f t="shared" si="18"/>
        <v>0</v>
      </c>
      <c r="M275" s="2">
        <v>505</v>
      </c>
    </row>
    <row r="276" spans="2:13" ht="12.75">
      <c r="B276" s="203"/>
      <c r="H276" s="5">
        <f>H275-B276</f>
        <v>0</v>
      </c>
      <c r="I276" s="21">
        <f t="shared" si="18"/>
        <v>0</v>
      </c>
      <c r="M276" s="2">
        <v>505</v>
      </c>
    </row>
    <row r="277" spans="2:13" ht="12.75">
      <c r="B277" s="203"/>
      <c r="H277" s="5">
        <f>H276-B277</f>
        <v>0</v>
      </c>
      <c r="I277" s="21">
        <f t="shared" si="18"/>
        <v>0</v>
      </c>
      <c r="M277" s="2">
        <v>505</v>
      </c>
    </row>
    <row r="278" spans="1:13" s="72" customFormat="1" ht="12.75">
      <c r="A278" s="1"/>
      <c r="B278" s="203"/>
      <c r="C278" s="1"/>
      <c r="D278" s="1"/>
      <c r="E278" s="1"/>
      <c r="F278" s="43"/>
      <c r="G278" s="26"/>
      <c r="H278" s="5">
        <f>H277-B278</f>
        <v>0</v>
      </c>
      <c r="I278" s="21">
        <f t="shared" si="18"/>
        <v>0</v>
      </c>
      <c r="J278"/>
      <c r="K278"/>
      <c r="L278"/>
      <c r="M278" s="2">
        <v>505</v>
      </c>
    </row>
    <row r="279" spans="1:13" ht="12.75">
      <c r="A279" s="10"/>
      <c r="B279" s="98">
        <f>+B291+B299+B304+B310+B314+B284</f>
        <v>44900</v>
      </c>
      <c r="C279" s="66" t="s">
        <v>128</v>
      </c>
      <c r="D279" s="67" t="s">
        <v>129</v>
      </c>
      <c r="E279" s="66" t="s">
        <v>130</v>
      </c>
      <c r="F279" s="68" t="s">
        <v>131</v>
      </c>
      <c r="G279" s="69" t="s">
        <v>26</v>
      </c>
      <c r="H279" s="70"/>
      <c r="I279" s="71">
        <f t="shared" si="18"/>
        <v>88.91089108910892</v>
      </c>
      <c r="J279" s="71"/>
      <c r="K279" s="71"/>
      <c r="L279" s="72"/>
      <c r="M279" s="2">
        <v>505</v>
      </c>
    </row>
    <row r="280" spans="2:13" ht="12.75">
      <c r="B280" s="203"/>
      <c r="H280" s="5">
        <f>H279-B280</f>
        <v>0</v>
      </c>
      <c r="I280" s="21">
        <f t="shared" si="18"/>
        <v>0</v>
      </c>
      <c r="M280" s="2">
        <v>505</v>
      </c>
    </row>
    <row r="281" spans="2:13" ht="12.75">
      <c r="B281" s="203">
        <v>3000</v>
      </c>
      <c r="C281" s="31" t="s">
        <v>27</v>
      </c>
      <c r="D281" s="1" t="s">
        <v>12</v>
      </c>
      <c r="E281" s="1" t="s">
        <v>28</v>
      </c>
      <c r="F281" s="53" t="s">
        <v>132</v>
      </c>
      <c r="G281" s="26" t="s">
        <v>126</v>
      </c>
      <c r="H281" s="5">
        <f>H280-B281</f>
        <v>-3000</v>
      </c>
      <c r="I281" s="21">
        <v>6</v>
      </c>
      <c r="K281" t="s">
        <v>27</v>
      </c>
      <c r="L281">
        <v>10</v>
      </c>
      <c r="M281" s="2">
        <v>505</v>
      </c>
    </row>
    <row r="282" spans="2:13" ht="12.75">
      <c r="B282" s="203">
        <v>7000</v>
      </c>
      <c r="C282" s="31" t="s">
        <v>27</v>
      </c>
      <c r="D282" s="1" t="s">
        <v>12</v>
      </c>
      <c r="E282" s="1" t="s">
        <v>28</v>
      </c>
      <c r="F282" s="53" t="s">
        <v>133</v>
      </c>
      <c r="G282" s="26" t="s">
        <v>134</v>
      </c>
      <c r="H282" s="5">
        <f>H281-B282</f>
        <v>-10000</v>
      </c>
      <c r="I282" s="21">
        <v>14</v>
      </c>
      <c r="K282" t="s">
        <v>27</v>
      </c>
      <c r="L282">
        <v>10</v>
      </c>
      <c r="M282" s="2">
        <v>505</v>
      </c>
    </row>
    <row r="283" spans="1:13" s="72" customFormat="1" ht="12.75">
      <c r="A283" s="1"/>
      <c r="B283" s="203">
        <v>2000</v>
      </c>
      <c r="C283" s="31" t="s">
        <v>27</v>
      </c>
      <c r="D283" s="1" t="s">
        <v>12</v>
      </c>
      <c r="E283" s="1" t="s">
        <v>28</v>
      </c>
      <c r="F283" s="53" t="s">
        <v>135</v>
      </c>
      <c r="G283" s="26" t="s">
        <v>136</v>
      </c>
      <c r="H283" s="5">
        <f>H282-B283</f>
        <v>-12000</v>
      </c>
      <c r="I283" s="21">
        <v>4</v>
      </c>
      <c r="J283"/>
      <c r="K283" t="s">
        <v>27</v>
      </c>
      <c r="L283">
        <v>10</v>
      </c>
      <c r="M283" s="2">
        <v>505</v>
      </c>
    </row>
    <row r="284" spans="1:13" ht="12.75">
      <c r="A284" s="10"/>
      <c r="B284" s="98">
        <f>SUM(B281:B283)</f>
        <v>12000</v>
      </c>
      <c r="C284" s="10" t="s">
        <v>27</v>
      </c>
      <c r="D284" s="10"/>
      <c r="E284" s="10"/>
      <c r="F284" s="77"/>
      <c r="G284" s="17"/>
      <c r="H284" s="70">
        <v>0</v>
      </c>
      <c r="I284" s="71">
        <f aca="true" t="shared" si="19" ref="I284:I294">+B284/M284</f>
        <v>23.762376237623762</v>
      </c>
      <c r="J284" s="72"/>
      <c r="K284" s="72"/>
      <c r="L284" s="72"/>
      <c r="M284" s="2">
        <v>505</v>
      </c>
    </row>
    <row r="285" spans="2:13" ht="12.75">
      <c r="B285" s="203"/>
      <c r="H285" s="5">
        <f aca="true" t="shared" si="20" ref="H285:H290">H284-B285</f>
        <v>0</v>
      </c>
      <c r="I285" s="21">
        <f t="shared" si="19"/>
        <v>0</v>
      </c>
      <c r="M285" s="2">
        <v>505</v>
      </c>
    </row>
    <row r="286" spans="2:13" ht="12.75">
      <c r="B286" s="203"/>
      <c r="H286" s="5">
        <f t="shared" si="20"/>
        <v>0</v>
      </c>
      <c r="I286" s="21">
        <f t="shared" si="19"/>
        <v>0</v>
      </c>
      <c r="M286" s="2">
        <v>505</v>
      </c>
    </row>
    <row r="287" spans="2:13" ht="12.75">
      <c r="B287" s="203">
        <v>200</v>
      </c>
      <c r="C287" s="1" t="s">
        <v>137</v>
      </c>
      <c r="D287" s="11" t="s">
        <v>12</v>
      </c>
      <c r="E287" s="1" t="s">
        <v>36</v>
      </c>
      <c r="F287" s="43" t="s">
        <v>138</v>
      </c>
      <c r="G287" s="26" t="s">
        <v>126</v>
      </c>
      <c r="H287" s="5">
        <f t="shared" si="20"/>
        <v>-200</v>
      </c>
      <c r="I287" s="21">
        <f t="shared" si="19"/>
        <v>0.39603960396039606</v>
      </c>
      <c r="K287" t="s">
        <v>28</v>
      </c>
      <c r="L287">
        <v>10</v>
      </c>
      <c r="M287" s="2">
        <v>505</v>
      </c>
    </row>
    <row r="288" spans="2:13" ht="12.75">
      <c r="B288" s="203">
        <v>3500</v>
      </c>
      <c r="C288" s="1" t="s">
        <v>139</v>
      </c>
      <c r="D288" s="11" t="s">
        <v>12</v>
      </c>
      <c r="E288" s="1" t="s">
        <v>36</v>
      </c>
      <c r="F288" s="43" t="s">
        <v>140</v>
      </c>
      <c r="G288" s="26" t="s">
        <v>126</v>
      </c>
      <c r="H288" s="5">
        <f t="shared" si="20"/>
        <v>-3700</v>
      </c>
      <c r="I288" s="21">
        <f t="shared" si="19"/>
        <v>6.930693069306931</v>
      </c>
      <c r="K288" t="s">
        <v>28</v>
      </c>
      <c r="L288">
        <v>10</v>
      </c>
      <c r="M288" s="2">
        <v>505</v>
      </c>
    </row>
    <row r="289" spans="1:13" s="72" customFormat="1" ht="12.75">
      <c r="A289" s="1"/>
      <c r="B289" s="203">
        <v>3500</v>
      </c>
      <c r="C289" s="11" t="s">
        <v>237</v>
      </c>
      <c r="D289" s="11" t="s">
        <v>12</v>
      </c>
      <c r="E289" s="1" t="s">
        <v>36</v>
      </c>
      <c r="F289" s="43" t="s">
        <v>141</v>
      </c>
      <c r="G289" s="26" t="s">
        <v>142</v>
      </c>
      <c r="H289" s="5">
        <f t="shared" si="20"/>
        <v>-7200</v>
      </c>
      <c r="I289" s="21">
        <f t="shared" si="19"/>
        <v>6.930693069306931</v>
      </c>
      <c r="J289"/>
      <c r="K289" t="s">
        <v>28</v>
      </c>
      <c r="L289">
        <v>10</v>
      </c>
      <c r="M289" s="2">
        <v>505</v>
      </c>
    </row>
    <row r="290" spans="1:13" s="72" customFormat="1" ht="12.75">
      <c r="A290" s="1"/>
      <c r="B290" s="203">
        <v>700</v>
      </c>
      <c r="C290" s="11" t="s">
        <v>805</v>
      </c>
      <c r="D290" s="11" t="s">
        <v>12</v>
      </c>
      <c r="E290" s="1" t="s">
        <v>36</v>
      </c>
      <c r="F290" s="43" t="s">
        <v>138</v>
      </c>
      <c r="G290" s="26" t="s">
        <v>142</v>
      </c>
      <c r="H290" s="5">
        <f t="shared" si="20"/>
        <v>-7900</v>
      </c>
      <c r="I290" s="21">
        <f t="shared" si="19"/>
        <v>1.386138613861386</v>
      </c>
      <c r="J290"/>
      <c r="K290" t="s">
        <v>28</v>
      </c>
      <c r="L290">
        <v>10</v>
      </c>
      <c r="M290" s="2">
        <v>505</v>
      </c>
    </row>
    <row r="291" spans="1:13" ht="12.75">
      <c r="A291" s="10"/>
      <c r="B291" s="98">
        <f>SUM(B287:B290)</f>
        <v>7900</v>
      </c>
      <c r="C291" s="10" t="s">
        <v>810</v>
      </c>
      <c r="D291" s="10"/>
      <c r="E291" s="10"/>
      <c r="F291" s="77"/>
      <c r="G291" s="17"/>
      <c r="H291" s="70">
        <v>0</v>
      </c>
      <c r="I291" s="71">
        <f t="shared" si="19"/>
        <v>15.643564356435643</v>
      </c>
      <c r="J291" s="72"/>
      <c r="K291" s="72"/>
      <c r="L291" s="72"/>
      <c r="M291" s="2">
        <v>505</v>
      </c>
    </row>
    <row r="292" spans="2:13" ht="12.75">
      <c r="B292" s="203"/>
      <c r="H292" s="5">
        <f aca="true" t="shared" si="21" ref="H292:H298">H291-B292</f>
        <v>0</v>
      </c>
      <c r="I292" s="21">
        <f t="shared" si="19"/>
        <v>0</v>
      </c>
      <c r="M292" s="2">
        <v>505</v>
      </c>
    </row>
    <row r="293" spans="2:13" ht="12.75">
      <c r="B293" s="203"/>
      <c r="H293" s="5">
        <f t="shared" si="21"/>
        <v>0</v>
      </c>
      <c r="I293" s="21">
        <f t="shared" si="19"/>
        <v>0</v>
      </c>
      <c r="M293" s="2">
        <v>505</v>
      </c>
    </row>
    <row r="294" spans="2:13" ht="12.75">
      <c r="B294" s="203"/>
      <c r="H294" s="5">
        <f t="shared" si="21"/>
        <v>0</v>
      </c>
      <c r="I294" s="21">
        <f t="shared" si="19"/>
        <v>0</v>
      </c>
      <c r="M294" s="2">
        <v>505</v>
      </c>
    </row>
    <row r="295" spans="2:13" ht="12.75">
      <c r="B295" s="203">
        <v>1500</v>
      </c>
      <c r="C295" s="1" t="s">
        <v>42</v>
      </c>
      <c r="D295" s="11" t="s">
        <v>12</v>
      </c>
      <c r="E295" s="1" t="s">
        <v>43</v>
      </c>
      <c r="F295" s="43" t="s">
        <v>138</v>
      </c>
      <c r="G295" s="26" t="s">
        <v>126</v>
      </c>
      <c r="H295" s="5">
        <f t="shared" si="21"/>
        <v>-1500</v>
      </c>
      <c r="I295" s="21">
        <v>3</v>
      </c>
      <c r="K295" t="s">
        <v>28</v>
      </c>
      <c r="L295">
        <v>10</v>
      </c>
      <c r="M295" s="2">
        <v>505</v>
      </c>
    </row>
    <row r="296" spans="1:13" ht="12.75">
      <c r="A296" s="11"/>
      <c r="B296" s="239">
        <v>2500</v>
      </c>
      <c r="C296" s="11" t="s">
        <v>42</v>
      </c>
      <c r="D296" s="11" t="s">
        <v>12</v>
      </c>
      <c r="E296" s="11" t="s">
        <v>43</v>
      </c>
      <c r="F296" s="79" t="s">
        <v>138</v>
      </c>
      <c r="G296" s="28" t="s">
        <v>134</v>
      </c>
      <c r="H296" s="5">
        <f t="shared" si="21"/>
        <v>-4000</v>
      </c>
      <c r="I296" s="51">
        <v>5</v>
      </c>
      <c r="J296" s="14"/>
      <c r="K296" s="14" t="s">
        <v>28</v>
      </c>
      <c r="L296">
        <v>10</v>
      </c>
      <c r="M296" s="2">
        <v>505</v>
      </c>
    </row>
    <row r="297" spans="1:13" ht="12.75">
      <c r="A297" s="11"/>
      <c r="B297" s="239">
        <v>2500</v>
      </c>
      <c r="C297" s="11" t="s">
        <v>143</v>
      </c>
      <c r="D297" s="11" t="s">
        <v>12</v>
      </c>
      <c r="E297" s="11" t="s">
        <v>43</v>
      </c>
      <c r="F297" s="79" t="s">
        <v>138</v>
      </c>
      <c r="G297" s="28" t="s">
        <v>134</v>
      </c>
      <c r="H297" s="5">
        <f t="shared" si="21"/>
        <v>-6500</v>
      </c>
      <c r="I297" s="51">
        <v>6</v>
      </c>
      <c r="J297" s="14"/>
      <c r="K297" s="14" t="s">
        <v>28</v>
      </c>
      <c r="L297">
        <v>10</v>
      </c>
      <c r="M297" s="2">
        <v>505</v>
      </c>
    </row>
    <row r="298" spans="1:13" s="72" customFormat="1" ht="12.75">
      <c r="A298" s="1"/>
      <c r="B298" s="239">
        <v>1500</v>
      </c>
      <c r="C298" s="1" t="s">
        <v>42</v>
      </c>
      <c r="D298" s="11" t="s">
        <v>12</v>
      </c>
      <c r="E298" s="1" t="s">
        <v>43</v>
      </c>
      <c r="F298" s="43" t="s">
        <v>138</v>
      </c>
      <c r="G298" s="26" t="s">
        <v>142</v>
      </c>
      <c r="H298" s="5">
        <f t="shared" si="21"/>
        <v>-8000</v>
      </c>
      <c r="I298" s="21">
        <v>3</v>
      </c>
      <c r="J298"/>
      <c r="K298" t="s">
        <v>28</v>
      </c>
      <c r="L298">
        <v>10</v>
      </c>
      <c r="M298" s="2">
        <v>505</v>
      </c>
    </row>
    <row r="299" spans="1:13" ht="12.75">
      <c r="A299" s="10"/>
      <c r="B299" s="98">
        <f>SUM(B295:B298)</f>
        <v>8000</v>
      </c>
      <c r="C299" s="10"/>
      <c r="D299" s="10"/>
      <c r="E299" s="10" t="s">
        <v>43</v>
      </c>
      <c r="F299" s="77"/>
      <c r="G299" s="17"/>
      <c r="H299" s="70">
        <v>0</v>
      </c>
      <c r="I299" s="71">
        <f>+B299/M299</f>
        <v>15.841584158415841</v>
      </c>
      <c r="J299" s="72"/>
      <c r="K299" s="72"/>
      <c r="L299" s="72"/>
      <c r="M299" s="2">
        <v>505</v>
      </c>
    </row>
    <row r="300" spans="2:13" ht="12.75">
      <c r="B300" s="203"/>
      <c r="H300" s="5">
        <f>H299-B300</f>
        <v>0</v>
      </c>
      <c r="I300" s="21">
        <f>+B300/M300</f>
        <v>0</v>
      </c>
      <c r="M300" s="2">
        <v>505</v>
      </c>
    </row>
    <row r="301" spans="2:13" ht="12.75">
      <c r="B301" s="203"/>
      <c r="H301" s="5">
        <f>H300-B301</f>
        <v>0</v>
      </c>
      <c r="I301" s="21">
        <f>+B301/M301</f>
        <v>0</v>
      </c>
      <c r="M301" s="2">
        <v>505</v>
      </c>
    </row>
    <row r="302" spans="2:13" ht="12.75">
      <c r="B302" s="203">
        <v>5000</v>
      </c>
      <c r="C302" s="1" t="s">
        <v>44</v>
      </c>
      <c r="D302" s="11" t="s">
        <v>12</v>
      </c>
      <c r="E302" s="1" t="s">
        <v>36</v>
      </c>
      <c r="F302" s="43" t="s">
        <v>144</v>
      </c>
      <c r="G302" s="26" t="s">
        <v>126</v>
      </c>
      <c r="H302" s="5">
        <f>H301-B302</f>
        <v>-5000</v>
      </c>
      <c r="I302" s="21">
        <v>10</v>
      </c>
      <c r="K302" t="s">
        <v>28</v>
      </c>
      <c r="L302">
        <v>10</v>
      </c>
      <c r="M302" s="2">
        <v>505</v>
      </c>
    </row>
    <row r="303" spans="1:13" s="72" customFormat="1" ht="12.75">
      <c r="A303" s="1"/>
      <c r="B303" s="203">
        <v>5000</v>
      </c>
      <c r="C303" s="1" t="s">
        <v>44</v>
      </c>
      <c r="D303" s="11" t="s">
        <v>12</v>
      </c>
      <c r="E303" s="1" t="s">
        <v>36</v>
      </c>
      <c r="F303" s="43" t="s">
        <v>144</v>
      </c>
      <c r="G303" s="26" t="s">
        <v>134</v>
      </c>
      <c r="H303" s="5">
        <f>H302-B303</f>
        <v>-10000</v>
      </c>
      <c r="I303" s="21">
        <v>10</v>
      </c>
      <c r="J303"/>
      <c r="K303" t="s">
        <v>28</v>
      </c>
      <c r="L303">
        <v>10</v>
      </c>
      <c r="M303" s="2">
        <v>505</v>
      </c>
    </row>
    <row r="304" spans="1:13" ht="12.75">
      <c r="A304" s="10"/>
      <c r="B304" s="98">
        <f>SUM(B302:B303)</f>
        <v>10000</v>
      </c>
      <c r="C304" s="10" t="s">
        <v>44</v>
      </c>
      <c r="D304" s="10"/>
      <c r="E304" s="10"/>
      <c r="F304" s="77"/>
      <c r="G304" s="17"/>
      <c r="H304" s="70">
        <v>0</v>
      </c>
      <c r="I304" s="71">
        <f>+B304/M304</f>
        <v>19.801980198019802</v>
      </c>
      <c r="J304" s="72"/>
      <c r="K304" s="72"/>
      <c r="L304" s="72"/>
      <c r="M304" s="2">
        <v>505</v>
      </c>
    </row>
    <row r="305" spans="2:13" ht="12.75">
      <c r="B305" s="203"/>
      <c r="H305" s="5">
        <f>H304-B305</f>
        <v>0</v>
      </c>
      <c r="I305" s="21">
        <f>+B305/M305</f>
        <v>0</v>
      </c>
      <c r="M305" s="2">
        <v>505</v>
      </c>
    </row>
    <row r="306" spans="2:13" ht="12.75">
      <c r="B306" s="203"/>
      <c r="H306" s="5">
        <f>H305-B306</f>
        <v>0</v>
      </c>
      <c r="I306" s="21">
        <f>+B306/M306</f>
        <v>0</v>
      </c>
      <c r="M306" s="2">
        <v>505</v>
      </c>
    </row>
    <row r="307" spans="2:13" ht="12.75">
      <c r="B307" s="203">
        <v>2000</v>
      </c>
      <c r="C307" s="1" t="s">
        <v>46</v>
      </c>
      <c r="D307" s="11" t="s">
        <v>12</v>
      </c>
      <c r="E307" s="1" t="s">
        <v>36</v>
      </c>
      <c r="F307" s="43" t="s">
        <v>138</v>
      </c>
      <c r="G307" s="26" t="s">
        <v>126</v>
      </c>
      <c r="H307" s="5">
        <f>H306-B307</f>
        <v>-2000</v>
      </c>
      <c r="I307" s="21">
        <v>4</v>
      </c>
      <c r="K307" t="s">
        <v>28</v>
      </c>
      <c r="L307">
        <v>10</v>
      </c>
      <c r="M307" s="2">
        <v>505</v>
      </c>
    </row>
    <row r="308" spans="2:13" ht="12.75">
      <c r="B308" s="203">
        <v>2000</v>
      </c>
      <c r="C308" s="1" t="s">
        <v>46</v>
      </c>
      <c r="D308" s="11" t="s">
        <v>12</v>
      </c>
      <c r="E308" s="1" t="s">
        <v>36</v>
      </c>
      <c r="F308" s="43" t="s">
        <v>138</v>
      </c>
      <c r="G308" s="26" t="s">
        <v>134</v>
      </c>
      <c r="H308" s="5">
        <f>H307-B308</f>
        <v>-4000</v>
      </c>
      <c r="I308" s="21">
        <v>4</v>
      </c>
      <c r="K308" t="s">
        <v>28</v>
      </c>
      <c r="L308">
        <v>10</v>
      </c>
      <c r="M308" s="2">
        <v>505</v>
      </c>
    </row>
    <row r="309" spans="1:13" s="72" customFormat="1" ht="12.75">
      <c r="A309" s="1"/>
      <c r="B309" s="203">
        <v>2000</v>
      </c>
      <c r="C309" s="1" t="s">
        <v>46</v>
      </c>
      <c r="D309" s="11" t="s">
        <v>12</v>
      </c>
      <c r="E309" s="1" t="s">
        <v>36</v>
      </c>
      <c r="F309" s="43" t="s">
        <v>138</v>
      </c>
      <c r="G309" s="26" t="s">
        <v>142</v>
      </c>
      <c r="H309" s="5">
        <f>H308-B309</f>
        <v>-6000</v>
      </c>
      <c r="I309" s="21">
        <v>4</v>
      </c>
      <c r="J309"/>
      <c r="K309" t="s">
        <v>28</v>
      </c>
      <c r="L309">
        <v>10</v>
      </c>
      <c r="M309" s="2">
        <v>505</v>
      </c>
    </row>
    <row r="310" spans="1:13" ht="12.75">
      <c r="A310" s="10"/>
      <c r="B310" s="98">
        <f>SUM(B307:B309)</f>
        <v>6000</v>
      </c>
      <c r="C310" s="10" t="s">
        <v>46</v>
      </c>
      <c r="D310" s="10"/>
      <c r="E310" s="10"/>
      <c r="F310" s="77"/>
      <c r="G310" s="17"/>
      <c r="H310" s="70">
        <v>0</v>
      </c>
      <c r="I310" s="71">
        <f aca="true" t="shared" si="22" ref="I310:I320">+B310/M310</f>
        <v>11.881188118811881</v>
      </c>
      <c r="J310" s="72"/>
      <c r="K310" s="72"/>
      <c r="L310" s="72"/>
      <c r="M310" s="2">
        <v>505</v>
      </c>
    </row>
    <row r="311" spans="2:13" ht="12.75">
      <c r="B311" s="203"/>
      <c r="H311" s="5">
        <f>H310-B311</f>
        <v>0</v>
      </c>
      <c r="I311" s="21">
        <f t="shared" si="22"/>
        <v>0</v>
      </c>
      <c r="M311" s="2">
        <v>505</v>
      </c>
    </row>
    <row r="312" spans="2:13" ht="12.75">
      <c r="B312" s="203"/>
      <c r="H312" s="5">
        <f>H311-B312</f>
        <v>0</v>
      </c>
      <c r="I312" s="21">
        <f t="shared" si="22"/>
        <v>0</v>
      </c>
      <c r="M312" s="2">
        <v>505</v>
      </c>
    </row>
    <row r="313" spans="1:13" s="72" customFormat="1" ht="12.75">
      <c r="A313" s="1"/>
      <c r="B313" s="203">
        <v>1000</v>
      </c>
      <c r="C313" s="1" t="s">
        <v>145</v>
      </c>
      <c r="D313" s="11" t="s">
        <v>12</v>
      </c>
      <c r="E313" s="1" t="s">
        <v>146</v>
      </c>
      <c r="F313" s="43" t="s">
        <v>138</v>
      </c>
      <c r="G313" s="26" t="s">
        <v>134</v>
      </c>
      <c r="H313" s="5">
        <f>H312-B313</f>
        <v>-1000</v>
      </c>
      <c r="I313" s="21">
        <f t="shared" si="22"/>
        <v>1.9801980198019802</v>
      </c>
      <c r="J313"/>
      <c r="K313" t="s">
        <v>28</v>
      </c>
      <c r="L313">
        <v>10</v>
      </c>
      <c r="M313" s="2">
        <v>505</v>
      </c>
    </row>
    <row r="314" spans="1:13" ht="12.75">
      <c r="A314" s="10"/>
      <c r="B314" s="98">
        <f>SUM(B313)</f>
        <v>1000</v>
      </c>
      <c r="C314" s="10"/>
      <c r="D314" s="10"/>
      <c r="E314" s="10" t="s">
        <v>146</v>
      </c>
      <c r="F314" s="77"/>
      <c r="G314" s="17"/>
      <c r="H314" s="70">
        <v>0</v>
      </c>
      <c r="I314" s="71">
        <f t="shared" si="22"/>
        <v>1.9801980198019802</v>
      </c>
      <c r="J314" s="72"/>
      <c r="K314" s="72"/>
      <c r="L314" s="72"/>
      <c r="M314" s="2">
        <v>505</v>
      </c>
    </row>
    <row r="315" spans="2:13" ht="12.75">
      <c r="B315" s="203"/>
      <c r="H315" s="5">
        <f>H314-B315</f>
        <v>0</v>
      </c>
      <c r="I315" s="21">
        <f t="shared" si="22"/>
        <v>0</v>
      </c>
      <c r="M315" s="2">
        <v>505</v>
      </c>
    </row>
    <row r="316" spans="2:13" ht="12.75">
      <c r="B316" s="203"/>
      <c r="H316" s="5">
        <f>H315-B316</f>
        <v>0</v>
      </c>
      <c r="I316" s="21">
        <f t="shared" si="22"/>
        <v>0</v>
      </c>
      <c r="M316" s="2">
        <v>505</v>
      </c>
    </row>
    <row r="317" spans="2:13" ht="12.75">
      <c r="B317" s="203"/>
      <c r="H317" s="5">
        <f>H316-B317</f>
        <v>0</v>
      </c>
      <c r="I317" s="21">
        <f t="shared" si="22"/>
        <v>0</v>
      </c>
      <c r="M317" s="2">
        <v>505</v>
      </c>
    </row>
    <row r="318" spans="1:13" s="72" customFormat="1" ht="12.75">
      <c r="A318" s="1"/>
      <c r="B318" s="203"/>
      <c r="C318" s="1"/>
      <c r="D318" s="1"/>
      <c r="E318" s="1"/>
      <c r="F318" s="43"/>
      <c r="G318" s="26"/>
      <c r="H318" s="5">
        <f>H317-B318</f>
        <v>0</v>
      </c>
      <c r="I318" s="21">
        <f t="shared" si="22"/>
        <v>0</v>
      </c>
      <c r="J318"/>
      <c r="K318"/>
      <c r="L318"/>
      <c r="M318" s="2">
        <v>505</v>
      </c>
    </row>
    <row r="319" spans="1:13" ht="12.75">
      <c r="A319" s="10"/>
      <c r="B319" s="98">
        <f>+B328+B336+B343+B348+B355+B360+B364+B323</f>
        <v>57600</v>
      </c>
      <c r="C319" s="66" t="s">
        <v>147</v>
      </c>
      <c r="D319" s="67" t="s">
        <v>148</v>
      </c>
      <c r="E319" s="66" t="s">
        <v>149</v>
      </c>
      <c r="F319" s="68" t="s">
        <v>150</v>
      </c>
      <c r="G319" s="69" t="s">
        <v>151</v>
      </c>
      <c r="H319" s="70"/>
      <c r="I319" s="71">
        <f t="shared" si="22"/>
        <v>114.05940594059406</v>
      </c>
      <c r="J319" s="71"/>
      <c r="K319" s="71"/>
      <c r="L319" s="72"/>
      <c r="M319" s="2">
        <v>505</v>
      </c>
    </row>
    <row r="320" spans="2:13" ht="12.75">
      <c r="B320" s="203"/>
      <c r="H320" s="5">
        <f>H319-B320</f>
        <v>0</v>
      </c>
      <c r="I320" s="21">
        <f t="shared" si="22"/>
        <v>0</v>
      </c>
      <c r="M320" s="2">
        <v>505</v>
      </c>
    </row>
    <row r="321" spans="2:13" ht="12.75">
      <c r="B321" s="203">
        <v>2500</v>
      </c>
      <c r="C321" s="31" t="s">
        <v>27</v>
      </c>
      <c r="D321" s="1" t="s">
        <v>12</v>
      </c>
      <c r="E321" s="1" t="s">
        <v>152</v>
      </c>
      <c r="F321" s="53" t="s">
        <v>153</v>
      </c>
      <c r="G321" s="26" t="s">
        <v>154</v>
      </c>
      <c r="H321" s="5">
        <f>H320-B321</f>
        <v>-2500</v>
      </c>
      <c r="I321" s="21">
        <v>5</v>
      </c>
      <c r="K321" t="s">
        <v>27</v>
      </c>
      <c r="L321">
        <v>11</v>
      </c>
      <c r="M321" s="2">
        <v>505</v>
      </c>
    </row>
    <row r="322" spans="1:13" s="72" customFormat="1" ht="12.75">
      <c r="A322" s="1"/>
      <c r="B322" s="203">
        <v>2500</v>
      </c>
      <c r="C322" s="31" t="s">
        <v>27</v>
      </c>
      <c r="D322" s="1" t="s">
        <v>12</v>
      </c>
      <c r="E322" s="1" t="s">
        <v>152</v>
      </c>
      <c r="F322" s="53" t="s">
        <v>155</v>
      </c>
      <c r="G322" s="26" t="s">
        <v>156</v>
      </c>
      <c r="H322" s="5">
        <f>H321-B322</f>
        <v>-5000</v>
      </c>
      <c r="I322" s="21">
        <v>5</v>
      </c>
      <c r="J322"/>
      <c r="K322" t="s">
        <v>27</v>
      </c>
      <c r="L322">
        <v>11</v>
      </c>
      <c r="M322" s="2">
        <v>505</v>
      </c>
    </row>
    <row r="323" spans="1:13" ht="12.75">
      <c r="A323" s="10"/>
      <c r="B323" s="98">
        <f>SUM(B321:B322)</f>
        <v>5000</v>
      </c>
      <c r="C323" s="10" t="s">
        <v>27</v>
      </c>
      <c r="D323" s="10"/>
      <c r="E323" s="10"/>
      <c r="F323" s="77"/>
      <c r="G323" s="17"/>
      <c r="H323" s="70">
        <v>0</v>
      </c>
      <c r="I323" s="71">
        <f>+B323/M323</f>
        <v>9.900990099009901</v>
      </c>
      <c r="J323" s="72"/>
      <c r="K323" s="72"/>
      <c r="L323" s="72"/>
      <c r="M323" s="2">
        <v>505</v>
      </c>
    </row>
    <row r="324" spans="2:13" ht="12.75">
      <c r="B324" s="203"/>
      <c r="H324" s="5">
        <f>H323-B324</f>
        <v>0</v>
      </c>
      <c r="I324" s="21">
        <f>+B324/M324</f>
        <v>0</v>
      </c>
      <c r="M324" s="2">
        <v>505</v>
      </c>
    </row>
    <row r="325" spans="2:13" ht="12.75">
      <c r="B325" s="203"/>
      <c r="H325" s="5">
        <f>H324-B325</f>
        <v>0</v>
      </c>
      <c r="I325" s="21">
        <f>+B325/M325</f>
        <v>0</v>
      </c>
      <c r="M325" s="2">
        <v>505</v>
      </c>
    </row>
    <row r="326" spans="2:13" ht="12.75">
      <c r="B326" s="203">
        <v>1500</v>
      </c>
      <c r="C326" s="11" t="s">
        <v>157</v>
      </c>
      <c r="D326" s="1" t="s">
        <v>158</v>
      </c>
      <c r="E326" s="1" t="s">
        <v>76</v>
      </c>
      <c r="F326" s="43" t="s">
        <v>159</v>
      </c>
      <c r="G326" s="26" t="s">
        <v>154</v>
      </c>
      <c r="H326" s="5">
        <f>H325-B326</f>
        <v>-1500</v>
      </c>
      <c r="I326" s="21">
        <v>3</v>
      </c>
      <c r="K326" s="14" t="s">
        <v>152</v>
      </c>
      <c r="L326">
        <v>11</v>
      </c>
      <c r="M326" s="2">
        <v>505</v>
      </c>
    </row>
    <row r="327" spans="1:13" s="72" customFormat="1" ht="12.75">
      <c r="A327" s="1"/>
      <c r="B327" s="203">
        <v>1800</v>
      </c>
      <c r="C327" s="11" t="s">
        <v>157</v>
      </c>
      <c r="D327" s="1" t="s">
        <v>158</v>
      </c>
      <c r="E327" s="1" t="s">
        <v>76</v>
      </c>
      <c r="F327" s="43" t="s">
        <v>159</v>
      </c>
      <c r="G327" s="26" t="s">
        <v>160</v>
      </c>
      <c r="H327" s="5">
        <f>H326-B327</f>
        <v>-3300</v>
      </c>
      <c r="I327" s="21">
        <v>3.6</v>
      </c>
      <c r="J327"/>
      <c r="K327" s="14" t="s">
        <v>152</v>
      </c>
      <c r="L327">
        <v>11</v>
      </c>
      <c r="M327" s="2">
        <v>505</v>
      </c>
    </row>
    <row r="328" spans="1:13" ht="12.75">
      <c r="A328" s="10"/>
      <c r="B328" s="98">
        <f>SUM(B326:B327)</f>
        <v>3300</v>
      </c>
      <c r="C328" s="10" t="s">
        <v>161</v>
      </c>
      <c r="D328" s="10"/>
      <c r="E328" s="10"/>
      <c r="F328" s="77"/>
      <c r="G328" s="17"/>
      <c r="H328" s="70">
        <v>0</v>
      </c>
      <c r="I328" s="71">
        <f aca="true" t="shared" si="23" ref="I328:I338">+B328/M328</f>
        <v>6.534653465346534</v>
      </c>
      <c r="J328" s="72"/>
      <c r="K328" s="72"/>
      <c r="L328" s="72"/>
      <c r="M328" s="2">
        <v>505</v>
      </c>
    </row>
    <row r="329" spans="2:13" ht="12.75">
      <c r="B329" s="239"/>
      <c r="H329" s="5">
        <f aca="true" t="shared" si="24" ref="H329:H335">H328-B329</f>
        <v>0</v>
      </c>
      <c r="I329" s="21">
        <f t="shared" si="23"/>
        <v>0</v>
      </c>
      <c r="M329" s="2">
        <v>505</v>
      </c>
    </row>
    <row r="330" spans="2:13" ht="12.75">
      <c r="B330" s="203"/>
      <c r="H330" s="5">
        <f t="shared" si="24"/>
        <v>0</v>
      </c>
      <c r="I330" s="21">
        <f t="shared" si="23"/>
        <v>0</v>
      </c>
      <c r="M330" s="2">
        <v>505</v>
      </c>
    </row>
    <row r="331" spans="2:13" ht="12.75">
      <c r="B331" s="203">
        <v>4500</v>
      </c>
      <c r="C331" s="1" t="s">
        <v>162</v>
      </c>
      <c r="D331" s="1" t="s">
        <v>158</v>
      </c>
      <c r="E331" s="1" t="s">
        <v>36</v>
      </c>
      <c r="F331" s="43" t="s">
        <v>163</v>
      </c>
      <c r="G331" s="26" t="s">
        <v>154</v>
      </c>
      <c r="H331" s="5">
        <f t="shared" si="24"/>
        <v>-4500</v>
      </c>
      <c r="I331" s="21">
        <f t="shared" si="23"/>
        <v>8.910891089108912</v>
      </c>
      <c r="K331" s="14" t="s">
        <v>152</v>
      </c>
      <c r="L331">
        <v>11</v>
      </c>
      <c r="M331" s="2">
        <v>505</v>
      </c>
    </row>
    <row r="332" spans="2:13" ht="12.75">
      <c r="B332" s="203">
        <v>800</v>
      </c>
      <c r="C332" s="1" t="s">
        <v>164</v>
      </c>
      <c r="D332" s="1" t="s">
        <v>158</v>
      </c>
      <c r="E332" s="1" t="s">
        <v>36</v>
      </c>
      <c r="F332" s="43" t="s">
        <v>159</v>
      </c>
      <c r="G332" s="26" t="s">
        <v>160</v>
      </c>
      <c r="H332" s="5">
        <f t="shared" si="24"/>
        <v>-5300</v>
      </c>
      <c r="I332" s="21">
        <f t="shared" si="23"/>
        <v>1.5841584158415842</v>
      </c>
      <c r="K332" s="14" t="s">
        <v>152</v>
      </c>
      <c r="L332">
        <v>11</v>
      </c>
      <c r="M332" s="2">
        <v>505</v>
      </c>
    </row>
    <row r="333" spans="2:13" ht="12.75">
      <c r="B333" s="203">
        <v>800</v>
      </c>
      <c r="C333" s="1" t="s">
        <v>165</v>
      </c>
      <c r="D333" s="1" t="s">
        <v>158</v>
      </c>
      <c r="E333" s="1" t="s">
        <v>36</v>
      </c>
      <c r="F333" s="43" t="s">
        <v>159</v>
      </c>
      <c r="G333" s="26" t="s">
        <v>160</v>
      </c>
      <c r="H333" s="5">
        <f t="shared" si="24"/>
        <v>-6100</v>
      </c>
      <c r="I333" s="21">
        <f t="shared" si="23"/>
        <v>1.5841584158415842</v>
      </c>
      <c r="K333" s="14" t="s">
        <v>152</v>
      </c>
      <c r="L333">
        <v>11</v>
      </c>
      <c r="M333" s="2">
        <v>505</v>
      </c>
    </row>
    <row r="334" spans="2:13" ht="12.75">
      <c r="B334" s="203">
        <v>2000</v>
      </c>
      <c r="C334" s="1" t="s">
        <v>166</v>
      </c>
      <c r="D334" s="1" t="s">
        <v>158</v>
      </c>
      <c r="E334" s="1" t="s">
        <v>36</v>
      </c>
      <c r="F334" s="43" t="s">
        <v>159</v>
      </c>
      <c r="G334" s="26" t="s">
        <v>156</v>
      </c>
      <c r="H334" s="5">
        <f t="shared" si="24"/>
        <v>-8100</v>
      </c>
      <c r="I334" s="21">
        <f t="shared" si="23"/>
        <v>3.9603960396039604</v>
      </c>
      <c r="K334" s="14" t="s">
        <v>152</v>
      </c>
      <c r="L334">
        <v>11</v>
      </c>
      <c r="M334" s="2">
        <v>505</v>
      </c>
    </row>
    <row r="335" spans="1:13" s="72" customFormat="1" ht="12.75">
      <c r="A335" s="1"/>
      <c r="B335" s="203">
        <v>3500</v>
      </c>
      <c r="C335" s="1" t="s">
        <v>167</v>
      </c>
      <c r="D335" s="1" t="s">
        <v>158</v>
      </c>
      <c r="E335" s="1" t="s">
        <v>36</v>
      </c>
      <c r="F335" s="43" t="s">
        <v>168</v>
      </c>
      <c r="G335" s="26" t="s">
        <v>169</v>
      </c>
      <c r="H335" s="5">
        <f t="shared" si="24"/>
        <v>-11600</v>
      </c>
      <c r="I335" s="21">
        <f t="shared" si="23"/>
        <v>6.930693069306931</v>
      </c>
      <c r="J335"/>
      <c r="K335" s="14" t="s">
        <v>152</v>
      </c>
      <c r="L335">
        <v>11</v>
      </c>
      <c r="M335" s="2">
        <v>505</v>
      </c>
    </row>
    <row r="336" spans="1:13" ht="12.75">
      <c r="A336" s="10"/>
      <c r="B336" s="98">
        <f>SUM(B331:B335)</f>
        <v>11600</v>
      </c>
      <c r="C336" s="10" t="s">
        <v>810</v>
      </c>
      <c r="D336" s="10"/>
      <c r="E336" s="10"/>
      <c r="F336" s="77"/>
      <c r="G336" s="17"/>
      <c r="H336" s="70">
        <v>0</v>
      </c>
      <c r="I336" s="71">
        <f t="shared" si="23"/>
        <v>22.97029702970297</v>
      </c>
      <c r="J336" s="72"/>
      <c r="K336" s="72"/>
      <c r="L336" s="72"/>
      <c r="M336" s="2">
        <v>505</v>
      </c>
    </row>
    <row r="337" spans="2:13" ht="12.75">
      <c r="B337" s="203"/>
      <c r="H337" s="5">
        <f aca="true" t="shared" si="25" ref="H337:H342">H336-B337</f>
        <v>0</v>
      </c>
      <c r="I337" s="21">
        <f t="shared" si="23"/>
        <v>0</v>
      </c>
      <c r="M337" s="2">
        <v>505</v>
      </c>
    </row>
    <row r="338" spans="2:13" ht="12.75">
      <c r="B338" s="203"/>
      <c r="H338" s="5">
        <f t="shared" si="25"/>
        <v>0</v>
      </c>
      <c r="I338" s="21">
        <f t="shared" si="23"/>
        <v>0</v>
      </c>
      <c r="M338" s="2">
        <v>505</v>
      </c>
    </row>
    <row r="339" spans="2:13" ht="12.75">
      <c r="B339" s="203">
        <v>1600</v>
      </c>
      <c r="C339" s="1" t="s">
        <v>42</v>
      </c>
      <c r="D339" s="1" t="s">
        <v>158</v>
      </c>
      <c r="E339" s="1" t="s">
        <v>43</v>
      </c>
      <c r="F339" s="43" t="s">
        <v>159</v>
      </c>
      <c r="G339" s="26" t="s">
        <v>154</v>
      </c>
      <c r="H339" s="5">
        <f t="shared" si="25"/>
        <v>-1600</v>
      </c>
      <c r="I339" s="21">
        <v>3.2</v>
      </c>
      <c r="K339" s="14" t="s">
        <v>152</v>
      </c>
      <c r="L339">
        <v>11</v>
      </c>
      <c r="M339" s="2">
        <v>505</v>
      </c>
    </row>
    <row r="340" spans="2:13" ht="12.75">
      <c r="B340" s="203">
        <v>1900</v>
      </c>
      <c r="C340" s="1" t="s">
        <v>42</v>
      </c>
      <c r="D340" s="1" t="s">
        <v>158</v>
      </c>
      <c r="E340" s="1" t="s">
        <v>43</v>
      </c>
      <c r="F340" s="43" t="s">
        <v>159</v>
      </c>
      <c r="G340" s="26" t="s">
        <v>160</v>
      </c>
      <c r="H340" s="5">
        <f t="shared" si="25"/>
        <v>-3500</v>
      </c>
      <c r="I340" s="21">
        <v>3.8</v>
      </c>
      <c r="K340" s="14" t="s">
        <v>152</v>
      </c>
      <c r="L340">
        <v>11</v>
      </c>
      <c r="M340" s="2">
        <v>505</v>
      </c>
    </row>
    <row r="341" spans="2:13" ht="12.75">
      <c r="B341" s="203">
        <v>1200</v>
      </c>
      <c r="C341" s="1" t="s">
        <v>42</v>
      </c>
      <c r="D341" s="1" t="s">
        <v>158</v>
      </c>
      <c r="E341" s="1" t="s">
        <v>43</v>
      </c>
      <c r="F341" s="43" t="s">
        <v>159</v>
      </c>
      <c r="G341" s="26" t="s">
        <v>156</v>
      </c>
      <c r="H341" s="5">
        <f t="shared" si="25"/>
        <v>-4700</v>
      </c>
      <c r="I341" s="21">
        <v>2.4</v>
      </c>
      <c r="K341" s="14" t="s">
        <v>152</v>
      </c>
      <c r="L341">
        <v>11</v>
      </c>
      <c r="M341" s="2">
        <v>505</v>
      </c>
    </row>
    <row r="342" spans="1:13" s="72" customFormat="1" ht="12.75">
      <c r="A342" s="1"/>
      <c r="B342" s="203">
        <v>1300</v>
      </c>
      <c r="C342" s="1" t="s">
        <v>42</v>
      </c>
      <c r="D342" s="1" t="s">
        <v>158</v>
      </c>
      <c r="E342" s="1" t="s">
        <v>43</v>
      </c>
      <c r="F342" s="43" t="s">
        <v>159</v>
      </c>
      <c r="G342" s="26" t="s">
        <v>169</v>
      </c>
      <c r="H342" s="5">
        <f t="shared" si="25"/>
        <v>-6000</v>
      </c>
      <c r="I342" s="21">
        <v>2.6</v>
      </c>
      <c r="J342"/>
      <c r="K342" s="14" t="s">
        <v>152</v>
      </c>
      <c r="L342">
        <v>11</v>
      </c>
      <c r="M342" s="2">
        <v>505</v>
      </c>
    </row>
    <row r="343" spans="1:13" ht="12.75">
      <c r="A343" s="10"/>
      <c r="B343" s="98">
        <f>SUM(B339:B342)</f>
        <v>6000</v>
      </c>
      <c r="C343" s="10"/>
      <c r="D343" s="10"/>
      <c r="E343" s="10" t="s">
        <v>43</v>
      </c>
      <c r="F343" s="77"/>
      <c r="G343" s="17"/>
      <c r="H343" s="70">
        <v>0</v>
      </c>
      <c r="I343" s="71">
        <f>+B343/M343</f>
        <v>11.881188118811881</v>
      </c>
      <c r="J343" s="72"/>
      <c r="K343" s="72"/>
      <c r="L343" s="72"/>
      <c r="M343" s="2">
        <v>505</v>
      </c>
    </row>
    <row r="344" spans="2:13" ht="12.75">
      <c r="B344" s="203"/>
      <c r="H344" s="5">
        <f>H343-B344</f>
        <v>0</v>
      </c>
      <c r="I344" s="21">
        <f>+B344/M344</f>
        <v>0</v>
      </c>
      <c r="M344" s="2">
        <v>505</v>
      </c>
    </row>
    <row r="345" spans="2:13" ht="12.75">
      <c r="B345" s="203"/>
      <c r="H345" s="5">
        <f>H344-B345</f>
        <v>0</v>
      </c>
      <c r="I345" s="21">
        <f>+B345/M345</f>
        <v>0</v>
      </c>
      <c r="M345" s="2">
        <v>505</v>
      </c>
    </row>
    <row r="346" spans="2:13" ht="12.75">
      <c r="B346" s="203">
        <v>5000</v>
      </c>
      <c r="C346" s="1" t="s">
        <v>44</v>
      </c>
      <c r="D346" s="1" t="s">
        <v>158</v>
      </c>
      <c r="E346" s="1" t="s">
        <v>36</v>
      </c>
      <c r="F346" s="43" t="s">
        <v>170</v>
      </c>
      <c r="G346" s="26" t="s">
        <v>154</v>
      </c>
      <c r="H346" s="5">
        <f>H345-B346</f>
        <v>-5000</v>
      </c>
      <c r="I346" s="21">
        <v>10</v>
      </c>
      <c r="K346" s="14" t="s">
        <v>152</v>
      </c>
      <c r="L346">
        <v>11</v>
      </c>
      <c r="M346" s="2">
        <v>505</v>
      </c>
    </row>
    <row r="347" spans="1:13" s="72" customFormat="1" ht="12.75">
      <c r="A347" s="1"/>
      <c r="B347" s="203">
        <v>5000</v>
      </c>
      <c r="C347" s="1" t="s">
        <v>44</v>
      </c>
      <c r="D347" s="1" t="s">
        <v>158</v>
      </c>
      <c r="E347" s="1" t="s">
        <v>36</v>
      </c>
      <c r="F347" s="43" t="s">
        <v>170</v>
      </c>
      <c r="G347" s="26" t="s">
        <v>160</v>
      </c>
      <c r="H347" s="5">
        <f>H346-B347</f>
        <v>-10000</v>
      </c>
      <c r="I347" s="21">
        <v>10</v>
      </c>
      <c r="J347" s="14"/>
      <c r="K347" s="14" t="s">
        <v>152</v>
      </c>
      <c r="L347">
        <v>11</v>
      </c>
      <c r="M347" s="2">
        <v>505</v>
      </c>
    </row>
    <row r="348" spans="1:13" ht="12.75">
      <c r="A348" s="10"/>
      <c r="B348" s="98">
        <f>SUM(B346:B347)</f>
        <v>10000</v>
      </c>
      <c r="C348" s="10" t="s">
        <v>44</v>
      </c>
      <c r="D348" s="10"/>
      <c r="E348" s="10"/>
      <c r="F348" s="77"/>
      <c r="G348" s="17"/>
      <c r="H348" s="70">
        <v>0</v>
      </c>
      <c r="I348" s="71">
        <f>+B348/M348</f>
        <v>19.801980198019802</v>
      </c>
      <c r="J348" s="72"/>
      <c r="K348" s="72"/>
      <c r="L348" s="72"/>
      <c r="M348" s="2">
        <v>505</v>
      </c>
    </row>
    <row r="349" spans="2:13" ht="12.75">
      <c r="B349" s="203"/>
      <c r="H349" s="5">
        <f aca="true" t="shared" si="26" ref="H349:H354">H348-B349</f>
        <v>0</v>
      </c>
      <c r="I349" s="21">
        <f>+B349/M349</f>
        <v>0</v>
      </c>
      <c r="M349" s="2">
        <v>505</v>
      </c>
    </row>
    <row r="350" spans="2:13" ht="12.75">
      <c r="B350" s="203"/>
      <c r="H350" s="5">
        <f t="shared" si="26"/>
        <v>0</v>
      </c>
      <c r="I350" s="21">
        <f>+B350/M350</f>
        <v>0</v>
      </c>
      <c r="M350" s="2">
        <v>505</v>
      </c>
    </row>
    <row r="351" spans="2:13" ht="12.75">
      <c r="B351" s="203">
        <v>2000</v>
      </c>
      <c r="C351" s="1" t="s">
        <v>46</v>
      </c>
      <c r="D351" s="1" t="s">
        <v>158</v>
      </c>
      <c r="E351" s="1" t="s">
        <v>36</v>
      </c>
      <c r="F351" s="43" t="s">
        <v>159</v>
      </c>
      <c r="G351" s="26" t="s">
        <v>154</v>
      </c>
      <c r="H351" s="5">
        <f t="shared" si="26"/>
        <v>-2000</v>
      </c>
      <c r="I351" s="21">
        <v>4</v>
      </c>
      <c r="K351" s="14" t="s">
        <v>152</v>
      </c>
      <c r="L351">
        <v>11</v>
      </c>
      <c r="M351" s="2">
        <v>505</v>
      </c>
    </row>
    <row r="352" spans="2:13" ht="12.75">
      <c r="B352" s="203">
        <v>2000</v>
      </c>
      <c r="C352" s="1" t="s">
        <v>46</v>
      </c>
      <c r="D352" s="1" t="s">
        <v>158</v>
      </c>
      <c r="E352" s="1" t="s">
        <v>36</v>
      </c>
      <c r="F352" s="43" t="s">
        <v>159</v>
      </c>
      <c r="G352" s="26" t="s">
        <v>160</v>
      </c>
      <c r="H352" s="5">
        <f t="shared" si="26"/>
        <v>-4000</v>
      </c>
      <c r="I352" s="21">
        <v>4</v>
      </c>
      <c r="K352" s="14" t="s">
        <v>152</v>
      </c>
      <c r="L352">
        <v>11</v>
      </c>
      <c r="M352" s="2">
        <v>505</v>
      </c>
    </row>
    <row r="353" spans="2:13" ht="12.75">
      <c r="B353" s="203">
        <v>2000</v>
      </c>
      <c r="C353" s="1" t="s">
        <v>46</v>
      </c>
      <c r="D353" s="1" t="s">
        <v>158</v>
      </c>
      <c r="E353" s="1" t="s">
        <v>36</v>
      </c>
      <c r="F353" s="43" t="s">
        <v>159</v>
      </c>
      <c r="G353" s="26" t="s">
        <v>156</v>
      </c>
      <c r="H353" s="5">
        <f t="shared" si="26"/>
        <v>-6000</v>
      </c>
      <c r="I353" s="21">
        <v>4</v>
      </c>
      <c r="K353" s="14" t="s">
        <v>152</v>
      </c>
      <c r="L353">
        <v>11</v>
      </c>
      <c r="M353" s="2">
        <v>505</v>
      </c>
    </row>
    <row r="354" spans="1:13" s="72" customFormat="1" ht="12.75">
      <c r="A354" s="1"/>
      <c r="B354" s="203">
        <v>2000</v>
      </c>
      <c r="C354" s="1" t="s">
        <v>46</v>
      </c>
      <c r="D354" s="1" t="s">
        <v>158</v>
      </c>
      <c r="E354" s="1" t="s">
        <v>36</v>
      </c>
      <c r="F354" s="43" t="s">
        <v>159</v>
      </c>
      <c r="G354" s="26" t="s">
        <v>169</v>
      </c>
      <c r="H354" s="5">
        <f t="shared" si="26"/>
        <v>-8000</v>
      </c>
      <c r="I354" s="21">
        <v>4</v>
      </c>
      <c r="J354"/>
      <c r="K354" s="14" t="s">
        <v>152</v>
      </c>
      <c r="L354">
        <v>11</v>
      </c>
      <c r="M354" s="2">
        <v>505</v>
      </c>
    </row>
    <row r="355" spans="1:13" ht="12.75">
      <c r="A355" s="10"/>
      <c r="B355" s="98">
        <f>SUM(B351:B354)</f>
        <v>8000</v>
      </c>
      <c r="C355" s="10" t="s">
        <v>46</v>
      </c>
      <c r="D355" s="10"/>
      <c r="E355" s="10"/>
      <c r="F355" s="77"/>
      <c r="G355" s="17"/>
      <c r="H355" s="70">
        <v>0</v>
      </c>
      <c r="I355" s="71">
        <f>+B355/M355</f>
        <v>15.841584158415841</v>
      </c>
      <c r="J355" s="72"/>
      <c r="K355" s="72"/>
      <c r="L355" s="72"/>
      <c r="M355" s="2">
        <v>505</v>
      </c>
    </row>
    <row r="356" spans="2:13" ht="12.75">
      <c r="B356" s="203"/>
      <c r="H356" s="5">
        <f>H355-B356</f>
        <v>0</v>
      </c>
      <c r="I356" s="21">
        <f>+B356/M356</f>
        <v>0</v>
      </c>
      <c r="M356" s="2">
        <v>505</v>
      </c>
    </row>
    <row r="357" spans="2:13" ht="12.75">
      <c r="B357" s="203"/>
      <c r="H357" s="5">
        <f>H356-B357</f>
        <v>0</v>
      </c>
      <c r="I357" s="21">
        <f>+B357/M357</f>
        <v>0</v>
      </c>
      <c r="M357" s="2">
        <v>505</v>
      </c>
    </row>
    <row r="358" spans="2:13" ht="12.75">
      <c r="B358" s="203">
        <v>1500</v>
      </c>
      <c r="C358" s="1" t="s">
        <v>171</v>
      </c>
      <c r="D358" s="1" t="s">
        <v>158</v>
      </c>
      <c r="E358" s="1" t="s">
        <v>48</v>
      </c>
      <c r="F358" s="43" t="s">
        <v>159</v>
      </c>
      <c r="G358" s="26" t="s">
        <v>154</v>
      </c>
      <c r="H358" s="5">
        <f>H357-B358</f>
        <v>-1500</v>
      </c>
      <c r="I358" s="21">
        <v>3</v>
      </c>
      <c r="K358" s="14" t="s">
        <v>152</v>
      </c>
      <c r="L358">
        <v>11</v>
      </c>
      <c r="M358" s="2">
        <v>505</v>
      </c>
    </row>
    <row r="359" spans="1:13" s="72" customFormat="1" ht="12.75">
      <c r="A359" s="1"/>
      <c r="B359" s="239">
        <v>2200</v>
      </c>
      <c r="C359" s="1" t="s">
        <v>171</v>
      </c>
      <c r="D359" s="1" t="s">
        <v>158</v>
      </c>
      <c r="E359" s="1" t="s">
        <v>48</v>
      </c>
      <c r="F359" s="43" t="s">
        <v>159</v>
      </c>
      <c r="G359" s="26" t="s">
        <v>160</v>
      </c>
      <c r="H359" s="5">
        <f>H358-B359</f>
        <v>-3700</v>
      </c>
      <c r="I359" s="21">
        <v>4.4</v>
      </c>
      <c r="J359" s="14"/>
      <c r="K359" s="14" t="s">
        <v>152</v>
      </c>
      <c r="L359">
        <v>11</v>
      </c>
      <c r="M359" s="2">
        <v>505</v>
      </c>
    </row>
    <row r="360" spans="1:13" ht="12.75">
      <c r="A360" s="10"/>
      <c r="B360" s="98">
        <f>SUM(B358:B359)</f>
        <v>3700</v>
      </c>
      <c r="C360" s="10"/>
      <c r="D360" s="10"/>
      <c r="E360" s="10" t="s">
        <v>48</v>
      </c>
      <c r="F360" s="77"/>
      <c r="G360" s="17"/>
      <c r="H360" s="70">
        <v>0</v>
      </c>
      <c r="I360" s="71">
        <f aca="true" t="shared" si="27" ref="I360:I370">+B360/M360</f>
        <v>7.326732673267327</v>
      </c>
      <c r="J360" s="72"/>
      <c r="K360" s="72"/>
      <c r="L360" s="72"/>
      <c r="M360" s="2">
        <v>505</v>
      </c>
    </row>
    <row r="361" spans="2:13" ht="12.75">
      <c r="B361" s="203"/>
      <c r="H361" s="5">
        <f>H360-B361</f>
        <v>0</v>
      </c>
      <c r="I361" s="21">
        <f t="shared" si="27"/>
        <v>0</v>
      </c>
      <c r="M361" s="2">
        <v>505</v>
      </c>
    </row>
    <row r="362" spans="2:13" ht="12.75">
      <c r="B362" s="203"/>
      <c r="H362" s="5">
        <f>H361-B362</f>
        <v>0</v>
      </c>
      <c r="I362" s="21">
        <f t="shared" si="27"/>
        <v>0</v>
      </c>
      <c r="M362" s="2">
        <v>505</v>
      </c>
    </row>
    <row r="363" spans="1:13" s="72" customFormat="1" ht="12.75">
      <c r="A363" s="1"/>
      <c r="B363" s="203">
        <v>10000</v>
      </c>
      <c r="C363" s="1" t="s">
        <v>172</v>
      </c>
      <c r="D363" s="1" t="s">
        <v>158</v>
      </c>
      <c r="E363" s="1" t="s">
        <v>173</v>
      </c>
      <c r="F363" s="43" t="s">
        <v>174</v>
      </c>
      <c r="G363" s="26" t="s">
        <v>156</v>
      </c>
      <c r="H363" s="5">
        <f>H362-B363</f>
        <v>-10000</v>
      </c>
      <c r="I363" s="21">
        <f t="shared" si="27"/>
        <v>19.801980198019802</v>
      </c>
      <c r="J363"/>
      <c r="K363" s="14" t="s">
        <v>152</v>
      </c>
      <c r="L363">
        <v>11</v>
      </c>
      <c r="M363" s="2">
        <v>505</v>
      </c>
    </row>
    <row r="364" spans="1:13" ht="12.75">
      <c r="A364" s="10"/>
      <c r="B364" s="98">
        <f>SUM(B363)</f>
        <v>10000</v>
      </c>
      <c r="C364" s="10"/>
      <c r="D364" s="10"/>
      <c r="E364" s="10" t="s">
        <v>173</v>
      </c>
      <c r="F364" s="77"/>
      <c r="G364" s="17"/>
      <c r="H364" s="70">
        <v>0</v>
      </c>
      <c r="I364" s="71">
        <f t="shared" si="27"/>
        <v>19.801980198019802</v>
      </c>
      <c r="J364" s="72"/>
      <c r="K364" s="72"/>
      <c r="L364" s="72"/>
      <c r="M364" s="2">
        <v>505</v>
      </c>
    </row>
    <row r="365" spans="2:13" ht="12.75">
      <c r="B365" s="203"/>
      <c r="H365" s="5">
        <f>H364-B365</f>
        <v>0</v>
      </c>
      <c r="I365" s="21">
        <f t="shared" si="27"/>
        <v>0</v>
      </c>
      <c r="M365" s="2">
        <v>505</v>
      </c>
    </row>
    <row r="366" spans="2:13" ht="12.75">
      <c r="B366" s="203"/>
      <c r="H366" s="5">
        <f>H365-B366</f>
        <v>0</v>
      </c>
      <c r="I366" s="21">
        <f t="shared" si="27"/>
        <v>0</v>
      </c>
      <c r="M366" s="2">
        <v>505</v>
      </c>
    </row>
    <row r="367" spans="2:13" ht="12.75">
      <c r="B367" s="203"/>
      <c r="H367" s="5">
        <f>H366-B367</f>
        <v>0</v>
      </c>
      <c r="I367" s="21">
        <f t="shared" si="27"/>
        <v>0</v>
      </c>
      <c r="M367" s="2">
        <v>505</v>
      </c>
    </row>
    <row r="368" spans="1:13" s="72" customFormat="1" ht="12.75">
      <c r="A368" s="1"/>
      <c r="B368" s="203"/>
      <c r="C368" s="1"/>
      <c r="D368" s="1"/>
      <c r="E368" s="1"/>
      <c r="F368" s="43"/>
      <c r="G368" s="26"/>
      <c r="H368" s="5">
        <f>H367-B368</f>
        <v>0</v>
      </c>
      <c r="I368" s="21">
        <f t="shared" si="27"/>
        <v>0</v>
      </c>
      <c r="J368"/>
      <c r="K368"/>
      <c r="L368"/>
      <c r="M368" s="2">
        <v>505</v>
      </c>
    </row>
    <row r="369" spans="1:13" ht="12.75">
      <c r="A369" s="10"/>
      <c r="B369" s="98">
        <f>+B382+B387+B391+B396+B400+B374</f>
        <v>24100</v>
      </c>
      <c r="C369" s="66" t="s">
        <v>175</v>
      </c>
      <c r="D369" s="67" t="s">
        <v>176</v>
      </c>
      <c r="E369" s="66" t="s">
        <v>64</v>
      </c>
      <c r="F369" s="68" t="s">
        <v>177</v>
      </c>
      <c r="G369" s="69" t="s">
        <v>66</v>
      </c>
      <c r="H369" s="70"/>
      <c r="I369" s="71">
        <f t="shared" si="27"/>
        <v>47.722772277227726</v>
      </c>
      <c r="J369" s="71"/>
      <c r="K369" s="71"/>
      <c r="L369" s="72"/>
      <c r="M369" s="2">
        <v>505</v>
      </c>
    </row>
    <row r="370" spans="2:13" ht="12.75">
      <c r="B370" s="203"/>
      <c r="H370" s="5">
        <f>H369-B370</f>
        <v>0</v>
      </c>
      <c r="I370" s="21">
        <f t="shared" si="27"/>
        <v>0</v>
      </c>
      <c r="M370" s="2">
        <v>505</v>
      </c>
    </row>
    <row r="371" spans="2:13" ht="12.75">
      <c r="B371" s="203">
        <v>2000</v>
      </c>
      <c r="C371" s="31" t="s">
        <v>27</v>
      </c>
      <c r="D371" s="1" t="s">
        <v>12</v>
      </c>
      <c r="E371" s="1" t="s">
        <v>102</v>
      </c>
      <c r="F371" s="53" t="s">
        <v>178</v>
      </c>
      <c r="G371" s="26" t="s">
        <v>160</v>
      </c>
      <c r="H371" s="5">
        <f>H370-B371</f>
        <v>-2000</v>
      </c>
      <c r="I371" s="21">
        <v>4</v>
      </c>
      <c r="K371" t="s">
        <v>27</v>
      </c>
      <c r="L371">
        <v>12</v>
      </c>
      <c r="M371" s="2">
        <v>505</v>
      </c>
    </row>
    <row r="372" spans="2:13" ht="12.75">
      <c r="B372" s="203">
        <v>3000</v>
      </c>
      <c r="C372" s="31" t="s">
        <v>27</v>
      </c>
      <c r="D372" s="1" t="s">
        <v>12</v>
      </c>
      <c r="E372" s="1" t="s">
        <v>102</v>
      </c>
      <c r="F372" s="53" t="s">
        <v>179</v>
      </c>
      <c r="G372" s="26" t="s">
        <v>116</v>
      </c>
      <c r="H372" s="5">
        <f>H371-B372</f>
        <v>-5000</v>
      </c>
      <c r="I372" s="21">
        <v>6</v>
      </c>
      <c r="K372" t="s">
        <v>27</v>
      </c>
      <c r="L372">
        <v>12</v>
      </c>
      <c r="M372" s="2">
        <v>505</v>
      </c>
    </row>
    <row r="373" spans="1:13" s="72" customFormat="1" ht="12.75">
      <c r="A373" s="1"/>
      <c r="B373" s="203">
        <v>3000</v>
      </c>
      <c r="C373" s="31" t="s">
        <v>27</v>
      </c>
      <c r="D373" s="1" t="s">
        <v>12</v>
      </c>
      <c r="E373" s="1" t="s">
        <v>28</v>
      </c>
      <c r="F373" s="53" t="s">
        <v>180</v>
      </c>
      <c r="G373" s="26" t="s">
        <v>181</v>
      </c>
      <c r="H373" s="5">
        <f>H372-B373</f>
        <v>-8000</v>
      </c>
      <c r="I373" s="21">
        <v>6</v>
      </c>
      <c r="J373"/>
      <c r="K373" t="s">
        <v>27</v>
      </c>
      <c r="L373">
        <v>12</v>
      </c>
      <c r="M373" s="2">
        <v>505</v>
      </c>
    </row>
    <row r="374" spans="1:13" ht="12.75">
      <c r="A374" s="10"/>
      <c r="B374" s="98">
        <f>SUM(B371:B373)</f>
        <v>8000</v>
      </c>
      <c r="C374" s="10" t="s">
        <v>27</v>
      </c>
      <c r="D374" s="10"/>
      <c r="E374" s="10"/>
      <c r="F374" s="77"/>
      <c r="G374" s="17"/>
      <c r="H374" s="70">
        <v>0</v>
      </c>
      <c r="I374" s="71">
        <f aca="true" t="shared" si="28" ref="I374:I384">+B374/M374</f>
        <v>15.841584158415841</v>
      </c>
      <c r="J374" s="72"/>
      <c r="K374" s="72"/>
      <c r="L374" s="72"/>
      <c r="M374" s="2">
        <v>505</v>
      </c>
    </row>
    <row r="375" spans="2:13" ht="12.75">
      <c r="B375" s="203"/>
      <c r="H375" s="5">
        <f aca="true" t="shared" si="29" ref="H375:H381">H374-B375</f>
        <v>0</v>
      </c>
      <c r="I375" s="21">
        <f t="shared" si="28"/>
        <v>0</v>
      </c>
      <c r="M375" s="2">
        <v>505</v>
      </c>
    </row>
    <row r="376" spans="2:13" ht="12.75">
      <c r="B376" s="203"/>
      <c r="H376" s="5">
        <f t="shared" si="29"/>
        <v>0</v>
      </c>
      <c r="I376" s="21">
        <f t="shared" si="28"/>
        <v>0</v>
      </c>
      <c r="M376" s="2">
        <v>505</v>
      </c>
    </row>
    <row r="377" spans="2:13" ht="12.75">
      <c r="B377" s="203">
        <v>200</v>
      </c>
      <c r="C377" s="1" t="s">
        <v>137</v>
      </c>
      <c r="D377" s="11" t="s">
        <v>12</v>
      </c>
      <c r="E377" s="1" t="s">
        <v>36</v>
      </c>
      <c r="F377" s="43" t="s">
        <v>183</v>
      </c>
      <c r="G377" s="26" t="s">
        <v>181</v>
      </c>
      <c r="H377" s="5">
        <f t="shared" si="29"/>
        <v>-200</v>
      </c>
      <c r="I377" s="21">
        <f t="shared" si="28"/>
        <v>0.39603960396039606</v>
      </c>
      <c r="K377" t="s">
        <v>28</v>
      </c>
      <c r="L377">
        <v>12</v>
      </c>
      <c r="M377" s="2">
        <v>505</v>
      </c>
    </row>
    <row r="378" spans="2:13" ht="12.75">
      <c r="B378" s="203">
        <v>800</v>
      </c>
      <c r="C378" s="1" t="s">
        <v>182</v>
      </c>
      <c r="D378" s="11" t="s">
        <v>12</v>
      </c>
      <c r="E378" s="1" t="s">
        <v>36</v>
      </c>
      <c r="F378" s="43" t="s">
        <v>183</v>
      </c>
      <c r="G378" s="26" t="s">
        <v>181</v>
      </c>
      <c r="H378" s="5">
        <f t="shared" si="29"/>
        <v>-1000</v>
      </c>
      <c r="I378" s="21">
        <f t="shared" si="28"/>
        <v>1.5841584158415842</v>
      </c>
      <c r="K378" t="s">
        <v>28</v>
      </c>
      <c r="L378">
        <v>12</v>
      </c>
      <c r="M378" s="2">
        <v>505</v>
      </c>
    </row>
    <row r="379" spans="2:13" ht="12.75">
      <c r="B379" s="203">
        <v>1000</v>
      </c>
      <c r="C379" s="1" t="s">
        <v>184</v>
      </c>
      <c r="D379" s="11" t="s">
        <v>12</v>
      </c>
      <c r="E379" s="1" t="s">
        <v>36</v>
      </c>
      <c r="F379" s="43" t="s">
        <v>183</v>
      </c>
      <c r="G379" s="26" t="s">
        <v>185</v>
      </c>
      <c r="H379" s="5">
        <f t="shared" si="29"/>
        <v>-2000</v>
      </c>
      <c r="I379" s="21">
        <f t="shared" si="28"/>
        <v>1.9801980198019802</v>
      </c>
      <c r="K379" t="s">
        <v>28</v>
      </c>
      <c r="L379">
        <v>12</v>
      </c>
      <c r="M379" s="2">
        <v>505</v>
      </c>
    </row>
    <row r="380" spans="2:13" ht="12.75">
      <c r="B380" s="203">
        <v>1000</v>
      </c>
      <c r="C380" s="1" t="s">
        <v>186</v>
      </c>
      <c r="D380" s="11" t="s">
        <v>12</v>
      </c>
      <c r="E380" s="1" t="s">
        <v>36</v>
      </c>
      <c r="F380" s="43" t="s">
        <v>183</v>
      </c>
      <c r="G380" s="26" t="s">
        <v>185</v>
      </c>
      <c r="H380" s="5">
        <f t="shared" si="29"/>
        <v>-3000</v>
      </c>
      <c r="I380" s="21">
        <f t="shared" si="28"/>
        <v>1.9801980198019802</v>
      </c>
      <c r="K380" t="s">
        <v>28</v>
      </c>
      <c r="L380">
        <v>12</v>
      </c>
      <c r="M380" s="2">
        <v>505</v>
      </c>
    </row>
    <row r="381" spans="1:13" s="72" customFormat="1" ht="12.75">
      <c r="A381" s="31"/>
      <c r="B381" s="239">
        <v>300</v>
      </c>
      <c r="C381" s="31" t="s">
        <v>187</v>
      </c>
      <c r="D381" s="31" t="s">
        <v>12</v>
      </c>
      <c r="E381" s="31" t="s">
        <v>36</v>
      </c>
      <c r="F381" s="43" t="s">
        <v>183</v>
      </c>
      <c r="G381" s="29" t="s">
        <v>185</v>
      </c>
      <c r="H381" s="39">
        <f t="shared" si="29"/>
        <v>-3300</v>
      </c>
      <c r="I381" s="83">
        <f t="shared" si="28"/>
        <v>0.594059405940594</v>
      </c>
      <c r="J381" s="84"/>
      <c r="K381" s="85" t="s">
        <v>28</v>
      </c>
      <c r="L381">
        <v>12</v>
      </c>
      <c r="M381" s="2">
        <v>505</v>
      </c>
    </row>
    <row r="382" spans="1:13" ht="12.75">
      <c r="A382" s="10"/>
      <c r="B382" s="98">
        <f>SUM(B377:B381)</f>
        <v>3300</v>
      </c>
      <c r="C382" s="10" t="s">
        <v>810</v>
      </c>
      <c r="D382" s="10"/>
      <c r="E382" s="10"/>
      <c r="F382" s="77"/>
      <c r="G382" s="17"/>
      <c r="H382" s="70">
        <v>0</v>
      </c>
      <c r="I382" s="71">
        <f t="shared" si="28"/>
        <v>6.534653465346534</v>
      </c>
      <c r="J382" s="72"/>
      <c r="K382" s="72"/>
      <c r="L382" s="72"/>
      <c r="M382" s="2">
        <v>505</v>
      </c>
    </row>
    <row r="383" spans="2:13" ht="12.75">
      <c r="B383" s="203"/>
      <c r="H383" s="5">
        <f>H382-B383</f>
        <v>0</v>
      </c>
      <c r="I383" s="21">
        <f t="shared" si="28"/>
        <v>0</v>
      </c>
      <c r="M383" s="2">
        <v>505</v>
      </c>
    </row>
    <row r="384" spans="2:13" ht="12.75">
      <c r="B384" s="203"/>
      <c r="H384" s="5">
        <f>H383-B384</f>
        <v>0</v>
      </c>
      <c r="I384" s="21">
        <f t="shared" si="28"/>
        <v>0</v>
      </c>
      <c r="M384" s="2">
        <v>505</v>
      </c>
    </row>
    <row r="385" spans="2:13" ht="12.75">
      <c r="B385" s="203">
        <v>1300</v>
      </c>
      <c r="C385" s="1" t="s">
        <v>42</v>
      </c>
      <c r="D385" s="11" t="s">
        <v>12</v>
      </c>
      <c r="E385" s="1" t="s">
        <v>43</v>
      </c>
      <c r="F385" s="43" t="s">
        <v>183</v>
      </c>
      <c r="G385" s="26" t="s">
        <v>181</v>
      </c>
      <c r="H385" s="5">
        <f>H384-B385</f>
        <v>-1300</v>
      </c>
      <c r="I385" s="21">
        <v>2.6</v>
      </c>
      <c r="K385" t="s">
        <v>28</v>
      </c>
      <c r="L385">
        <v>12</v>
      </c>
      <c r="M385" s="2">
        <v>505</v>
      </c>
    </row>
    <row r="386" spans="1:13" s="72" customFormat="1" ht="12.75">
      <c r="A386" s="1"/>
      <c r="B386" s="203">
        <v>1500</v>
      </c>
      <c r="C386" s="1" t="s">
        <v>42</v>
      </c>
      <c r="D386" s="11" t="s">
        <v>12</v>
      </c>
      <c r="E386" s="1" t="s">
        <v>43</v>
      </c>
      <c r="F386" s="43" t="s">
        <v>183</v>
      </c>
      <c r="G386" s="26" t="s">
        <v>185</v>
      </c>
      <c r="H386" s="5">
        <f>H385-B386</f>
        <v>-2800</v>
      </c>
      <c r="I386" s="21">
        <v>3</v>
      </c>
      <c r="J386"/>
      <c r="K386" t="s">
        <v>28</v>
      </c>
      <c r="L386">
        <v>12</v>
      </c>
      <c r="M386" s="2">
        <v>505</v>
      </c>
    </row>
    <row r="387" spans="1:13" ht="12.75">
      <c r="A387" s="10"/>
      <c r="B387" s="98">
        <f>SUM(B385:B386)</f>
        <v>2800</v>
      </c>
      <c r="C387" s="10"/>
      <c r="D387" s="10"/>
      <c r="E387" s="10" t="s">
        <v>43</v>
      </c>
      <c r="F387" s="77"/>
      <c r="G387" s="17"/>
      <c r="H387" s="70">
        <v>0</v>
      </c>
      <c r="I387" s="71">
        <f aca="true" t="shared" si="30" ref="I387:I393">+B387/M387</f>
        <v>5.544554455445544</v>
      </c>
      <c r="J387" s="72"/>
      <c r="K387" s="72"/>
      <c r="L387" s="72"/>
      <c r="M387" s="2">
        <v>505</v>
      </c>
    </row>
    <row r="388" spans="2:13" ht="12.75">
      <c r="B388" s="203"/>
      <c r="H388" s="5">
        <f>H387-B388</f>
        <v>0</v>
      </c>
      <c r="I388" s="21">
        <f t="shared" si="30"/>
        <v>0</v>
      </c>
      <c r="M388" s="2">
        <v>505</v>
      </c>
    </row>
    <row r="389" spans="2:13" ht="12.75">
      <c r="B389" s="203"/>
      <c r="H389" s="5">
        <f>H388-B389</f>
        <v>0</v>
      </c>
      <c r="I389" s="21">
        <f t="shared" si="30"/>
        <v>0</v>
      </c>
      <c r="M389" s="2">
        <v>505</v>
      </c>
    </row>
    <row r="390" spans="1:13" s="72" customFormat="1" ht="12.75">
      <c r="A390" s="1"/>
      <c r="B390" s="203">
        <v>5000</v>
      </c>
      <c r="C390" s="1" t="s">
        <v>44</v>
      </c>
      <c r="D390" s="11" t="s">
        <v>12</v>
      </c>
      <c r="E390" s="1" t="s">
        <v>36</v>
      </c>
      <c r="F390" s="43" t="s">
        <v>188</v>
      </c>
      <c r="G390" s="26" t="s">
        <v>181</v>
      </c>
      <c r="H390" s="5">
        <f>H389-B390</f>
        <v>-5000</v>
      </c>
      <c r="I390" s="21">
        <f t="shared" si="30"/>
        <v>9.900990099009901</v>
      </c>
      <c r="J390"/>
      <c r="K390" t="s">
        <v>28</v>
      </c>
      <c r="L390">
        <v>12</v>
      </c>
      <c r="M390" s="2">
        <v>505</v>
      </c>
    </row>
    <row r="391" spans="1:13" ht="12.75">
      <c r="A391" s="10"/>
      <c r="B391" s="98">
        <f>SUM(B390)</f>
        <v>5000</v>
      </c>
      <c r="C391" s="10" t="s">
        <v>44</v>
      </c>
      <c r="D391" s="10"/>
      <c r="E391" s="10"/>
      <c r="F391" s="77"/>
      <c r="G391" s="17"/>
      <c r="H391" s="70">
        <v>0</v>
      </c>
      <c r="I391" s="71">
        <f t="shared" si="30"/>
        <v>9.900990099009901</v>
      </c>
      <c r="J391" s="72"/>
      <c r="K391" s="72"/>
      <c r="L391" s="72"/>
      <c r="M391" s="2">
        <v>505</v>
      </c>
    </row>
    <row r="392" spans="2:13" ht="12.75">
      <c r="B392" s="203"/>
      <c r="H392" s="5">
        <f>H391-B392</f>
        <v>0</v>
      </c>
      <c r="I392" s="21">
        <f t="shared" si="30"/>
        <v>0</v>
      </c>
      <c r="M392" s="2">
        <v>505</v>
      </c>
    </row>
    <row r="393" spans="2:13" ht="12.75">
      <c r="B393" s="203"/>
      <c r="H393" s="5">
        <f>H392-B393</f>
        <v>0</v>
      </c>
      <c r="I393" s="21">
        <f t="shared" si="30"/>
        <v>0</v>
      </c>
      <c r="M393" s="2">
        <v>505</v>
      </c>
    </row>
    <row r="394" spans="2:13" ht="12.75">
      <c r="B394" s="203">
        <v>2000</v>
      </c>
      <c r="C394" s="1" t="s">
        <v>46</v>
      </c>
      <c r="D394" s="11" t="s">
        <v>12</v>
      </c>
      <c r="E394" s="1" t="s">
        <v>36</v>
      </c>
      <c r="F394" s="43" t="s">
        <v>183</v>
      </c>
      <c r="G394" s="26" t="s">
        <v>181</v>
      </c>
      <c r="H394" s="5">
        <f>H393-B394</f>
        <v>-2000</v>
      </c>
      <c r="I394" s="21">
        <v>4</v>
      </c>
      <c r="K394" t="s">
        <v>28</v>
      </c>
      <c r="L394">
        <v>12</v>
      </c>
      <c r="M394" s="2">
        <v>505</v>
      </c>
    </row>
    <row r="395" spans="1:13" s="72" customFormat="1" ht="12.75">
      <c r="A395" s="1"/>
      <c r="B395" s="203">
        <v>2000</v>
      </c>
      <c r="C395" s="1" t="s">
        <v>46</v>
      </c>
      <c r="D395" s="11" t="s">
        <v>12</v>
      </c>
      <c r="E395" s="1" t="s">
        <v>36</v>
      </c>
      <c r="F395" s="43" t="s">
        <v>183</v>
      </c>
      <c r="G395" s="26" t="s">
        <v>185</v>
      </c>
      <c r="H395" s="5">
        <f>H394-B395</f>
        <v>-4000</v>
      </c>
      <c r="I395" s="21">
        <v>4</v>
      </c>
      <c r="J395"/>
      <c r="K395" t="s">
        <v>28</v>
      </c>
      <c r="L395">
        <v>12</v>
      </c>
      <c r="M395" s="2">
        <v>505</v>
      </c>
    </row>
    <row r="396" spans="1:13" ht="12.75">
      <c r="A396" s="10"/>
      <c r="B396" s="98">
        <f>SUM(B394:B395)</f>
        <v>4000</v>
      </c>
      <c r="C396" s="10" t="s">
        <v>46</v>
      </c>
      <c r="D396" s="10"/>
      <c r="E396" s="10"/>
      <c r="F396" s="77"/>
      <c r="G396" s="17"/>
      <c r="H396" s="70">
        <v>0</v>
      </c>
      <c r="I396" s="71">
        <f aca="true" t="shared" si="31" ref="I396:I406">+B396/M396</f>
        <v>7.920792079207921</v>
      </c>
      <c r="J396" s="72"/>
      <c r="K396" s="72"/>
      <c r="L396" s="72"/>
      <c r="M396" s="2">
        <v>505</v>
      </c>
    </row>
    <row r="397" spans="2:13" ht="12.75">
      <c r="B397" s="203"/>
      <c r="H397" s="5">
        <f>H396-B397</f>
        <v>0</v>
      </c>
      <c r="I397" s="21">
        <f t="shared" si="31"/>
        <v>0</v>
      </c>
      <c r="M397" s="2">
        <v>505</v>
      </c>
    </row>
    <row r="398" spans="2:13" ht="12.75">
      <c r="B398" s="203"/>
      <c r="H398" s="5">
        <f>H397-B398</f>
        <v>0</v>
      </c>
      <c r="I398" s="21">
        <f t="shared" si="31"/>
        <v>0</v>
      </c>
      <c r="M398" s="2">
        <v>505</v>
      </c>
    </row>
    <row r="399" spans="1:13" s="72" customFormat="1" ht="12.75">
      <c r="A399" s="1"/>
      <c r="B399" s="203">
        <v>1000</v>
      </c>
      <c r="C399" s="1" t="s">
        <v>47</v>
      </c>
      <c r="D399" s="11" t="s">
        <v>12</v>
      </c>
      <c r="E399" s="1" t="s">
        <v>48</v>
      </c>
      <c r="F399" s="43" t="s">
        <v>183</v>
      </c>
      <c r="G399" s="26" t="s">
        <v>185</v>
      </c>
      <c r="H399" s="5">
        <f>H398-B399</f>
        <v>-1000</v>
      </c>
      <c r="I399" s="21">
        <f t="shared" si="31"/>
        <v>1.9801980198019802</v>
      </c>
      <c r="J399"/>
      <c r="K399" t="s">
        <v>28</v>
      </c>
      <c r="L399">
        <v>12</v>
      </c>
      <c r="M399" s="2">
        <v>505</v>
      </c>
    </row>
    <row r="400" spans="1:13" ht="12.75">
      <c r="A400" s="10"/>
      <c r="B400" s="98">
        <f>SUM(B399)</f>
        <v>1000</v>
      </c>
      <c r="C400" s="10"/>
      <c r="D400" s="10"/>
      <c r="E400" s="10" t="s">
        <v>48</v>
      </c>
      <c r="F400" s="77"/>
      <c r="G400" s="17"/>
      <c r="H400" s="70">
        <v>0</v>
      </c>
      <c r="I400" s="71">
        <f t="shared" si="31"/>
        <v>1.9801980198019802</v>
      </c>
      <c r="J400" s="72"/>
      <c r="K400" s="72"/>
      <c r="L400" s="72"/>
      <c r="M400" s="2">
        <v>505</v>
      </c>
    </row>
    <row r="401" spans="2:13" ht="12.75">
      <c r="B401" s="203"/>
      <c r="H401" s="5">
        <f>H400-B401</f>
        <v>0</v>
      </c>
      <c r="I401" s="21">
        <f t="shared" si="31"/>
        <v>0</v>
      </c>
      <c r="M401" s="2">
        <v>505</v>
      </c>
    </row>
    <row r="402" spans="2:13" ht="12.75">
      <c r="B402" s="203"/>
      <c r="H402" s="5">
        <f>H401-B402</f>
        <v>0</v>
      </c>
      <c r="I402" s="21">
        <f t="shared" si="31"/>
        <v>0</v>
      </c>
      <c r="M402" s="2">
        <v>505</v>
      </c>
    </row>
    <row r="403" spans="2:13" ht="12.75">
      <c r="B403" s="203"/>
      <c r="H403" s="5">
        <f>H402-B403</f>
        <v>0</v>
      </c>
      <c r="I403" s="21">
        <f t="shared" si="31"/>
        <v>0</v>
      </c>
      <c r="M403" s="2">
        <v>505</v>
      </c>
    </row>
    <row r="404" spans="1:13" s="72" customFormat="1" ht="12.75">
      <c r="A404" s="1"/>
      <c r="B404" s="203"/>
      <c r="C404" s="1"/>
      <c r="D404" s="1"/>
      <c r="E404" s="1"/>
      <c r="F404" s="43"/>
      <c r="G404" s="26"/>
      <c r="H404" s="5">
        <f>H403-B404</f>
        <v>0</v>
      </c>
      <c r="I404" s="21">
        <f t="shared" si="31"/>
        <v>0</v>
      </c>
      <c r="J404"/>
      <c r="K404"/>
      <c r="L404"/>
      <c r="M404" s="2">
        <v>505</v>
      </c>
    </row>
    <row r="405" spans="1:13" ht="12.75">
      <c r="A405" s="10"/>
      <c r="B405" s="98">
        <f>+B448+B452+B457+B425</f>
        <v>77875</v>
      </c>
      <c r="C405" s="66" t="s">
        <v>189</v>
      </c>
      <c r="D405" s="67" t="s">
        <v>190</v>
      </c>
      <c r="E405" s="66" t="s">
        <v>24</v>
      </c>
      <c r="F405" s="68" t="s">
        <v>50</v>
      </c>
      <c r="G405" s="69" t="s">
        <v>151</v>
      </c>
      <c r="H405" s="70"/>
      <c r="I405" s="71">
        <f t="shared" si="31"/>
        <v>154.20792079207922</v>
      </c>
      <c r="J405" s="71"/>
      <c r="K405" s="71"/>
      <c r="L405" s="72"/>
      <c r="M405" s="2">
        <v>505</v>
      </c>
    </row>
    <row r="406" spans="2:13" ht="12.75">
      <c r="B406" s="203"/>
      <c r="H406" s="5">
        <f aca="true" t="shared" si="32" ref="H406:H424">H405-B406</f>
        <v>0</v>
      </c>
      <c r="I406" s="21">
        <f t="shared" si="31"/>
        <v>0</v>
      </c>
      <c r="M406" s="2">
        <v>505</v>
      </c>
    </row>
    <row r="407" spans="2:13" ht="12.75">
      <c r="B407" s="203">
        <v>2500</v>
      </c>
      <c r="C407" s="31" t="s">
        <v>27</v>
      </c>
      <c r="D407" s="11" t="s">
        <v>12</v>
      </c>
      <c r="E407" s="1" t="s">
        <v>152</v>
      </c>
      <c r="F407" s="43" t="s">
        <v>191</v>
      </c>
      <c r="G407" s="26" t="s">
        <v>30</v>
      </c>
      <c r="H407" s="5">
        <f t="shared" si="32"/>
        <v>-2500</v>
      </c>
      <c r="I407" s="21">
        <v>5</v>
      </c>
      <c r="K407" t="s">
        <v>27</v>
      </c>
      <c r="L407">
        <v>13</v>
      </c>
      <c r="M407" s="2">
        <v>505</v>
      </c>
    </row>
    <row r="408" spans="2:13" ht="12.75">
      <c r="B408" s="203">
        <v>2500</v>
      </c>
      <c r="C408" s="31" t="s">
        <v>27</v>
      </c>
      <c r="D408" s="11" t="s">
        <v>12</v>
      </c>
      <c r="E408" s="1" t="s">
        <v>152</v>
      </c>
      <c r="F408" s="43" t="s">
        <v>192</v>
      </c>
      <c r="G408" s="26" t="s">
        <v>32</v>
      </c>
      <c r="H408" s="5">
        <f t="shared" si="32"/>
        <v>-5000</v>
      </c>
      <c r="I408" s="21">
        <v>5</v>
      </c>
      <c r="K408" t="s">
        <v>27</v>
      </c>
      <c r="L408">
        <v>13</v>
      </c>
      <c r="M408" s="2">
        <v>505</v>
      </c>
    </row>
    <row r="409" spans="2:13" ht="12.75">
      <c r="B409" s="203">
        <v>2500</v>
      </c>
      <c r="C409" s="31" t="s">
        <v>27</v>
      </c>
      <c r="D409" s="11" t="s">
        <v>12</v>
      </c>
      <c r="E409" s="1" t="s">
        <v>152</v>
      </c>
      <c r="F409" s="43" t="s">
        <v>193</v>
      </c>
      <c r="G409" s="26" t="s">
        <v>34</v>
      </c>
      <c r="H409" s="5">
        <f t="shared" si="32"/>
        <v>-7500</v>
      </c>
      <c r="I409" s="21">
        <v>5</v>
      </c>
      <c r="K409" t="s">
        <v>27</v>
      </c>
      <c r="L409">
        <v>13</v>
      </c>
      <c r="M409" s="2">
        <v>505</v>
      </c>
    </row>
    <row r="410" spans="2:13" ht="12.75">
      <c r="B410" s="203">
        <v>5000</v>
      </c>
      <c r="C410" s="31" t="s">
        <v>27</v>
      </c>
      <c r="D410" s="11" t="s">
        <v>12</v>
      </c>
      <c r="E410" s="1" t="s">
        <v>152</v>
      </c>
      <c r="F410" s="43" t="s">
        <v>194</v>
      </c>
      <c r="G410" s="26" t="s">
        <v>68</v>
      </c>
      <c r="H410" s="5">
        <f t="shared" si="32"/>
        <v>-12500</v>
      </c>
      <c r="I410" s="21">
        <v>10</v>
      </c>
      <c r="K410" t="s">
        <v>27</v>
      </c>
      <c r="L410">
        <v>13</v>
      </c>
      <c r="M410" s="2">
        <v>505</v>
      </c>
    </row>
    <row r="411" spans="2:13" ht="12.75">
      <c r="B411" s="203">
        <v>2500</v>
      </c>
      <c r="C411" s="31" t="s">
        <v>27</v>
      </c>
      <c r="D411" s="11" t="s">
        <v>12</v>
      </c>
      <c r="E411" s="1" t="s">
        <v>152</v>
      </c>
      <c r="F411" s="53" t="s">
        <v>195</v>
      </c>
      <c r="G411" s="26" t="s">
        <v>82</v>
      </c>
      <c r="H411" s="5">
        <f t="shared" si="32"/>
        <v>-15000</v>
      </c>
      <c r="I411" s="21">
        <v>5</v>
      </c>
      <c r="K411" t="s">
        <v>27</v>
      </c>
      <c r="L411">
        <v>13</v>
      </c>
      <c r="M411" s="2">
        <v>505</v>
      </c>
    </row>
    <row r="412" spans="2:13" ht="12.75">
      <c r="B412" s="203">
        <v>2500</v>
      </c>
      <c r="C412" s="31" t="s">
        <v>27</v>
      </c>
      <c r="D412" s="1" t="s">
        <v>12</v>
      </c>
      <c r="E412" s="1" t="s">
        <v>152</v>
      </c>
      <c r="F412" s="53" t="s">
        <v>196</v>
      </c>
      <c r="G412" s="26" t="s">
        <v>78</v>
      </c>
      <c r="H412" s="5">
        <f t="shared" si="32"/>
        <v>-17500</v>
      </c>
      <c r="I412" s="21">
        <v>5</v>
      </c>
      <c r="K412" t="s">
        <v>27</v>
      </c>
      <c r="L412">
        <v>13</v>
      </c>
      <c r="M412" s="2">
        <v>505</v>
      </c>
    </row>
    <row r="413" spans="2:13" ht="12.75">
      <c r="B413" s="203">
        <v>2500</v>
      </c>
      <c r="C413" s="31" t="s">
        <v>27</v>
      </c>
      <c r="D413" s="1" t="s">
        <v>12</v>
      </c>
      <c r="E413" s="1" t="s">
        <v>152</v>
      </c>
      <c r="F413" s="53" t="s">
        <v>197</v>
      </c>
      <c r="G413" s="26" t="s">
        <v>126</v>
      </c>
      <c r="H413" s="5">
        <f t="shared" si="32"/>
        <v>-20000</v>
      </c>
      <c r="I413" s="21">
        <v>5</v>
      </c>
      <c r="K413" t="s">
        <v>27</v>
      </c>
      <c r="L413">
        <v>13</v>
      </c>
      <c r="M413" s="2">
        <v>505</v>
      </c>
    </row>
    <row r="414" spans="2:13" ht="12.75">
      <c r="B414" s="203">
        <v>2500</v>
      </c>
      <c r="C414" s="31" t="s">
        <v>27</v>
      </c>
      <c r="D414" s="1" t="s">
        <v>12</v>
      </c>
      <c r="E414" s="1" t="s">
        <v>152</v>
      </c>
      <c r="F414" s="53" t="s">
        <v>198</v>
      </c>
      <c r="G414" s="26" t="s">
        <v>126</v>
      </c>
      <c r="H414" s="5">
        <f t="shared" si="32"/>
        <v>-22500</v>
      </c>
      <c r="I414" s="21">
        <v>5</v>
      </c>
      <c r="K414" t="s">
        <v>27</v>
      </c>
      <c r="L414">
        <v>13</v>
      </c>
      <c r="M414" s="2">
        <v>505</v>
      </c>
    </row>
    <row r="415" spans="2:13" ht="12.75">
      <c r="B415" s="203">
        <v>2500</v>
      </c>
      <c r="C415" s="31" t="s">
        <v>27</v>
      </c>
      <c r="D415" s="1" t="s">
        <v>12</v>
      </c>
      <c r="E415" s="1" t="s">
        <v>152</v>
      </c>
      <c r="F415" s="53" t="s">
        <v>199</v>
      </c>
      <c r="G415" s="26" t="s">
        <v>134</v>
      </c>
      <c r="H415" s="5">
        <f t="shared" si="32"/>
        <v>-25000</v>
      </c>
      <c r="I415" s="21">
        <v>5</v>
      </c>
      <c r="K415" t="s">
        <v>27</v>
      </c>
      <c r="L415">
        <v>13</v>
      </c>
      <c r="M415" s="2">
        <v>505</v>
      </c>
    </row>
    <row r="416" spans="2:13" ht="12.75">
      <c r="B416" s="203">
        <v>2500</v>
      </c>
      <c r="C416" s="31" t="s">
        <v>27</v>
      </c>
      <c r="D416" s="1" t="s">
        <v>12</v>
      </c>
      <c r="E416" s="1" t="s">
        <v>152</v>
      </c>
      <c r="F416" s="53" t="s">
        <v>200</v>
      </c>
      <c r="G416" s="26" t="s">
        <v>142</v>
      </c>
      <c r="H416" s="5">
        <f t="shared" si="32"/>
        <v>-27500</v>
      </c>
      <c r="I416" s="21">
        <v>5</v>
      </c>
      <c r="K416" t="s">
        <v>27</v>
      </c>
      <c r="L416">
        <v>13</v>
      </c>
      <c r="M416" s="2">
        <v>505</v>
      </c>
    </row>
    <row r="417" spans="2:13" ht="12.75">
      <c r="B417" s="203">
        <v>2500</v>
      </c>
      <c r="C417" s="31" t="s">
        <v>27</v>
      </c>
      <c r="D417" s="1" t="s">
        <v>12</v>
      </c>
      <c r="E417" s="1" t="s">
        <v>152</v>
      </c>
      <c r="F417" s="53" t="s">
        <v>201</v>
      </c>
      <c r="G417" s="26" t="s">
        <v>202</v>
      </c>
      <c r="H417" s="5">
        <f t="shared" si="32"/>
        <v>-30000</v>
      </c>
      <c r="I417" s="21">
        <v>5</v>
      </c>
      <c r="K417" t="s">
        <v>27</v>
      </c>
      <c r="L417">
        <v>13</v>
      </c>
      <c r="M417" s="2">
        <v>505</v>
      </c>
    </row>
    <row r="418" spans="2:13" ht="12.75">
      <c r="B418" s="203">
        <v>2500</v>
      </c>
      <c r="C418" s="31" t="s">
        <v>27</v>
      </c>
      <c r="D418" s="1" t="s">
        <v>12</v>
      </c>
      <c r="E418" s="1" t="s">
        <v>152</v>
      </c>
      <c r="F418" s="53" t="s">
        <v>203</v>
      </c>
      <c r="G418" s="26" t="s">
        <v>136</v>
      </c>
      <c r="H418" s="5">
        <f t="shared" si="32"/>
        <v>-32500</v>
      </c>
      <c r="I418" s="21">
        <v>5</v>
      </c>
      <c r="K418" t="s">
        <v>27</v>
      </c>
      <c r="L418">
        <v>13</v>
      </c>
      <c r="M418" s="2">
        <v>505</v>
      </c>
    </row>
    <row r="419" spans="2:13" ht="12.75">
      <c r="B419" s="203">
        <v>2500</v>
      </c>
      <c r="C419" s="31" t="s">
        <v>27</v>
      </c>
      <c r="D419" s="1" t="s">
        <v>12</v>
      </c>
      <c r="E419" s="1" t="s">
        <v>152</v>
      </c>
      <c r="F419" s="53" t="s">
        <v>204</v>
      </c>
      <c r="G419" s="26" t="s">
        <v>205</v>
      </c>
      <c r="H419" s="5">
        <f t="shared" si="32"/>
        <v>-35000</v>
      </c>
      <c r="I419" s="21">
        <v>5</v>
      </c>
      <c r="K419" t="s">
        <v>27</v>
      </c>
      <c r="L419">
        <v>13</v>
      </c>
      <c r="M419" s="2">
        <v>505</v>
      </c>
    </row>
    <row r="420" spans="2:13" ht="12.75">
      <c r="B420" s="203">
        <v>2500</v>
      </c>
      <c r="C420" s="31" t="s">
        <v>27</v>
      </c>
      <c r="D420" s="1" t="s">
        <v>12</v>
      </c>
      <c r="E420" s="1" t="s">
        <v>152</v>
      </c>
      <c r="F420" s="53" t="s">
        <v>206</v>
      </c>
      <c r="G420" s="26" t="s">
        <v>116</v>
      </c>
      <c r="H420" s="5">
        <f t="shared" si="32"/>
        <v>-37500</v>
      </c>
      <c r="I420" s="21">
        <v>5</v>
      </c>
      <c r="K420" t="s">
        <v>27</v>
      </c>
      <c r="L420">
        <v>13</v>
      </c>
      <c r="M420" s="2">
        <v>505</v>
      </c>
    </row>
    <row r="421" spans="2:13" ht="12.75">
      <c r="B421" s="203">
        <v>2500</v>
      </c>
      <c r="C421" s="31" t="s">
        <v>27</v>
      </c>
      <c r="D421" s="1" t="s">
        <v>12</v>
      </c>
      <c r="E421" s="1" t="s">
        <v>152</v>
      </c>
      <c r="F421" s="53" t="s">
        <v>207</v>
      </c>
      <c r="G421" s="26" t="s">
        <v>181</v>
      </c>
      <c r="H421" s="5">
        <f t="shared" si="32"/>
        <v>-40000</v>
      </c>
      <c r="I421" s="21">
        <v>5</v>
      </c>
      <c r="K421" t="s">
        <v>27</v>
      </c>
      <c r="L421">
        <v>13</v>
      </c>
      <c r="M421" s="2">
        <v>505</v>
      </c>
    </row>
    <row r="422" spans="2:13" ht="12.75">
      <c r="B422" s="203">
        <v>2500</v>
      </c>
      <c r="C422" s="31" t="s">
        <v>27</v>
      </c>
      <c r="D422" s="1" t="s">
        <v>12</v>
      </c>
      <c r="E422" s="1" t="s">
        <v>152</v>
      </c>
      <c r="F422" s="53" t="s">
        <v>208</v>
      </c>
      <c r="G422" s="26" t="s">
        <v>209</v>
      </c>
      <c r="H422" s="5">
        <f t="shared" si="32"/>
        <v>-42500</v>
      </c>
      <c r="I422" s="21">
        <v>5</v>
      </c>
      <c r="K422" t="s">
        <v>27</v>
      </c>
      <c r="L422">
        <v>13</v>
      </c>
      <c r="M422" s="2">
        <v>505</v>
      </c>
    </row>
    <row r="423" spans="2:13" ht="12.75">
      <c r="B423" s="203">
        <v>5000</v>
      </c>
      <c r="C423" s="31" t="s">
        <v>27</v>
      </c>
      <c r="D423" s="1" t="s">
        <v>12</v>
      </c>
      <c r="E423" s="1" t="s">
        <v>152</v>
      </c>
      <c r="F423" s="53" t="s">
        <v>210</v>
      </c>
      <c r="G423" s="26" t="s">
        <v>211</v>
      </c>
      <c r="H423" s="5">
        <f t="shared" si="32"/>
        <v>-47500</v>
      </c>
      <c r="I423" s="21">
        <v>10</v>
      </c>
      <c r="K423" t="s">
        <v>27</v>
      </c>
      <c r="L423">
        <v>13</v>
      </c>
      <c r="M423" s="2">
        <v>505</v>
      </c>
    </row>
    <row r="424" spans="1:13" s="72" customFormat="1" ht="12.75">
      <c r="A424" s="1"/>
      <c r="B424" s="203">
        <v>2500</v>
      </c>
      <c r="C424" s="31" t="s">
        <v>27</v>
      </c>
      <c r="D424" s="1" t="s">
        <v>12</v>
      </c>
      <c r="E424" s="1" t="s">
        <v>152</v>
      </c>
      <c r="F424" s="53" t="s">
        <v>212</v>
      </c>
      <c r="G424" s="26" t="s">
        <v>213</v>
      </c>
      <c r="H424" s="5">
        <f t="shared" si="32"/>
        <v>-50000</v>
      </c>
      <c r="I424" s="21">
        <v>5</v>
      </c>
      <c r="J424"/>
      <c r="K424" t="s">
        <v>27</v>
      </c>
      <c r="L424">
        <v>13</v>
      </c>
      <c r="M424" s="2">
        <v>505</v>
      </c>
    </row>
    <row r="425" spans="1:13" ht="12.75">
      <c r="A425" s="10"/>
      <c r="B425" s="98">
        <f>SUM(B407:B424)</f>
        <v>50000</v>
      </c>
      <c r="C425" s="10" t="s">
        <v>27</v>
      </c>
      <c r="D425" s="10"/>
      <c r="E425" s="10"/>
      <c r="F425" s="77"/>
      <c r="G425" s="17"/>
      <c r="H425" s="70">
        <v>0</v>
      </c>
      <c r="I425" s="71">
        <f>+B425/M425</f>
        <v>99.00990099009901</v>
      </c>
      <c r="J425" s="72"/>
      <c r="K425" s="72"/>
      <c r="L425" s="72"/>
      <c r="M425" s="2">
        <v>505</v>
      </c>
    </row>
    <row r="426" spans="2:13" ht="12.75">
      <c r="B426" s="203"/>
      <c r="H426" s="5">
        <f aca="true" t="shared" si="33" ref="H426:H447">H425-B426</f>
        <v>0</v>
      </c>
      <c r="I426" s="21">
        <f>+B426/M426</f>
        <v>0</v>
      </c>
      <c r="M426" s="2">
        <v>505</v>
      </c>
    </row>
    <row r="427" spans="2:13" ht="12.75">
      <c r="B427" s="203"/>
      <c r="H427" s="5">
        <f t="shared" si="33"/>
        <v>0</v>
      </c>
      <c r="I427" s="21">
        <f>+B427/M427</f>
        <v>0</v>
      </c>
      <c r="M427" s="2">
        <v>505</v>
      </c>
    </row>
    <row r="428" spans="2:13" ht="12.75">
      <c r="B428" s="239">
        <v>1000</v>
      </c>
      <c r="C428" s="1" t="s">
        <v>42</v>
      </c>
      <c r="D428" s="11" t="s">
        <v>158</v>
      </c>
      <c r="E428" s="1" t="s">
        <v>43</v>
      </c>
      <c r="F428" s="43" t="s">
        <v>214</v>
      </c>
      <c r="G428" s="29" t="s">
        <v>215</v>
      </c>
      <c r="H428" s="5">
        <f t="shared" si="33"/>
        <v>-1000</v>
      </c>
      <c r="I428" s="21">
        <v>2</v>
      </c>
      <c r="K428" t="s">
        <v>152</v>
      </c>
      <c r="L428">
        <v>13</v>
      </c>
      <c r="M428" s="2">
        <v>505</v>
      </c>
    </row>
    <row r="429" spans="2:13" ht="12.75">
      <c r="B429" s="239">
        <v>1400</v>
      </c>
      <c r="C429" s="31" t="s">
        <v>42</v>
      </c>
      <c r="D429" s="11" t="s">
        <v>158</v>
      </c>
      <c r="E429" s="31" t="s">
        <v>43</v>
      </c>
      <c r="F429" s="43" t="s">
        <v>214</v>
      </c>
      <c r="G429" s="29" t="s">
        <v>216</v>
      </c>
      <c r="H429" s="5">
        <f t="shared" si="33"/>
        <v>-2400</v>
      </c>
      <c r="I429" s="21">
        <v>2.8</v>
      </c>
      <c r="K429" t="s">
        <v>152</v>
      </c>
      <c r="L429">
        <v>13</v>
      </c>
      <c r="M429" s="2">
        <v>505</v>
      </c>
    </row>
    <row r="430" spans="2:13" ht="12.75">
      <c r="B430" s="239">
        <v>1000</v>
      </c>
      <c r="C430" s="11" t="s">
        <v>42</v>
      </c>
      <c r="D430" s="11" t="s">
        <v>158</v>
      </c>
      <c r="E430" s="33" t="s">
        <v>43</v>
      </c>
      <c r="F430" s="43" t="s">
        <v>214</v>
      </c>
      <c r="G430" s="34" t="s">
        <v>217</v>
      </c>
      <c r="H430" s="5">
        <f t="shared" si="33"/>
        <v>-3400</v>
      </c>
      <c r="I430" s="21">
        <v>2</v>
      </c>
      <c r="K430" t="s">
        <v>152</v>
      </c>
      <c r="L430">
        <v>13</v>
      </c>
      <c r="M430" s="2">
        <v>505</v>
      </c>
    </row>
    <row r="431" spans="2:13" ht="12.75">
      <c r="B431" s="239">
        <v>1000</v>
      </c>
      <c r="C431" s="11" t="s">
        <v>42</v>
      </c>
      <c r="D431" s="11" t="s">
        <v>158</v>
      </c>
      <c r="E431" s="11" t="s">
        <v>43</v>
      </c>
      <c r="F431" s="43" t="s">
        <v>214</v>
      </c>
      <c r="G431" s="28" t="s">
        <v>218</v>
      </c>
      <c r="H431" s="5">
        <f t="shared" si="33"/>
        <v>-4400</v>
      </c>
      <c r="I431" s="21">
        <v>2</v>
      </c>
      <c r="K431" t="s">
        <v>152</v>
      </c>
      <c r="L431">
        <v>13</v>
      </c>
      <c r="M431" s="2">
        <v>505</v>
      </c>
    </row>
    <row r="432" spans="1:13" ht="12.75">
      <c r="A432" s="11"/>
      <c r="B432" s="239">
        <v>2200</v>
      </c>
      <c r="C432" s="11" t="s">
        <v>42</v>
      </c>
      <c r="D432" s="11" t="s">
        <v>158</v>
      </c>
      <c r="E432" s="11" t="s">
        <v>43</v>
      </c>
      <c r="F432" s="43" t="s">
        <v>214</v>
      </c>
      <c r="G432" s="28" t="s">
        <v>219</v>
      </c>
      <c r="H432" s="5">
        <f t="shared" si="33"/>
        <v>-6600</v>
      </c>
      <c r="I432" s="51">
        <v>4.4</v>
      </c>
      <c r="J432" s="14"/>
      <c r="K432" s="14" t="s">
        <v>152</v>
      </c>
      <c r="L432">
        <v>13</v>
      </c>
      <c r="M432" s="2">
        <v>505</v>
      </c>
    </row>
    <row r="433" spans="2:13" ht="12.75">
      <c r="B433" s="203">
        <v>1000</v>
      </c>
      <c r="C433" s="1" t="s">
        <v>42</v>
      </c>
      <c r="D433" s="11" t="s">
        <v>158</v>
      </c>
      <c r="E433" s="1" t="s">
        <v>43</v>
      </c>
      <c r="F433" s="43" t="s">
        <v>214</v>
      </c>
      <c r="G433" s="26" t="s">
        <v>220</v>
      </c>
      <c r="H433" s="5">
        <f t="shared" si="33"/>
        <v>-7600</v>
      </c>
      <c r="I433" s="21">
        <v>2</v>
      </c>
      <c r="K433" s="14" t="s">
        <v>152</v>
      </c>
      <c r="L433">
        <v>13</v>
      </c>
      <c r="M433" s="2">
        <v>505</v>
      </c>
    </row>
    <row r="434" spans="2:13" ht="12.75">
      <c r="B434" s="239">
        <v>1600</v>
      </c>
      <c r="C434" s="36" t="s">
        <v>42</v>
      </c>
      <c r="D434" s="11" t="s">
        <v>158</v>
      </c>
      <c r="E434" s="36" t="s">
        <v>43</v>
      </c>
      <c r="F434" s="43" t="s">
        <v>214</v>
      </c>
      <c r="G434" s="26" t="s">
        <v>221</v>
      </c>
      <c r="H434" s="5">
        <f t="shared" si="33"/>
        <v>-9200</v>
      </c>
      <c r="I434" s="21">
        <v>3.2</v>
      </c>
      <c r="J434" s="35"/>
      <c r="K434" s="35" t="s">
        <v>152</v>
      </c>
      <c r="L434">
        <v>13</v>
      </c>
      <c r="M434" s="2">
        <v>505</v>
      </c>
    </row>
    <row r="435" spans="2:13" ht="12.75">
      <c r="B435" s="203">
        <v>900</v>
      </c>
      <c r="C435" s="1" t="s">
        <v>42</v>
      </c>
      <c r="D435" s="11" t="s">
        <v>158</v>
      </c>
      <c r="E435" s="1" t="s">
        <v>43</v>
      </c>
      <c r="F435" s="43" t="s">
        <v>214</v>
      </c>
      <c r="G435" s="26" t="s">
        <v>134</v>
      </c>
      <c r="H435" s="5">
        <f t="shared" si="33"/>
        <v>-10100</v>
      </c>
      <c r="I435" s="21">
        <v>1.8</v>
      </c>
      <c r="K435" s="14" t="s">
        <v>152</v>
      </c>
      <c r="L435">
        <v>13</v>
      </c>
      <c r="M435" s="2">
        <v>505</v>
      </c>
    </row>
    <row r="436" spans="2:13" ht="12.75">
      <c r="B436" s="203">
        <v>1000</v>
      </c>
      <c r="C436" s="1" t="s">
        <v>42</v>
      </c>
      <c r="D436" s="11" t="s">
        <v>158</v>
      </c>
      <c r="E436" s="1" t="s">
        <v>43</v>
      </c>
      <c r="F436" s="43" t="s">
        <v>214</v>
      </c>
      <c r="G436" s="26" t="s">
        <v>142</v>
      </c>
      <c r="H436" s="5">
        <f t="shared" si="33"/>
        <v>-11100</v>
      </c>
      <c r="I436" s="21">
        <v>2</v>
      </c>
      <c r="K436" s="14" t="s">
        <v>152</v>
      </c>
      <c r="L436">
        <v>13</v>
      </c>
      <c r="M436" s="2">
        <v>505</v>
      </c>
    </row>
    <row r="437" spans="2:13" ht="12.75">
      <c r="B437" s="203">
        <v>1400</v>
      </c>
      <c r="C437" s="1" t="s">
        <v>42</v>
      </c>
      <c r="D437" s="11" t="s">
        <v>158</v>
      </c>
      <c r="E437" s="1" t="s">
        <v>43</v>
      </c>
      <c r="F437" s="43" t="s">
        <v>214</v>
      </c>
      <c r="G437" s="26" t="s">
        <v>202</v>
      </c>
      <c r="H437" s="5">
        <f t="shared" si="33"/>
        <v>-12500</v>
      </c>
      <c r="I437" s="21">
        <v>2.8</v>
      </c>
      <c r="K437" s="14" t="s">
        <v>152</v>
      </c>
      <c r="L437">
        <v>13</v>
      </c>
      <c r="M437" s="2">
        <v>505</v>
      </c>
    </row>
    <row r="438" spans="2:13" ht="12.75">
      <c r="B438" s="203">
        <v>900</v>
      </c>
      <c r="C438" s="1" t="s">
        <v>42</v>
      </c>
      <c r="D438" s="11" t="s">
        <v>158</v>
      </c>
      <c r="E438" s="1" t="s">
        <v>43</v>
      </c>
      <c r="F438" s="43" t="s">
        <v>214</v>
      </c>
      <c r="G438" s="26" t="s">
        <v>136</v>
      </c>
      <c r="H438" s="5">
        <f t="shared" si="33"/>
        <v>-13400</v>
      </c>
      <c r="I438" s="21">
        <v>1.8</v>
      </c>
      <c r="K438" s="14" t="s">
        <v>152</v>
      </c>
      <c r="L438">
        <v>13</v>
      </c>
      <c r="M438" s="2">
        <v>505</v>
      </c>
    </row>
    <row r="439" spans="2:13" ht="12.75">
      <c r="B439" s="203">
        <v>1000</v>
      </c>
      <c r="C439" s="1" t="s">
        <v>42</v>
      </c>
      <c r="D439" s="11" t="s">
        <v>158</v>
      </c>
      <c r="E439" s="1" t="s">
        <v>43</v>
      </c>
      <c r="F439" s="43" t="s">
        <v>214</v>
      </c>
      <c r="G439" s="26" t="s">
        <v>205</v>
      </c>
      <c r="H439" s="5">
        <f t="shared" si="33"/>
        <v>-14400</v>
      </c>
      <c r="I439" s="21">
        <v>2</v>
      </c>
      <c r="K439" s="14" t="s">
        <v>152</v>
      </c>
      <c r="L439">
        <v>13</v>
      </c>
      <c r="M439" s="2">
        <v>505</v>
      </c>
    </row>
    <row r="440" spans="2:13" ht="12.75">
      <c r="B440" s="203">
        <v>1400</v>
      </c>
      <c r="C440" s="1" t="s">
        <v>42</v>
      </c>
      <c r="D440" s="11" t="s">
        <v>158</v>
      </c>
      <c r="E440" s="1" t="s">
        <v>43</v>
      </c>
      <c r="F440" s="43" t="s">
        <v>214</v>
      </c>
      <c r="G440" s="26" t="s">
        <v>222</v>
      </c>
      <c r="H440" s="5">
        <f t="shared" si="33"/>
        <v>-15800</v>
      </c>
      <c r="I440" s="21">
        <v>2.8</v>
      </c>
      <c r="K440" s="14" t="s">
        <v>152</v>
      </c>
      <c r="L440">
        <v>13</v>
      </c>
      <c r="M440" s="2">
        <v>505</v>
      </c>
    </row>
    <row r="441" spans="2:13" ht="12.75">
      <c r="B441" s="203">
        <v>1400</v>
      </c>
      <c r="C441" s="1" t="s">
        <v>42</v>
      </c>
      <c r="D441" s="11" t="s">
        <v>158</v>
      </c>
      <c r="E441" s="1" t="s">
        <v>43</v>
      </c>
      <c r="F441" s="43" t="s">
        <v>214</v>
      </c>
      <c r="G441" s="26" t="s">
        <v>116</v>
      </c>
      <c r="H441" s="5">
        <f t="shared" si="33"/>
        <v>-17200</v>
      </c>
      <c r="I441" s="21">
        <v>2.8</v>
      </c>
      <c r="K441" s="14" t="s">
        <v>152</v>
      </c>
      <c r="L441">
        <v>13</v>
      </c>
      <c r="M441" s="2">
        <v>505</v>
      </c>
    </row>
    <row r="442" spans="2:13" ht="12.75">
      <c r="B442" s="203">
        <v>1000</v>
      </c>
      <c r="C442" s="1" t="s">
        <v>42</v>
      </c>
      <c r="D442" s="11" t="s">
        <v>158</v>
      </c>
      <c r="E442" s="1" t="s">
        <v>43</v>
      </c>
      <c r="F442" s="43" t="s">
        <v>214</v>
      </c>
      <c r="G442" s="26" t="s">
        <v>181</v>
      </c>
      <c r="H442" s="5">
        <f t="shared" si="33"/>
        <v>-18200</v>
      </c>
      <c r="I442" s="21">
        <v>2</v>
      </c>
      <c r="K442" s="14" t="s">
        <v>152</v>
      </c>
      <c r="L442">
        <v>13</v>
      </c>
      <c r="M442" s="2">
        <v>505</v>
      </c>
    </row>
    <row r="443" spans="2:13" ht="12.75">
      <c r="B443" s="203">
        <v>900</v>
      </c>
      <c r="C443" s="1" t="s">
        <v>42</v>
      </c>
      <c r="D443" s="11" t="s">
        <v>158</v>
      </c>
      <c r="E443" s="1" t="s">
        <v>43</v>
      </c>
      <c r="F443" s="43" t="s">
        <v>214</v>
      </c>
      <c r="G443" s="26" t="s">
        <v>185</v>
      </c>
      <c r="H443" s="5">
        <f t="shared" si="33"/>
        <v>-19100</v>
      </c>
      <c r="I443" s="21">
        <v>1.8</v>
      </c>
      <c r="K443" s="14" t="s">
        <v>152</v>
      </c>
      <c r="L443">
        <v>13</v>
      </c>
      <c r="M443" s="2">
        <v>505</v>
      </c>
    </row>
    <row r="444" spans="2:13" ht="12.75">
      <c r="B444" s="203">
        <v>1000</v>
      </c>
      <c r="C444" s="1" t="s">
        <v>42</v>
      </c>
      <c r="D444" s="11" t="s">
        <v>158</v>
      </c>
      <c r="E444" s="1" t="s">
        <v>43</v>
      </c>
      <c r="F444" s="43" t="s">
        <v>214</v>
      </c>
      <c r="G444" s="26" t="s">
        <v>209</v>
      </c>
      <c r="H444" s="5">
        <f t="shared" si="33"/>
        <v>-20100</v>
      </c>
      <c r="I444" s="21">
        <v>2</v>
      </c>
      <c r="K444" s="14" t="s">
        <v>152</v>
      </c>
      <c r="L444">
        <v>13</v>
      </c>
      <c r="M444" s="2">
        <v>505</v>
      </c>
    </row>
    <row r="445" spans="2:13" ht="12.75">
      <c r="B445" s="203">
        <v>1200</v>
      </c>
      <c r="C445" s="1" t="s">
        <v>42</v>
      </c>
      <c r="D445" s="11" t="s">
        <v>158</v>
      </c>
      <c r="E445" s="1" t="s">
        <v>43</v>
      </c>
      <c r="F445" s="43" t="s">
        <v>214</v>
      </c>
      <c r="G445" s="26" t="s">
        <v>223</v>
      </c>
      <c r="H445" s="5">
        <f t="shared" si="33"/>
        <v>-21300</v>
      </c>
      <c r="I445" s="21">
        <v>2.4</v>
      </c>
      <c r="K445" s="14" t="s">
        <v>152</v>
      </c>
      <c r="L445">
        <v>13</v>
      </c>
      <c r="M445" s="2">
        <v>505</v>
      </c>
    </row>
    <row r="446" spans="2:13" ht="12.75">
      <c r="B446" s="203">
        <v>1000</v>
      </c>
      <c r="C446" s="1" t="s">
        <v>42</v>
      </c>
      <c r="D446" s="11" t="s">
        <v>158</v>
      </c>
      <c r="E446" s="1" t="s">
        <v>43</v>
      </c>
      <c r="F446" s="43" t="s">
        <v>214</v>
      </c>
      <c r="G446" s="26" t="s">
        <v>211</v>
      </c>
      <c r="H446" s="5">
        <f t="shared" si="33"/>
        <v>-22300</v>
      </c>
      <c r="I446" s="21">
        <v>2</v>
      </c>
      <c r="K446" s="14" t="s">
        <v>152</v>
      </c>
      <c r="L446">
        <v>13</v>
      </c>
      <c r="M446" s="2">
        <v>505</v>
      </c>
    </row>
    <row r="447" spans="1:13" s="72" customFormat="1" ht="12.75">
      <c r="A447" s="1"/>
      <c r="B447" s="203">
        <v>1400</v>
      </c>
      <c r="C447" s="1" t="s">
        <v>42</v>
      </c>
      <c r="D447" s="11" t="s">
        <v>158</v>
      </c>
      <c r="E447" s="1" t="s">
        <v>43</v>
      </c>
      <c r="F447" s="43" t="s">
        <v>214</v>
      </c>
      <c r="G447" s="26" t="s">
        <v>213</v>
      </c>
      <c r="H447" s="5">
        <f t="shared" si="33"/>
        <v>-23700</v>
      </c>
      <c r="I447" s="21">
        <v>2.8</v>
      </c>
      <c r="J447"/>
      <c r="K447" s="14" t="s">
        <v>152</v>
      </c>
      <c r="L447">
        <v>13</v>
      </c>
      <c r="M447" s="2">
        <v>505</v>
      </c>
    </row>
    <row r="448" spans="1:13" ht="12.75">
      <c r="A448" s="10"/>
      <c r="B448" s="98">
        <f>SUM(B428:B447)</f>
        <v>23700</v>
      </c>
      <c r="C448" s="10"/>
      <c r="D448" s="10"/>
      <c r="E448" s="10" t="s">
        <v>43</v>
      </c>
      <c r="F448" s="77"/>
      <c r="G448" s="17"/>
      <c r="H448" s="70">
        <v>0</v>
      </c>
      <c r="I448" s="71">
        <f aca="true" t="shared" si="34" ref="I448:I463">+B448/M448</f>
        <v>46.93069306930693</v>
      </c>
      <c r="J448" s="72"/>
      <c r="K448" s="72"/>
      <c r="L448" s="72"/>
      <c r="M448" s="2">
        <v>505</v>
      </c>
    </row>
    <row r="449" spans="2:13" ht="12.75">
      <c r="B449" s="203"/>
      <c r="H449" s="5">
        <f>H448-B449</f>
        <v>0</v>
      </c>
      <c r="I449" s="21">
        <f t="shared" si="34"/>
        <v>0</v>
      </c>
      <c r="M449" s="2">
        <v>505</v>
      </c>
    </row>
    <row r="450" spans="2:13" ht="12.75">
      <c r="B450" s="203"/>
      <c r="H450" s="5">
        <f>H449-B450</f>
        <v>0</v>
      </c>
      <c r="I450" s="21">
        <f t="shared" si="34"/>
        <v>0</v>
      </c>
      <c r="M450" s="2">
        <v>505</v>
      </c>
    </row>
    <row r="451" spans="1:13" s="72" customFormat="1" ht="12.75">
      <c r="A451" s="1"/>
      <c r="B451" s="203">
        <v>1175</v>
      </c>
      <c r="C451" s="1" t="s">
        <v>224</v>
      </c>
      <c r="D451" s="1" t="s">
        <v>158</v>
      </c>
      <c r="E451" s="1" t="s">
        <v>19</v>
      </c>
      <c r="F451" s="43" t="s">
        <v>225</v>
      </c>
      <c r="G451" s="26" t="s">
        <v>222</v>
      </c>
      <c r="H451" s="5">
        <f>H450-B451</f>
        <v>-1175</v>
      </c>
      <c r="I451" s="21">
        <f t="shared" si="34"/>
        <v>2.3267326732673266</v>
      </c>
      <c r="J451"/>
      <c r="K451" s="14" t="s">
        <v>152</v>
      </c>
      <c r="L451">
        <v>13</v>
      </c>
      <c r="M451" s="2">
        <v>505</v>
      </c>
    </row>
    <row r="452" spans="1:13" ht="12.75">
      <c r="A452" s="10"/>
      <c r="B452" s="98">
        <f>SUM(B451)</f>
        <v>1175</v>
      </c>
      <c r="C452" s="10"/>
      <c r="D452" s="10"/>
      <c r="E452" s="10" t="s">
        <v>19</v>
      </c>
      <c r="F452" s="77"/>
      <c r="G452" s="17"/>
      <c r="H452" s="70">
        <v>0</v>
      </c>
      <c r="I452" s="71">
        <f t="shared" si="34"/>
        <v>2.3267326732673266</v>
      </c>
      <c r="J452" s="72"/>
      <c r="K452" s="72"/>
      <c r="L452" s="72"/>
      <c r="M452" s="2">
        <v>505</v>
      </c>
    </row>
    <row r="453" spans="2:13" ht="12.75">
      <c r="B453" s="203"/>
      <c r="H453" s="5">
        <f>H452-B453</f>
        <v>0</v>
      </c>
      <c r="I453" s="21">
        <f t="shared" si="34"/>
        <v>0</v>
      </c>
      <c r="K453" s="14"/>
      <c r="M453" s="2">
        <v>505</v>
      </c>
    </row>
    <row r="454" spans="2:13" ht="12.75">
      <c r="B454" s="203"/>
      <c r="H454" s="5">
        <f>H453-B454</f>
        <v>0</v>
      </c>
      <c r="I454" s="21">
        <f t="shared" si="34"/>
        <v>0</v>
      </c>
      <c r="K454" s="14"/>
      <c r="M454" s="2">
        <v>505</v>
      </c>
    </row>
    <row r="455" spans="1:13" s="72" customFormat="1" ht="12.75">
      <c r="A455" s="1"/>
      <c r="B455" s="239">
        <v>2000</v>
      </c>
      <c r="C455" s="11" t="s">
        <v>226</v>
      </c>
      <c r="D455" s="11" t="s">
        <v>158</v>
      </c>
      <c r="E455" s="1" t="s">
        <v>173</v>
      </c>
      <c r="F455" s="43" t="s">
        <v>214</v>
      </c>
      <c r="G455" s="26" t="s">
        <v>219</v>
      </c>
      <c r="H455" s="5">
        <f>H454-B455</f>
        <v>-2000</v>
      </c>
      <c r="I455" s="21">
        <f t="shared" si="34"/>
        <v>3.9603960396039604</v>
      </c>
      <c r="J455"/>
      <c r="K455" s="14" t="s">
        <v>152</v>
      </c>
      <c r="L455">
        <v>13</v>
      </c>
      <c r="M455" s="2">
        <v>505</v>
      </c>
    </row>
    <row r="456" spans="2:13" ht="12.75">
      <c r="B456" s="239">
        <v>1000</v>
      </c>
      <c r="C456" s="11" t="s">
        <v>226</v>
      </c>
      <c r="D456" s="11" t="s">
        <v>158</v>
      </c>
      <c r="E456" s="1" t="s">
        <v>173</v>
      </c>
      <c r="F456" s="43" t="s">
        <v>214</v>
      </c>
      <c r="G456" s="26" t="s">
        <v>219</v>
      </c>
      <c r="H456" s="5">
        <f>H455-B456</f>
        <v>-3000</v>
      </c>
      <c r="I456" s="21">
        <f t="shared" si="34"/>
        <v>1.9801980198019802</v>
      </c>
      <c r="K456" s="14" t="s">
        <v>152</v>
      </c>
      <c r="L456">
        <v>13</v>
      </c>
      <c r="M456" s="2">
        <v>505</v>
      </c>
    </row>
    <row r="457" spans="1:13" ht="12.75">
      <c r="A457" s="10"/>
      <c r="B457" s="98">
        <f>SUM(B455:B456)</f>
        <v>3000</v>
      </c>
      <c r="C457" s="10"/>
      <c r="D457" s="10"/>
      <c r="E457" s="10" t="s">
        <v>173</v>
      </c>
      <c r="F457" s="77"/>
      <c r="G457" s="17"/>
      <c r="H457" s="70">
        <v>0</v>
      </c>
      <c r="I457" s="71">
        <f t="shared" si="34"/>
        <v>5.9405940594059405</v>
      </c>
      <c r="J457" s="72"/>
      <c r="K457" s="72"/>
      <c r="L457" s="72"/>
      <c r="M457" s="2">
        <v>505</v>
      </c>
    </row>
    <row r="458" spans="2:13" ht="12.75">
      <c r="B458" s="203"/>
      <c r="H458" s="5">
        <f>H457-B458</f>
        <v>0</v>
      </c>
      <c r="I458" s="21">
        <f t="shared" si="34"/>
        <v>0</v>
      </c>
      <c r="M458" s="2">
        <v>505</v>
      </c>
    </row>
    <row r="459" spans="2:13" ht="12.75">
      <c r="B459" s="203"/>
      <c r="H459" s="5">
        <f>H458-B459</f>
        <v>0</v>
      </c>
      <c r="I459" s="21">
        <f t="shared" si="34"/>
        <v>0</v>
      </c>
      <c r="M459" s="2">
        <v>505</v>
      </c>
    </row>
    <row r="460" spans="2:13" ht="12.75">
      <c r="B460" s="203"/>
      <c r="H460" s="5">
        <f>H459-B460</f>
        <v>0</v>
      </c>
      <c r="I460" s="21">
        <f t="shared" si="34"/>
        <v>0</v>
      </c>
      <c r="M460" s="2">
        <v>505</v>
      </c>
    </row>
    <row r="461" spans="1:13" s="72" customFormat="1" ht="12.75">
      <c r="A461" s="1"/>
      <c r="B461" s="203"/>
      <c r="C461" s="1"/>
      <c r="D461" s="1"/>
      <c r="E461" s="1"/>
      <c r="F461" s="43"/>
      <c r="G461" s="26"/>
      <c r="H461" s="5">
        <f>H460-B461</f>
        <v>0</v>
      </c>
      <c r="I461" s="21">
        <f t="shared" si="34"/>
        <v>0</v>
      </c>
      <c r="J461"/>
      <c r="K461"/>
      <c r="L461"/>
      <c r="M461" s="2">
        <v>505</v>
      </c>
    </row>
    <row r="462" spans="1:13" ht="12.75">
      <c r="A462" s="10"/>
      <c r="B462" s="98">
        <f>+B473+B479+B483+B488+B492+B468</f>
        <v>38000</v>
      </c>
      <c r="C462" s="66" t="s">
        <v>227</v>
      </c>
      <c r="D462" s="67" t="s">
        <v>775</v>
      </c>
      <c r="E462" s="66" t="s">
        <v>130</v>
      </c>
      <c r="F462" s="68" t="s">
        <v>131</v>
      </c>
      <c r="G462" s="69" t="s">
        <v>228</v>
      </c>
      <c r="H462" s="70"/>
      <c r="I462" s="71">
        <f t="shared" si="34"/>
        <v>75.24752475247524</v>
      </c>
      <c r="J462" s="71"/>
      <c r="K462" s="71"/>
      <c r="L462" s="72"/>
      <c r="M462" s="2">
        <v>505</v>
      </c>
    </row>
    <row r="463" spans="2:13" ht="12.75">
      <c r="B463" s="239"/>
      <c r="H463" s="5">
        <f>H462-B463</f>
        <v>0</v>
      </c>
      <c r="I463" s="21">
        <f t="shared" si="34"/>
        <v>0</v>
      </c>
      <c r="M463" s="2">
        <v>505</v>
      </c>
    </row>
    <row r="464" spans="2:13" ht="12.75">
      <c r="B464" s="203">
        <v>2000</v>
      </c>
      <c r="C464" s="31" t="s">
        <v>27</v>
      </c>
      <c r="D464" s="1" t="s">
        <v>12</v>
      </c>
      <c r="E464" s="1" t="s">
        <v>102</v>
      </c>
      <c r="F464" s="53" t="s">
        <v>229</v>
      </c>
      <c r="G464" s="26" t="s">
        <v>136</v>
      </c>
      <c r="H464" s="5">
        <f>H463-B464</f>
        <v>-2000</v>
      </c>
      <c r="I464" s="21">
        <v>4</v>
      </c>
      <c r="K464" t="s">
        <v>27</v>
      </c>
      <c r="L464">
        <v>14</v>
      </c>
      <c r="M464" s="2">
        <v>505</v>
      </c>
    </row>
    <row r="465" spans="2:13" ht="12.75">
      <c r="B465" s="203">
        <v>3000</v>
      </c>
      <c r="C465" s="31" t="s">
        <v>27</v>
      </c>
      <c r="D465" s="1" t="s">
        <v>12</v>
      </c>
      <c r="E465" s="1" t="s">
        <v>102</v>
      </c>
      <c r="F465" s="53" t="s">
        <v>230</v>
      </c>
      <c r="G465" s="26" t="s">
        <v>205</v>
      </c>
      <c r="H465" s="5">
        <f>H464-B465</f>
        <v>-5000</v>
      </c>
      <c r="I465" s="21">
        <v>6</v>
      </c>
      <c r="K465" t="s">
        <v>27</v>
      </c>
      <c r="L465">
        <v>14</v>
      </c>
      <c r="M465" s="2">
        <v>505</v>
      </c>
    </row>
    <row r="466" spans="2:13" ht="12.75">
      <c r="B466" s="203">
        <v>3000</v>
      </c>
      <c r="C466" s="31" t="s">
        <v>27</v>
      </c>
      <c r="D466" s="1" t="s">
        <v>12</v>
      </c>
      <c r="E466" s="1" t="s">
        <v>102</v>
      </c>
      <c r="F466" s="53" t="s">
        <v>231</v>
      </c>
      <c r="G466" s="26" t="s">
        <v>232</v>
      </c>
      <c r="H466" s="5">
        <f>H465-B466</f>
        <v>-8000</v>
      </c>
      <c r="I466" s="21">
        <v>6</v>
      </c>
      <c r="K466" t="s">
        <v>27</v>
      </c>
      <c r="L466">
        <v>14</v>
      </c>
      <c r="M466" s="2">
        <v>505</v>
      </c>
    </row>
    <row r="467" spans="1:13" s="72" customFormat="1" ht="12.75">
      <c r="A467" s="1"/>
      <c r="B467" s="203">
        <v>3000</v>
      </c>
      <c r="C467" s="31" t="s">
        <v>27</v>
      </c>
      <c r="D467" s="1" t="s">
        <v>12</v>
      </c>
      <c r="E467" s="1" t="s">
        <v>102</v>
      </c>
      <c r="F467" s="53" t="s">
        <v>233</v>
      </c>
      <c r="G467" s="26" t="s">
        <v>154</v>
      </c>
      <c r="H467" s="5">
        <f>H466-B467</f>
        <v>-11000</v>
      </c>
      <c r="I467" s="21">
        <v>6</v>
      </c>
      <c r="J467"/>
      <c r="K467" t="s">
        <v>27</v>
      </c>
      <c r="L467">
        <v>14</v>
      </c>
      <c r="M467" s="2">
        <v>505</v>
      </c>
    </row>
    <row r="468" spans="1:13" ht="12.75">
      <c r="A468" s="10"/>
      <c r="B468" s="98">
        <f>SUM(B464:B467)</f>
        <v>11000</v>
      </c>
      <c r="C468" s="86" t="s">
        <v>27</v>
      </c>
      <c r="D468" s="10"/>
      <c r="E468" s="10"/>
      <c r="F468" s="77"/>
      <c r="G468" s="17"/>
      <c r="H468" s="70">
        <v>0</v>
      </c>
      <c r="I468" s="71">
        <f aca="true" t="shared" si="35" ref="I468:I475">+B468/M468</f>
        <v>21.782178217821784</v>
      </c>
      <c r="J468" s="72"/>
      <c r="K468" s="72"/>
      <c r="L468" s="72"/>
      <c r="M468" s="2">
        <v>505</v>
      </c>
    </row>
    <row r="469" spans="2:13" ht="12.75">
      <c r="B469" s="203"/>
      <c r="H469" s="5">
        <f>H468-B469</f>
        <v>0</v>
      </c>
      <c r="I469" s="21">
        <f t="shared" si="35"/>
        <v>0</v>
      </c>
      <c r="M469" s="2">
        <v>505</v>
      </c>
    </row>
    <row r="470" spans="2:13" ht="12.75">
      <c r="B470" s="203"/>
      <c r="H470" s="5">
        <f>H469-B470</f>
        <v>0</v>
      </c>
      <c r="I470" s="21">
        <f t="shared" si="35"/>
        <v>0</v>
      </c>
      <c r="M470" s="2">
        <v>505</v>
      </c>
    </row>
    <row r="471" spans="2:13" ht="12.75">
      <c r="B471" s="203">
        <v>3000</v>
      </c>
      <c r="C471" s="1" t="s">
        <v>234</v>
      </c>
      <c r="D471" s="11" t="s">
        <v>12</v>
      </c>
      <c r="E471" s="1" t="s">
        <v>36</v>
      </c>
      <c r="F471" s="43" t="s">
        <v>235</v>
      </c>
      <c r="G471" s="26" t="s">
        <v>136</v>
      </c>
      <c r="H471" s="5">
        <f>H470-B471</f>
        <v>-3000</v>
      </c>
      <c r="I471" s="21">
        <f t="shared" si="35"/>
        <v>5.9405940594059405</v>
      </c>
      <c r="K471" t="s">
        <v>236</v>
      </c>
      <c r="L471" s="14">
        <v>14</v>
      </c>
      <c r="M471" s="2">
        <v>505</v>
      </c>
    </row>
    <row r="472" spans="1:13" s="72" customFormat="1" ht="12.75">
      <c r="A472" s="1"/>
      <c r="B472" s="203">
        <v>3000</v>
      </c>
      <c r="C472" s="1" t="s">
        <v>237</v>
      </c>
      <c r="D472" s="11" t="s">
        <v>12</v>
      </c>
      <c r="E472" s="1" t="s">
        <v>36</v>
      </c>
      <c r="F472" s="43" t="s">
        <v>238</v>
      </c>
      <c r="G472" s="26" t="s">
        <v>205</v>
      </c>
      <c r="H472" s="5">
        <f>H471-B472</f>
        <v>-6000</v>
      </c>
      <c r="I472" s="21">
        <f t="shared" si="35"/>
        <v>5.9405940594059405</v>
      </c>
      <c r="J472"/>
      <c r="K472" t="s">
        <v>236</v>
      </c>
      <c r="L472" s="14">
        <v>14</v>
      </c>
      <c r="M472" s="2">
        <v>505</v>
      </c>
    </row>
    <row r="473" spans="1:13" ht="12.75">
      <c r="A473" s="10"/>
      <c r="B473" s="98">
        <f>SUM(B471:B472)</f>
        <v>6000</v>
      </c>
      <c r="C473" s="10" t="s">
        <v>835</v>
      </c>
      <c r="D473" s="10"/>
      <c r="E473" s="10"/>
      <c r="F473" s="77"/>
      <c r="G473" s="17"/>
      <c r="H473" s="70">
        <v>0</v>
      </c>
      <c r="I473" s="71">
        <f t="shared" si="35"/>
        <v>11.881188118811881</v>
      </c>
      <c r="J473" s="72"/>
      <c r="K473" s="72"/>
      <c r="L473" s="72"/>
      <c r="M473" s="2">
        <v>505</v>
      </c>
    </row>
    <row r="474" spans="2:13" ht="12.75">
      <c r="B474" s="203"/>
      <c r="H474" s="5">
        <f>H473-B474</f>
        <v>0</v>
      </c>
      <c r="I474" s="21">
        <f t="shared" si="35"/>
        <v>0</v>
      </c>
      <c r="M474" s="2">
        <v>505</v>
      </c>
    </row>
    <row r="475" spans="2:13" ht="12.75">
      <c r="B475" s="203"/>
      <c r="H475" s="5">
        <f>H474-B475</f>
        <v>0</v>
      </c>
      <c r="I475" s="21">
        <f t="shared" si="35"/>
        <v>0</v>
      </c>
      <c r="M475" s="2">
        <v>505</v>
      </c>
    </row>
    <row r="476" spans="2:13" ht="12.75">
      <c r="B476" s="203">
        <v>2000</v>
      </c>
      <c r="C476" s="1" t="s">
        <v>42</v>
      </c>
      <c r="D476" s="11" t="s">
        <v>12</v>
      </c>
      <c r="E476" s="1" t="s">
        <v>43</v>
      </c>
      <c r="F476" s="43" t="s">
        <v>240</v>
      </c>
      <c r="G476" s="26" t="s">
        <v>136</v>
      </c>
      <c r="H476" s="5">
        <f>H475-B476</f>
        <v>-2000</v>
      </c>
      <c r="I476" s="21">
        <v>4</v>
      </c>
      <c r="K476" t="s">
        <v>236</v>
      </c>
      <c r="L476" s="14">
        <v>14</v>
      </c>
      <c r="M476" s="2">
        <v>505</v>
      </c>
    </row>
    <row r="477" spans="2:13" ht="12.75">
      <c r="B477" s="203">
        <v>2000</v>
      </c>
      <c r="C477" s="1" t="s">
        <v>42</v>
      </c>
      <c r="D477" s="11" t="s">
        <v>12</v>
      </c>
      <c r="E477" s="1" t="s">
        <v>43</v>
      </c>
      <c r="F477" s="43" t="s">
        <v>240</v>
      </c>
      <c r="G477" s="26" t="s">
        <v>205</v>
      </c>
      <c r="H477" s="5">
        <f>H476-B477</f>
        <v>-4000</v>
      </c>
      <c r="I477" s="21">
        <v>4</v>
      </c>
      <c r="K477" t="s">
        <v>236</v>
      </c>
      <c r="L477" s="14">
        <v>14</v>
      </c>
      <c r="M477" s="2">
        <v>505</v>
      </c>
    </row>
    <row r="478" spans="1:13" s="72" customFormat="1" ht="12.75">
      <c r="A478" s="1"/>
      <c r="B478" s="203">
        <v>3000</v>
      </c>
      <c r="C478" s="1" t="s">
        <v>42</v>
      </c>
      <c r="D478" s="11" t="s">
        <v>12</v>
      </c>
      <c r="E478" s="1" t="s">
        <v>43</v>
      </c>
      <c r="F478" s="43" t="s">
        <v>240</v>
      </c>
      <c r="G478" s="26" t="s">
        <v>205</v>
      </c>
      <c r="H478" s="5">
        <f>H477-B478</f>
        <v>-7000</v>
      </c>
      <c r="I478" s="21">
        <v>6</v>
      </c>
      <c r="J478"/>
      <c r="K478" t="s">
        <v>236</v>
      </c>
      <c r="L478" s="14">
        <v>14</v>
      </c>
      <c r="M478" s="2">
        <v>505</v>
      </c>
    </row>
    <row r="479" spans="1:13" ht="12.75">
      <c r="A479" s="10"/>
      <c r="B479" s="98">
        <f>SUM(B476:B478)</f>
        <v>7000</v>
      </c>
      <c r="C479" s="10"/>
      <c r="D479" s="10"/>
      <c r="E479" s="10" t="s">
        <v>43</v>
      </c>
      <c r="F479" s="77"/>
      <c r="G479" s="17"/>
      <c r="H479" s="70">
        <v>0</v>
      </c>
      <c r="I479" s="71">
        <f aca="true" t="shared" si="36" ref="I479:I485">+B479/M479</f>
        <v>13.861386138613861</v>
      </c>
      <c r="J479" s="72"/>
      <c r="K479" s="72"/>
      <c r="L479" s="72"/>
      <c r="M479" s="2">
        <v>505</v>
      </c>
    </row>
    <row r="480" spans="2:13" ht="12.75">
      <c r="B480" s="203"/>
      <c r="H480" s="5">
        <f>H479-B480</f>
        <v>0</v>
      </c>
      <c r="I480" s="21">
        <f t="shared" si="36"/>
        <v>0</v>
      </c>
      <c r="M480" s="2">
        <v>505</v>
      </c>
    </row>
    <row r="481" spans="2:13" ht="12.75">
      <c r="B481" s="203"/>
      <c r="H481" s="5">
        <f>H480-B481</f>
        <v>0</v>
      </c>
      <c r="I481" s="21">
        <f t="shared" si="36"/>
        <v>0</v>
      </c>
      <c r="M481" s="2">
        <v>505</v>
      </c>
    </row>
    <row r="482" spans="1:13" s="72" customFormat="1" ht="12.75">
      <c r="A482" s="11"/>
      <c r="B482" s="239">
        <v>5000</v>
      </c>
      <c r="C482" s="11" t="s">
        <v>44</v>
      </c>
      <c r="D482" s="11" t="s">
        <v>12</v>
      </c>
      <c r="E482" s="11" t="s">
        <v>36</v>
      </c>
      <c r="F482" s="79" t="s">
        <v>241</v>
      </c>
      <c r="G482" s="28" t="s">
        <v>136</v>
      </c>
      <c r="H482" s="27">
        <f>H481-B482</f>
        <v>-5000</v>
      </c>
      <c r="I482" s="51">
        <f t="shared" si="36"/>
        <v>9.900990099009901</v>
      </c>
      <c r="J482" s="14"/>
      <c r="K482" s="14" t="s">
        <v>236</v>
      </c>
      <c r="L482" s="14">
        <v>14</v>
      </c>
      <c r="M482" s="2">
        <v>505</v>
      </c>
    </row>
    <row r="483" spans="1:13" ht="12.75">
      <c r="A483" s="10"/>
      <c r="B483" s="98">
        <f>SUM(B482)</f>
        <v>5000</v>
      </c>
      <c r="C483" s="10" t="s">
        <v>44</v>
      </c>
      <c r="D483" s="10"/>
      <c r="E483" s="10"/>
      <c r="F483" s="77"/>
      <c r="G483" s="17"/>
      <c r="H483" s="70">
        <v>0</v>
      </c>
      <c r="I483" s="71">
        <f t="shared" si="36"/>
        <v>9.900990099009901</v>
      </c>
      <c r="J483" s="72"/>
      <c r="K483" s="72"/>
      <c r="L483" s="72"/>
      <c r="M483" s="2">
        <v>505</v>
      </c>
    </row>
    <row r="484" spans="2:13" ht="12.75">
      <c r="B484" s="203"/>
      <c r="H484" s="5">
        <f>H483-B484</f>
        <v>0</v>
      </c>
      <c r="I484" s="21">
        <f t="shared" si="36"/>
        <v>0</v>
      </c>
      <c r="M484" s="2">
        <v>505</v>
      </c>
    </row>
    <row r="485" spans="2:13" ht="12.75">
      <c r="B485" s="203"/>
      <c r="H485" s="5">
        <f>H484-B485</f>
        <v>0</v>
      </c>
      <c r="I485" s="21">
        <f t="shared" si="36"/>
        <v>0</v>
      </c>
      <c r="M485" s="2">
        <v>505</v>
      </c>
    </row>
    <row r="486" spans="2:13" ht="12.75">
      <c r="B486" s="203">
        <v>2000</v>
      </c>
      <c r="C486" s="1" t="s">
        <v>46</v>
      </c>
      <c r="D486" s="11" t="s">
        <v>12</v>
      </c>
      <c r="E486" s="1" t="s">
        <v>36</v>
      </c>
      <c r="F486" s="43" t="s">
        <v>240</v>
      </c>
      <c r="G486" s="26" t="s">
        <v>136</v>
      </c>
      <c r="H486" s="5">
        <f>H485-B486</f>
        <v>-2000</v>
      </c>
      <c r="I486" s="21">
        <v>4</v>
      </c>
      <c r="K486" t="s">
        <v>236</v>
      </c>
      <c r="L486" s="14">
        <v>14</v>
      </c>
      <c r="M486" s="2">
        <v>505</v>
      </c>
    </row>
    <row r="487" spans="1:13" s="72" customFormat="1" ht="12.75">
      <c r="A487" s="1"/>
      <c r="B487" s="203">
        <v>2000</v>
      </c>
      <c r="C487" s="1" t="s">
        <v>46</v>
      </c>
      <c r="D487" s="11" t="s">
        <v>12</v>
      </c>
      <c r="E487" s="1" t="s">
        <v>36</v>
      </c>
      <c r="F487" s="43" t="s">
        <v>240</v>
      </c>
      <c r="G487" s="26" t="s">
        <v>205</v>
      </c>
      <c r="H487" s="5">
        <f>H486-B487</f>
        <v>-4000</v>
      </c>
      <c r="I487" s="21">
        <v>4</v>
      </c>
      <c r="J487"/>
      <c r="K487" t="s">
        <v>236</v>
      </c>
      <c r="L487" s="14">
        <v>14</v>
      </c>
      <c r="M487" s="2">
        <v>505</v>
      </c>
    </row>
    <row r="488" spans="1:13" ht="12.75">
      <c r="A488" s="10"/>
      <c r="B488" s="98">
        <f>SUM(B486:B487)</f>
        <v>4000</v>
      </c>
      <c r="C488" s="10" t="s">
        <v>46</v>
      </c>
      <c r="D488" s="10"/>
      <c r="E488" s="10"/>
      <c r="F488" s="77"/>
      <c r="G488" s="17"/>
      <c r="H488" s="70">
        <v>0</v>
      </c>
      <c r="I488" s="71">
        <f aca="true" t="shared" si="37" ref="I488:I510">+B488/M488</f>
        <v>7.920792079207921</v>
      </c>
      <c r="J488" s="72"/>
      <c r="K488" s="72"/>
      <c r="L488" s="72"/>
      <c r="M488" s="2">
        <v>505</v>
      </c>
    </row>
    <row r="489" spans="2:13" ht="12.75">
      <c r="B489" s="203"/>
      <c r="H489" s="5">
        <f>H488-B489</f>
        <v>0</v>
      </c>
      <c r="I489" s="21">
        <f t="shared" si="37"/>
        <v>0</v>
      </c>
      <c r="M489" s="2">
        <v>505</v>
      </c>
    </row>
    <row r="490" spans="2:13" ht="12.75">
      <c r="B490" s="203"/>
      <c r="H490" s="5">
        <f>H489-B490</f>
        <v>0</v>
      </c>
      <c r="I490" s="21">
        <f t="shared" si="37"/>
        <v>0</v>
      </c>
      <c r="M490" s="2">
        <v>505</v>
      </c>
    </row>
    <row r="491" spans="1:13" s="72" customFormat="1" ht="12.75">
      <c r="A491" s="11"/>
      <c r="B491" s="239">
        <v>5000</v>
      </c>
      <c r="C491" s="11" t="s">
        <v>172</v>
      </c>
      <c r="D491" s="11" t="s">
        <v>12</v>
      </c>
      <c r="E491" s="11" t="s">
        <v>173</v>
      </c>
      <c r="F491" s="79" t="s">
        <v>242</v>
      </c>
      <c r="G491" s="28" t="s">
        <v>205</v>
      </c>
      <c r="H491" s="27">
        <f>H490-B491</f>
        <v>-5000</v>
      </c>
      <c r="I491" s="51">
        <f t="shared" si="37"/>
        <v>9.900990099009901</v>
      </c>
      <c r="J491" s="14"/>
      <c r="K491" s="14" t="s">
        <v>236</v>
      </c>
      <c r="L491" s="14">
        <v>14</v>
      </c>
      <c r="M491" s="2">
        <v>505</v>
      </c>
    </row>
    <row r="492" spans="1:13" ht="12.75">
      <c r="A492" s="10"/>
      <c r="B492" s="98">
        <f>SUM(B491)</f>
        <v>5000</v>
      </c>
      <c r="C492" s="10"/>
      <c r="D492" s="10"/>
      <c r="E492" s="10" t="s">
        <v>173</v>
      </c>
      <c r="F492" s="77"/>
      <c r="G492" s="17"/>
      <c r="H492" s="70">
        <v>0</v>
      </c>
      <c r="I492" s="71">
        <f t="shared" si="37"/>
        <v>9.900990099009901</v>
      </c>
      <c r="J492" s="72"/>
      <c r="K492" s="72"/>
      <c r="L492" s="72"/>
      <c r="M492" s="2">
        <v>505</v>
      </c>
    </row>
    <row r="493" spans="2:13" ht="12.75">
      <c r="B493" s="203"/>
      <c r="H493" s="5">
        <f>H492-B493</f>
        <v>0</v>
      </c>
      <c r="I493" s="21">
        <f t="shared" si="37"/>
        <v>0</v>
      </c>
      <c r="M493" s="2">
        <v>505</v>
      </c>
    </row>
    <row r="494" spans="2:13" ht="12.75">
      <c r="B494" s="203"/>
      <c r="H494" s="5">
        <f>H493-B494</f>
        <v>0</v>
      </c>
      <c r="I494" s="21">
        <f t="shared" si="37"/>
        <v>0</v>
      </c>
      <c r="M494" s="2">
        <v>505</v>
      </c>
    </row>
    <row r="495" spans="2:13" ht="12.75">
      <c r="B495" s="203"/>
      <c r="H495" s="5">
        <f>H494-B495</f>
        <v>0</v>
      </c>
      <c r="I495" s="21">
        <f t="shared" si="37"/>
        <v>0</v>
      </c>
      <c r="M495" s="2">
        <v>505</v>
      </c>
    </row>
    <row r="496" spans="1:13" s="72" customFormat="1" ht="12.75">
      <c r="A496" s="1"/>
      <c r="B496" s="203"/>
      <c r="C496" s="1"/>
      <c r="D496" s="1"/>
      <c r="E496" s="1"/>
      <c r="F496" s="43"/>
      <c r="G496" s="26"/>
      <c r="H496" s="5">
        <f>H495-B496</f>
        <v>0</v>
      </c>
      <c r="I496" s="21">
        <f t="shared" si="37"/>
        <v>0</v>
      </c>
      <c r="J496"/>
      <c r="K496"/>
      <c r="L496"/>
      <c r="M496" s="2">
        <v>505</v>
      </c>
    </row>
    <row r="497" spans="1:13" ht="12.75">
      <c r="A497" s="10"/>
      <c r="B497" s="98">
        <f>+B500+B508</f>
        <v>12500</v>
      </c>
      <c r="C497" s="66" t="s">
        <v>243</v>
      </c>
      <c r="D497" s="67" t="s">
        <v>244</v>
      </c>
      <c r="E497" s="66" t="s">
        <v>130</v>
      </c>
      <c r="F497" s="68" t="s">
        <v>131</v>
      </c>
      <c r="G497" s="69" t="s">
        <v>228</v>
      </c>
      <c r="H497" s="70"/>
      <c r="I497" s="71">
        <f t="shared" si="37"/>
        <v>24.752475247524753</v>
      </c>
      <c r="J497" s="71"/>
      <c r="K497" s="71"/>
      <c r="L497" s="72"/>
      <c r="M497" s="2">
        <v>505</v>
      </c>
    </row>
    <row r="498" spans="2:13" ht="12.75">
      <c r="B498" s="203"/>
      <c r="H498" s="5">
        <f>H497-B498</f>
        <v>0</v>
      </c>
      <c r="I498" s="21">
        <f t="shared" si="37"/>
        <v>0</v>
      </c>
      <c r="M498" s="2">
        <v>505</v>
      </c>
    </row>
    <row r="499" spans="1:13" s="72" customFormat="1" ht="12.75">
      <c r="A499" s="1"/>
      <c r="B499" s="203">
        <v>2500</v>
      </c>
      <c r="C499" s="31" t="s">
        <v>27</v>
      </c>
      <c r="D499" s="11" t="s">
        <v>12</v>
      </c>
      <c r="E499" s="1" t="s">
        <v>245</v>
      </c>
      <c r="F499" s="43" t="s">
        <v>246</v>
      </c>
      <c r="G499" s="26" t="s">
        <v>68</v>
      </c>
      <c r="H499" s="5">
        <f>H498-B499</f>
        <v>-2500</v>
      </c>
      <c r="I499" s="21">
        <f t="shared" si="37"/>
        <v>4.9504950495049505</v>
      </c>
      <c r="J499"/>
      <c r="K499" t="s">
        <v>27</v>
      </c>
      <c r="L499">
        <v>15</v>
      </c>
      <c r="M499" s="2">
        <v>505</v>
      </c>
    </row>
    <row r="500" spans="1:13" ht="12.75">
      <c r="A500" s="10"/>
      <c r="B500" s="98">
        <f>SUM(B499)</f>
        <v>2500</v>
      </c>
      <c r="C500" s="86" t="s">
        <v>27</v>
      </c>
      <c r="D500" s="10"/>
      <c r="E500" s="10"/>
      <c r="F500" s="77"/>
      <c r="G500" s="17"/>
      <c r="H500" s="70">
        <v>0</v>
      </c>
      <c r="I500" s="71">
        <f t="shared" si="37"/>
        <v>4.9504950495049505</v>
      </c>
      <c r="J500" s="72"/>
      <c r="K500" s="72"/>
      <c r="L500" s="72"/>
      <c r="M500" s="2">
        <v>505</v>
      </c>
    </row>
    <row r="501" spans="2:13" ht="12.75">
      <c r="B501" s="203"/>
      <c r="H501" s="5">
        <f aca="true" t="shared" si="38" ref="H501:H507">H500-B501</f>
        <v>0</v>
      </c>
      <c r="I501" s="21">
        <f t="shared" si="37"/>
        <v>0</v>
      </c>
      <c r="M501" s="2">
        <v>505</v>
      </c>
    </row>
    <row r="502" spans="2:13" ht="12.75">
      <c r="B502" s="203"/>
      <c r="H502" s="5">
        <f t="shared" si="38"/>
        <v>0</v>
      </c>
      <c r="I502" s="21">
        <f t="shared" si="37"/>
        <v>0</v>
      </c>
      <c r="M502" s="2">
        <v>505</v>
      </c>
    </row>
    <row r="503" spans="2:13" ht="12.75">
      <c r="B503" s="239">
        <v>2000</v>
      </c>
      <c r="C503" s="1" t="s">
        <v>42</v>
      </c>
      <c r="D503" s="11" t="s">
        <v>12</v>
      </c>
      <c r="E503" s="1" t="s">
        <v>43</v>
      </c>
      <c r="F503" s="43" t="s">
        <v>247</v>
      </c>
      <c r="G503" s="29" t="s">
        <v>68</v>
      </c>
      <c r="H503" s="5">
        <f t="shared" si="38"/>
        <v>-2000</v>
      </c>
      <c r="I503" s="21">
        <f t="shared" si="37"/>
        <v>3.9603960396039604</v>
      </c>
      <c r="K503" t="s">
        <v>245</v>
      </c>
      <c r="L503">
        <v>15</v>
      </c>
      <c r="M503" s="2">
        <v>505</v>
      </c>
    </row>
    <row r="504" spans="2:13" ht="12.75">
      <c r="B504" s="239">
        <v>2000</v>
      </c>
      <c r="C504" s="1" t="s">
        <v>42</v>
      </c>
      <c r="D504" s="11" t="s">
        <v>12</v>
      </c>
      <c r="E504" s="1" t="s">
        <v>43</v>
      </c>
      <c r="F504" s="43" t="s">
        <v>247</v>
      </c>
      <c r="G504" s="29" t="s">
        <v>82</v>
      </c>
      <c r="H504" s="5">
        <f t="shared" si="38"/>
        <v>-4000</v>
      </c>
      <c r="I504" s="21">
        <f t="shared" si="37"/>
        <v>3.9603960396039604</v>
      </c>
      <c r="K504" t="s">
        <v>245</v>
      </c>
      <c r="L504">
        <v>15</v>
      </c>
      <c r="M504" s="2">
        <v>505</v>
      </c>
    </row>
    <row r="505" spans="2:13" ht="12.75">
      <c r="B505" s="239">
        <v>2000</v>
      </c>
      <c r="C505" s="1" t="s">
        <v>42</v>
      </c>
      <c r="D505" s="11" t="s">
        <v>12</v>
      </c>
      <c r="E505" s="1" t="s">
        <v>43</v>
      </c>
      <c r="F505" s="43" t="s">
        <v>247</v>
      </c>
      <c r="G505" s="29" t="s">
        <v>78</v>
      </c>
      <c r="H505" s="5">
        <f t="shared" si="38"/>
        <v>-6000</v>
      </c>
      <c r="I505" s="21">
        <f t="shared" si="37"/>
        <v>3.9603960396039604</v>
      </c>
      <c r="K505" t="s">
        <v>245</v>
      </c>
      <c r="L505">
        <v>15</v>
      </c>
      <c r="M505" s="2">
        <v>505</v>
      </c>
    </row>
    <row r="506" spans="2:13" ht="12.75">
      <c r="B506" s="239">
        <v>2000</v>
      </c>
      <c r="C506" s="1" t="s">
        <v>42</v>
      </c>
      <c r="D506" s="11" t="s">
        <v>12</v>
      </c>
      <c r="E506" s="1" t="s">
        <v>43</v>
      </c>
      <c r="F506" s="43" t="s">
        <v>247</v>
      </c>
      <c r="G506" s="29" t="s">
        <v>248</v>
      </c>
      <c r="H506" s="5">
        <f t="shared" si="38"/>
        <v>-8000</v>
      </c>
      <c r="I506" s="21">
        <f t="shared" si="37"/>
        <v>3.9603960396039604</v>
      </c>
      <c r="K506" t="s">
        <v>245</v>
      </c>
      <c r="L506">
        <v>15</v>
      </c>
      <c r="M506" s="2">
        <v>505</v>
      </c>
    </row>
    <row r="507" spans="1:13" s="72" customFormat="1" ht="12.75">
      <c r="A507" s="1"/>
      <c r="B507" s="239">
        <v>2000</v>
      </c>
      <c r="C507" s="1" t="s">
        <v>42</v>
      </c>
      <c r="D507" s="11" t="s">
        <v>12</v>
      </c>
      <c r="E507" s="1" t="s">
        <v>43</v>
      </c>
      <c r="F507" s="43" t="s">
        <v>247</v>
      </c>
      <c r="G507" s="29" t="s">
        <v>126</v>
      </c>
      <c r="H507" s="5">
        <f t="shared" si="38"/>
        <v>-10000</v>
      </c>
      <c r="I507" s="21">
        <f t="shared" si="37"/>
        <v>3.9603960396039604</v>
      </c>
      <c r="J507"/>
      <c r="K507" t="s">
        <v>245</v>
      </c>
      <c r="L507">
        <v>15</v>
      </c>
      <c r="M507" s="2">
        <v>505</v>
      </c>
    </row>
    <row r="508" spans="1:13" ht="12.75">
      <c r="A508" s="10"/>
      <c r="B508" s="98">
        <f>SUM(B503:B507)</f>
        <v>10000</v>
      </c>
      <c r="C508" s="10"/>
      <c r="D508" s="10"/>
      <c r="E508" s="10" t="s">
        <v>43</v>
      </c>
      <c r="F508" s="77"/>
      <c r="G508" s="17"/>
      <c r="H508" s="70">
        <v>0</v>
      </c>
      <c r="I508" s="71">
        <f t="shared" si="37"/>
        <v>19.801980198019802</v>
      </c>
      <c r="J508" s="72"/>
      <c r="K508" s="72"/>
      <c r="L508" s="72"/>
      <c r="M508" s="2">
        <v>505</v>
      </c>
    </row>
    <row r="509" spans="2:13" ht="12.75">
      <c r="B509" s="203"/>
      <c r="H509" s="5">
        <f>H508-B509</f>
        <v>0</v>
      </c>
      <c r="I509" s="21">
        <f t="shared" si="37"/>
        <v>0</v>
      </c>
      <c r="M509" s="2">
        <v>505</v>
      </c>
    </row>
    <row r="510" spans="2:13" ht="12.75">
      <c r="B510" s="203"/>
      <c r="H510" s="5">
        <f>H509-B510</f>
        <v>0</v>
      </c>
      <c r="I510" s="21">
        <f t="shared" si="37"/>
        <v>0</v>
      </c>
      <c r="M510" s="2">
        <v>505</v>
      </c>
    </row>
    <row r="511" spans="1:13" s="14" customFormat="1" ht="12.75">
      <c r="A511" s="11"/>
      <c r="B511" s="239">
        <v>25000</v>
      </c>
      <c r="C511" s="11" t="s">
        <v>822</v>
      </c>
      <c r="D511" s="11" t="s">
        <v>158</v>
      </c>
      <c r="E511" s="11" t="s">
        <v>161</v>
      </c>
      <c r="F511" s="43" t="s">
        <v>723</v>
      </c>
      <c r="G511" s="26" t="s">
        <v>284</v>
      </c>
      <c r="H511" s="27">
        <f>H510-B511</f>
        <v>-25000</v>
      </c>
      <c r="I511" s="51">
        <v>50</v>
      </c>
      <c r="K511" s="14" t="s">
        <v>632</v>
      </c>
      <c r="M511" s="38">
        <v>515</v>
      </c>
    </row>
    <row r="512" spans="1:13" s="72" customFormat="1" ht="12.75">
      <c r="A512" s="10"/>
      <c r="B512" s="98">
        <f>SUM(B511)</f>
        <v>25000</v>
      </c>
      <c r="C512" s="10" t="s">
        <v>1</v>
      </c>
      <c r="D512" s="10"/>
      <c r="E512" s="10"/>
      <c r="F512" s="77"/>
      <c r="G512" s="17"/>
      <c r="H512" s="70">
        <v>0</v>
      </c>
      <c r="I512" s="71">
        <f aca="true" t="shared" si="39" ref="I512:I530">+B512/M512</f>
        <v>49.504950495049506</v>
      </c>
      <c r="M512" s="78">
        <v>505</v>
      </c>
    </row>
    <row r="513" spans="1:13" s="14" customFormat="1" ht="12.75">
      <c r="A513" s="1"/>
      <c r="B513" s="203"/>
      <c r="C513" s="1"/>
      <c r="D513" s="1"/>
      <c r="E513" s="1"/>
      <c r="F513" s="43"/>
      <c r="G513" s="26"/>
      <c r="H513" s="5">
        <f aca="true" t="shared" si="40" ref="H513:H521">H512-B513</f>
        <v>0</v>
      </c>
      <c r="I513" s="21">
        <f t="shared" si="39"/>
        <v>0</v>
      </c>
      <c r="J513"/>
      <c r="K513"/>
      <c r="L513"/>
      <c r="M513" s="2">
        <v>505</v>
      </c>
    </row>
    <row r="514" spans="1:13" s="14" customFormat="1" ht="12.75">
      <c r="A514" s="1"/>
      <c r="B514" s="203"/>
      <c r="C514" s="1"/>
      <c r="D514" s="1"/>
      <c r="E514" s="1"/>
      <c r="F514" s="43"/>
      <c r="G514" s="26"/>
      <c r="H514" s="5">
        <f t="shared" si="40"/>
        <v>0</v>
      </c>
      <c r="I514" s="21">
        <f t="shared" si="39"/>
        <v>0</v>
      </c>
      <c r="J514"/>
      <c r="K514"/>
      <c r="L514"/>
      <c r="M514" s="2">
        <v>505</v>
      </c>
    </row>
    <row r="515" spans="1:13" s="14" customFormat="1" ht="12.75">
      <c r="A515" s="11"/>
      <c r="B515" s="239">
        <v>170000</v>
      </c>
      <c r="C515" s="1" t="s">
        <v>152</v>
      </c>
      <c r="D515" s="1" t="s">
        <v>12</v>
      </c>
      <c r="E515" s="11"/>
      <c r="F515" s="53" t="s">
        <v>253</v>
      </c>
      <c r="G515" s="28" t="s">
        <v>256</v>
      </c>
      <c r="H515" s="5">
        <f t="shared" si="40"/>
        <v>-170000</v>
      </c>
      <c r="I515" s="21">
        <f t="shared" si="39"/>
        <v>336.63366336633663</v>
      </c>
      <c r="M515" s="2">
        <v>505</v>
      </c>
    </row>
    <row r="516" spans="1:13" ht="12.75">
      <c r="A516" s="11"/>
      <c r="B516" s="239">
        <v>22015</v>
      </c>
      <c r="C516" s="1" t="s">
        <v>152</v>
      </c>
      <c r="D516" s="1" t="s">
        <v>12</v>
      </c>
      <c r="E516" s="11" t="s">
        <v>254</v>
      </c>
      <c r="F516" s="53"/>
      <c r="G516" s="28" t="s">
        <v>256</v>
      </c>
      <c r="H516" s="5">
        <f t="shared" si="40"/>
        <v>-192015</v>
      </c>
      <c r="I516" s="21">
        <f t="shared" si="39"/>
        <v>43.59405940594059</v>
      </c>
      <c r="J516" s="14"/>
      <c r="K516" s="14"/>
      <c r="L516" s="14"/>
      <c r="M516" s="2">
        <v>505</v>
      </c>
    </row>
    <row r="517" spans="1:13" s="14" customFormat="1" ht="12.75">
      <c r="A517" s="11"/>
      <c r="B517" s="239">
        <v>120000</v>
      </c>
      <c r="C517" s="11" t="s">
        <v>28</v>
      </c>
      <c r="D517" s="1" t="s">
        <v>12</v>
      </c>
      <c r="E517" s="11"/>
      <c r="F517" s="94" t="s">
        <v>253</v>
      </c>
      <c r="G517" s="28" t="s">
        <v>256</v>
      </c>
      <c r="H517" s="5">
        <f t="shared" si="40"/>
        <v>-312015</v>
      </c>
      <c r="I517" s="21">
        <f t="shared" si="39"/>
        <v>237.62376237623764</v>
      </c>
      <c r="M517" s="2">
        <v>505</v>
      </c>
    </row>
    <row r="518" spans="1:13" s="14" customFormat="1" ht="12.75">
      <c r="A518" s="11"/>
      <c r="B518" s="239">
        <v>15540</v>
      </c>
      <c r="C518" s="1" t="s">
        <v>28</v>
      </c>
      <c r="D518" s="1" t="s">
        <v>12</v>
      </c>
      <c r="E518" s="11" t="s">
        <v>254</v>
      </c>
      <c r="F518" s="53"/>
      <c r="G518" s="28" t="s">
        <v>256</v>
      </c>
      <c r="H518" s="5">
        <f t="shared" si="40"/>
        <v>-327555</v>
      </c>
      <c r="I518" s="21">
        <f t="shared" si="39"/>
        <v>30.77227722772277</v>
      </c>
      <c r="M518" s="2">
        <v>505</v>
      </c>
    </row>
    <row r="519" spans="1:13" ht="12.75">
      <c r="A519" s="11"/>
      <c r="B519" s="239">
        <v>100000</v>
      </c>
      <c r="C519" s="1" t="s">
        <v>28</v>
      </c>
      <c r="D519" s="1" t="s">
        <v>12</v>
      </c>
      <c r="E519" s="53" t="s">
        <v>226</v>
      </c>
      <c r="F519" s="254"/>
      <c r="G519" s="28" t="s">
        <v>256</v>
      </c>
      <c r="H519" s="5">
        <f t="shared" si="40"/>
        <v>-427555</v>
      </c>
      <c r="I519" s="21">
        <f t="shared" si="39"/>
        <v>198.01980198019803</v>
      </c>
      <c r="J519" s="14"/>
      <c r="K519" s="14"/>
      <c r="L519" s="14"/>
      <c r="M519" s="38">
        <v>505</v>
      </c>
    </row>
    <row r="520" spans="1:13" ht="12.75">
      <c r="A520" s="11"/>
      <c r="B520" s="239">
        <v>60000</v>
      </c>
      <c r="C520" s="11" t="s">
        <v>53</v>
      </c>
      <c r="D520" s="1" t="s">
        <v>12</v>
      </c>
      <c r="E520" s="11" t="s">
        <v>226</v>
      </c>
      <c r="F520" s="94" t="s">
        <v>253</v>
      </c>
      <c r="G520" s="28" t="s">
        <v>256</v>
      </c>
      <c r="H520" s="5">
        <f t="shared" si="40"/>
        <v>-487555</v>
      </c>
      <c r="I520" s="21">
        <f t="shared" si="39"/>
        <v>118.81188118811882</v>
      </c>
      <c r="J520" s="14"/>
      <c r="K520" s="14"/>
      <c r="L520" s="14"/>
      <c r="M520" s="2">
        <v>505</v>
      </c>
    </row>
    <row r="521" spans="1:14" ht="12.75">
      <c r="A521" s="11"/>
      <c r="B521" s="239">
        <v>60000</v>
      </c>
      <c r="C521" s="11" t="s">
        <v>79</v>
      </c>
      <c r="D521" s="1" t="s">
        <v>12</v>
      </c>
      <c r="E521" s="11" t="s">
        <v>226</v>
      </c>
      <c r="F521" s="94"/>
      <c r="G521" s="28" t="s">
        <v>256</v>
      </c>
      <c r="H521" s="5">
        <f t="shared" si="40"/>
        <v>-547555</v>
      </c>
      <c r="I521" s="21">
        <f t="shared" si="39"/>
        <v>118.81188118811882</v>
      </c>
      <c r="J521" s="14"/>
      <c r="K521" s="14"/>
      <c r="L521" s="14"/>
      <c r="M521" s="2">
        <v>505</v>
      </c>
      <c r="N521" s="37">
        <v>500</v>
      </c>
    </row>
    <row r="522" spans="1:13" ht="12.75">
      <c r="A522" s="10"/>
      <c r="B522" s="98">
        <f>SUM(B515:B521)</f>
        <v>547555</v>
      </c>
      <c r="C522" s="10" t="s">
        <v>255</v>
      </c>
      <c r="D522" s="10"/>
      <c r="E522" s="10"/>
      <c r="F522" s="95"/>
      <c r="G522" s="17"/>
      <c r="H522" s="70">
        <v>0</v>
      </c>
      <c r="I522" s="71">
        <f t="shared" si="39"/>
        <v>1084.2673267326732</v>
      </c>
      <c r="J522" s="72"/>
      <c r="K522" s="72"/>
      <c r="L522" s="72"/>
      <c r="M522" s="2">
        <v>505</v>
      </c>
    </row>
    <row r="523" spans="8:13" ht="13.5" customHeight="1">
      <c r="H523" s="5">
        <f>H522-B523</f>
        <v>0</v>
      </c>
      <c r="I523" s="21">
        <f t="shared" si="39"/>
        <v>0</v>
      </c>
      <c r="M523" s="2">
        <v>505</v>
      </c>
    </row>
    <row r="524" spans="8:13" ht="12.75">
      <c r="H524" s="5">
        <f>H523-B524</f>
        <v>0</v>
      </c>
      <c r="I524" s="21">
        <f t="shared" si="39"/>
        <v>0</v>
      </c>
      <c r="M524" s="2">
        <v>505</v>
      </c>
    </row>
    <row r="525" spans="8:13" ht="12.75">
      <c r="H525" s="5">
        <f>H524-B525</f>
        <v>0</v>
      </c>
      <c r="I525" s="21">
        <f t="shared" si="39"/>
        <v>0</v>
      </c>
      <c r="M525" s="2">
        <v>505</v>
      </c>
    </row>
    <row r="526" spans="8:13" ht="12.75">
      <c r="H526" s="5">
        <f>H525-B526</f>
        <v>0</v>
      </c>
      <c r="I526" s="21">
        <f t="shared" si="39"/>
        <v>0</v>
      </c>
      <c r="M526" s="2">
        <v>505</v>
      </c>
    </row>
    <row r="527" spans="1:13" ht="13.5" thickBot="1">
      <c r="A527" s="54"/>
      <c r="B527" s="63">
        <f>+B529+B557+B593+B637</f>
        <v>693500</v>
      </c>
      <c r="C527" s="54"/>
      <c r="D527" s="64" t="s">
        <v>257</v>
      </c>
      <c r="E527" s="57"/>
      <c r="F527" s="58"/>
      <c r="G527" s="59"/>
      <c r="H527" s="60">
        <v>0</v>
      </c>
      <c r="I527" s="61">
        <f t="shared" si="39"/>
        <v>1373.2673267326732</v>
      </c>
      <c r="J527" s="62"/>
      <c r="K527" s="62"/>
      <c r="L527" s="62"/>
      <c r="M527" s="2">
        <v>505</v>
      </c>
    </row>
    <row r="528" spans="1:13" s="72" customFormat="1" ht="12.75">
      <c r="A528" s="1"/>
      <c r="B528" s="5"/>
      <c r="C528" s="1"/>
      <c r="D528" s="1"/>
      <c r="E528" s="1"/>
      <c r="F528" s="43"/>
      <c r="G528" s="26"/>
      <c r="H528" s="5">
        <f>H527-B528</f>
        <v>0</v>
      </c>
      <c r="I528" s="21">
        <f t="shared" si="39"/>
        <v>0</v>
      </c>
      <c r="J528"/>
      <c r="K528"/>
      <c r="L528"/>
      <c r="M528" s="2">
        <v>505</v>
      </c>
    </row>
    <row r="529" spans="1:13" ht="12.75">
      <c r="A529" s="10"/>
      <c r="B529" s="98">
        <f>+B533+B539+B548+B552</f>
        <v>164300</v>
      </c>
      <c r="C529" s="66" t="s">
        <v>54</v>
      </c>
      <c r="D529" s="67" t="s">
        <v>258</v>
      </c>
      <c r="E529" s="66" t="s">
        <v>24</v>
      </c>
      <c r="F529" s="68" t="s">
        <v>50</v>
      </c>
      <c r="G529" s="69" t="s">
        <v>51</v>
      </c>
      <c r="H529" s="70"/>
      <c r="I529" s="71">
        <f t="shared" si="39"/>
        <v>325.34653465346537</v>
      </c>
      <c r="J529" s="71"/>
      <c r="K529" s="71"/>
      <c r="L529" s="72"/>
      <c r="M529" s="2">
        <v>505</v>
      </c>
    </row>
    <row r="530" spans="8:13" ht="12.75">
      <c r="H530" s="5">
        <f>H529-B530</f>
        <v>0</v>
      </c>
      <c r="I530" s="21">
        <f t="shared" si="39"/>
        <v>0</v>
      </c>
      <c r="M530" s="2">
        <v>505</v>
      </c>
    </row>
    <row r="531" spans="2:13" ht="12.75">
      <c r="B531" s="305">
        <v>2500</v>
      </c>
      <c r="C531" s="31" t="s">
        <v>27</v>
      </c>
      <c r="D531" s="11" t="s">
        <v>13</v>
      </c>
      <c r="E531" s="1" t="s">
        <v>259</v>
      </c>
      <c r="F531" s="43" t="s">
        <v>260</v>
      </c>
      <c r="G531" s="26" t="s">
        <v>32</v>
      </c>
      <c r="H531" s="5">
        <f>H530-B531</f>
        <v>-2500</v>
      </c>
      <c r="I531" s="21">
        <v>5</v>
      </c>
      <c r="K531" t="s">
        <v>27</v>
      </c>
      <c r="L531">
        <v>3</v>
      </c>
      <c r="M531" s="2">
        <v>505</v>
      </c>
    </row>
    <row r="532" spans="1:13" s="72" customFormat="1" ht="12.75">
      <c r="A532" s="1"/>
      <c r="B532" s="305">
        <v>2500</v>
      </c>
      <c r="C532" s="31" t="s">
        <v>27</v>
      </c>
      <c r="D532" s="11" t="s">
        <v>13</v>
      </c>
      <c r="E532" s="1" t="s">
        <v>259</v>
      </c>
      <c r="F532" s="43" t="s">
        <v>261</v>
      </c>
      <c r="G532" s="26" t="s">
        <v>34</v>
      </c>
      <c r="H532" s="5">
        <f>H531-B532</f>
        <v>-5000</v>
      </c>
      <c r="I532" s="21">
        <v>5</v>
      </c>
      <c r="J532"/>
      <c r="K532" t="s">
        <v>27</v>
      </c>
      <c r="L532">
        <v>3</v>
      </c>
      <c r="M532" s="2">
        <v>505</v>
      </c>
    </row>
    <row r="533" spans="1:13" ht="12.75">
      <c r="A533" s="10"/>
      <c r="B533" s="211">
        <f>SUM(B531:B532)</f>
        <v>5000</v>
      </c>
      <c r="C533" s="10" t="s">
        <v>27</v>
      </c>
      <c r="D533" s="10"/>
      <c r="E533" s="10"/>
      <c r="F533" s="77"/>
      <c r="G533" s="17"/>
      <c r="H533" s="70">
        <v>0</v>
      </c>
      <c r="I533" s="71">
        <f aca="true" t="shared" si="41" ref="I533:I558">+B533/M533</f>
        <v>9.900990099009901</v>
      </c>
      <c r="J533" s="72"/>
      <c r="K533" s="72"/>
      <c r="L533" s="72"/>
      <c r="M533" s="2">
        <v>505</v>
      </c>
    </row>
    <row r="534" spans="2:13" ht="12.75">
      <c r="B534" s="305"/>
      <c r="H534" s="5">
        <f>H533-B534</f>
        <v>0</v>
      </c>
      <c r="I534" s="21">
        <f t="shared" si="41"/>
        <v>0</v>
      </c>
      <c r="M534" s="2">
        <v>505</v>
      </c>
    </row>
    <row r="535" spans="1:13" s="14" customFormat="1" ht="12.75">
      <c r="A535" s="1"/>
      <c r="B535" s="305"/>
      <c r="C535" s="1"/>
      <c r="D535" s="1"/>
      <c r="E535" s="1"/>
      <c r="F535" s="43"/>
      <c r="G535" s="26"/>
      <c r="H535" s="5">
        <f>H534-B535</f>
        <v>0</v>
      </c>
      <c r="I535" s="21">
        <f t="shared" si="41"/>
        <v>0</v>
      </c>
      <c r="J535"/>
      <c r="K535"/>
      <c r="L535"/>
      <c r="M535" s="2">
        <v>505</v>
      </c>
    </row>
    <row r="536" spans="1:13" s="14" customFormat="1" ht="12.75">
      <c r="A536" s="11"/>
      <c r="B536" s="205">
        <v>5000</v>
      </c>
      <c r="C536" s="11" t="s">
        <v>42</v>
      </c>
      <c r="D536" s="11" t="s">
        <v>263</v>
      </c>
      <c r="E536" s="11" t="s">
        <v>836</v>
      </c>
      <c r="F536" s="79" t="s">
        <v>265</v>
      </c>
      <c r="G536" s="28" t="s">
        <v>32</v>
      </c>
      <c r="H536" s="27">
        <f>H535-B536</f>
        <v>-5000</v>
      </c>
      <c r="I536" s="51">
        <f t="shared" si="41"/>
        <v>9.900990099009901</v>
      </c>
      <c r="K536" s="14" t="s">
        <v>266</v>
      </c>
      <c r="M536" s="2">
        <v>505</v>
      </c>
    </row>
    <row r="537" spans="1:13" s="14" customFormat="1" ht="12.75">
      <c r="A537" s="11"/>
      <c r="B537" s="205">
        <v>10000</v>
      </c>
      <c r="C537" s="11" t="s">
        <v>42</v>
      </c>
      <c r="D537" s="11" t="s">
        <v>263</v>
      </c>
      <c r="E537" s="11" t="s">
        <v>836</v>
      </c>
      <c r="F537" s="79" t="s">
        <v>265</v>
      </c>
      <c r="G537" s="28" t="s">
        <v>34</v>
      </c>
      <c r="H537" s="27">
        <f>H536-B537</f>
        <v>-15000</v>
      </c>
      <c r="I537" s="51">
        <f t="shared" si="41"/>
        <v>19.801980198019802</v>
      </c>
      <c r="K537" s="14" t="s">
        <v>266</v>
      </c>
      <c r="M537" s="2">
        <v>505</v>
      </c>
    </row>
    <row r="538" spans="1:13" s="72" customFormat="1" ht="12.75">
      <c r="A538" s="11"/>
      <c r="B538" s="205">
        <v>1500</v>
      </c>
      <c r="C538" s="11" t="s">
        <v>42</v>
      </c>
      <c r="D538" s="11" t="s">
        <v>263</v>
      </c>
      <c r="E538" s="11" t="s">
        <v>836</v>
      </c>
      <c r="F538" s="79" t="s">
        <v>265</v>
      </c>
      <c r="G538" s="28" t="s">
        <v>82</v>
      </c>
      <c r="H538" s="27">
        <f>H537-B538</f>
        <v>-16500</v>
      </c>
      <c r="I538" s="51">
        <f t="shared" si="41"/>
        <v>2.9702970297029703</v>
      </c>
      <c r="J538" s="14"/>
      <c r="K538" s="14" t="s">
        <v>266</v>
      </c>
      <c r="L538" s="14"/>
      <c r="M538" s="2">
        <v>505</v>
      </c>
    </row>
    <row r="539" spans="1:13" ht="12.75">
      <c r="A539" s="10"/>
      <c r="B539" s="211">
        <f>SUM(B536:B538)</f>
        <v>16500</v>
      </c>
      <c r="C539" s="10"/>
      <c r="D539" s="10"/>
      <c r="E539" s="10" t="s">
        <v>43</v>
      </c>
      <c r="F539" s="77"/>
      <c r="G539" s="17"/>
      <c r="H539" s="70">
        <v>0</v>
      </c>
      <c r="I539" s="71">
        <f t="shared" si="41"/>
        <v>32.67326732673267</v>
      </c>
      <c r="J539" s="72"/>
      <c r="K539" s="72"/>
      <c r="L539" s="72"/>
      <c r="M539" s="2">
        <v>505</v>
      </c>
    </row>
    <row r="540" spans="1:13" s="14" customFormat="1" ht="12.75">
      <c r="A540" s="1"/>
      <c r="B540" s="305"/>
      <c r="C540" s="1"/>
      <c r="D540" s="1"/>
      <c r="E540" s="1"/>
      <c r="F540" s="43"/>
      <c r="G540" s="26"/>
      <c r="H540" s="5">
        <f aca="true" t="shared" si="42" ref="H540:H547">H539-B540</f>
        <v>0</v>
      </c>
      <c r="I540" s="21">
        <f t="shared" si="41"/>
        <v>0</v>
      </c>
      <c r="J540"/>
      <c r="K540"/>
      <c r="L540"/>
      <c r="M540" s="2">
        <v>505</v>
      </c>
    </row>
    <row r="541" spans="1:13" ht="12.75">
      <c r="A541" s="11"/>
      <c r="B541" s="205"/>
      <c r="C541" s="11"/>
      <c r="D541" s="11"/>
      <c r="E541" s="11"/>
      <c r="F541" s="79"/>
      <c r="G541" s="28"/>
      <c r="H541" s="5">
        <f t="shared" si="42"/>
        <v>0</v>
      </c>
      <c r="I541" s="51">
        <f t="shared" si="41"/>
        <v>0</v>
      </c>
      <c r="J541" s="14"/>
      <c r="K541" s="14"/>
      <c r="L541" s="14"/>
      <c r="M541" s="2">
        <v>505</v>
      </c>
    </row>
    <row r="542" spans="1:13" s="14" customFormat="1" ht="12.75">
      <c r="A542" s="11"/>
      <c r="B542" s="205">
        <v>10000</v>
      </c>
      <c r="C542" s="11" t="s">
        <v>267</v>
      </c>
      <c r="D542" s="11" t="s">
        <v>13</v>
      </c>
      <c r="E542" s="11" t="s">
        <v>226</v>
      </c>
      <c r="F542" s="80" t="s">
        <v>816</v>
      </c>
      <c r="G542" s="28" t="s">
        <v>30</v>
      </c>
      <c r="H542" s="27">
        <f t="shared" si="42"/>
        <v>-10000</v>
      </c>
      <c r="I542" s="51">
        <f t="shared" si="41"/>
        <v>19.801980198019802</v>
      </c>
      <c r="K542" s="14" t="s">
        <v>268</v>
      </c>
      <c r="M542" s="38">
        <v>505</v>
      </c>
    </row>
    <row r="543" spans="2:13" ht="12.75">
      <c r="B543" s="305">
        <v>10000</v>
      </c>
      <c r="C543" s="11" t="s">
        <v>804</v>
      </c>
      <c r="D543" s="1" t="s">
        <v>13</v>
      </c>
      <c r="E543" s="1" t="s">
        <v>226</v>
      </c>
      <c r="F543" s="43" t="s">
        <v>269</v>
      </c>
      <c r="G543" s="26" t="s">
        <v>30</v>
      </c>
      <c r="H543" s="5">
        <f t="shared" si="42"/>
        <v>-20000</v>
      </c>
      <c r="I543" s="51">
        <f t="shared" si="41"/>
        <v>19.801980198019802</v>
      </c>
      <c r="K543" t="s">
        <v>259</v>
      </c>
      <c r="M543" s="2">
        <v>505</v>
      </c>
    </row>
    <row r="544" spans="2:13" ht="12.75">
      <c r="B544" s="305">
        <v>10000</v>
      </c>
      <c r="C544" s="11" t="s">
        <v>804</v>
      </c>
      <c r="D544" s="1" t="s">
        <v>13</v>
      </c>
      <c r="E544" s="1" t="s">
        <v>226</v>
      </c>
      <c r="F544" s="43" t="s">
        <v>270</v>
      </c>
      <c r="G544" s="26" t="s">
        <v>30</v>
      </c>
      <c r="H544" s="5">
        <f t="shared" si="42"/>
        <v>-30000</v>
      </c>
      <c r="I544" s="51">
        <f t="shared" si="41"/>
        <v>19.801980198019802</v>
      </c>
      <c r="K544" t="s">
        <v>259</v>
      </c>
      <c r="M544" s="2">
        <v>505</v>
      </c>
    </row>
    <row r="545" spans="2:13" ht="12.75">
      <c r="B545" s="305">
        <v>50000</v>
      </c>
      <c r="C545" s="1" t="s">
        <v>267</v>
      </c>
      <c r="D545" s="1" t="s">
        <v>13</v>
      </c>
      <c r="E545" s="1" t="s">
        <v>226</v>
      </c>
      <c r="F545" s="43" t="s">
        <v>271</v>
      </c>
      <c r="G545" s="26" t="s">
        <v>32</v>
      </c>
      <c r="H545" s="5">
        <f t="shared" si="42"/>
        <v>-80000</v>
      </c>
      <c r="I545" s="21">
        <f t="shared" si="41"/>
        <v>99.00990099009901</v>
      </c>
      <c r="K545" t="s">
        <v>272</v>
      </c>
      <c r="M545" s="2">
        <v>505</v>
      </c>
    </row>
    <row r="546" spans="2:13" ht="12.75">
      <c r="B546" s="305">
        <v>40000</v>
      </c>
      <c r="C546" s="11" t="s">
        <v>804</v>
      </c>
      <c r="D546" s="1" t="s">
        <v>13</v>
      </c>
      <c r="E546" s="1" t="s">
        <v>226</v>
      </c>
      <c r="F546" s="256" t="s">
        <v>273</v>
      </c>
      <c r="G546" s="26" t="s">
        <v>82</v>
      </c>
      <c r="H546" s="5">
        <f t="shared" si="42"/>
        <v>-120000</v>
      </c>
      <c r="I546" s="21">
        <f t="shared" si="41"/>
        <v>79.20792079207921</v>
      </c>
      <c r="K546" t="s">
        <v>259</v>
      </c>
      <c r="M546" s="2">
        <v>505</v>
      </c>
    </row>
    <row r="547" spans="1:13" s="72" customFormat="1" ht="12.75">
      <c r="A547" s="1"/>
      <c r="B547" s="305">
        <v>20000</v>
      </c>
      <c r="C547" s="11" t="s">
        <v>804</v>
      </c>
      <c r="D547" s="1" t="s">
        <v>13</v>
      </c>
      <c r="E547" s="1" t="s">
        <v>226</v>
      </c>
      <c r="F547" s="256" t="s">
        <v>274</v>
      </c>
      <c r="G547" s="26" t="s">
        <v>275</v>
      </c>
      <c r="H547" s="5">
        <f t="shared" si="42"/>
        <v>-140000</v>
      </c>
      <c r="I547" s="21">
        <f t="shared" si="41"/>
        <v>39.603960396039604</v>
      </c>
      <c r="J547"/>
      <c r="K547" t="s">
        <v>259</v>
      </c>
      <c r="L547"/>
      <c r="M547" s="2">
        <v>505</v>
      </c>
    </row>
    <row r="548" spans="1:13" s="14" customFormat="1" ht="12.75">
      <c r="A548" s="10"/>
      <c r="B548" s="211">
        <f>SUM(B542:B547)</f>
        <v>140000</v>
      </c>
      <c r="C548" s="10"/>
      <c r="D548" s="10"/>
      <c r="E548" s="10" t="s">
        <v>226</v>
      </c>
      <c r="F548" s="77"/>
      <c r="G548" s="17"/>
      <c r="H548" s="70">
        <v>0</v>
      </c>
      <c r="I548" s="71">
        <f t="shared" si="41"/>
        <v>277.2277227722772</v>
      </c>
      <c r="J548" s="72"/>
      <c r="K548" s="72"/>
      <c r="L548" s="72"/>
      <c r="M548" s="2">
        <v>505</v>
      </c>
    </row>
    <row r="549" spans="1:13" ht="12.75">
      <c r="A549" s="11"/>
      <c r="B549" s="205"/>
      <c r="C549" s="11"/>
      <c r="D549" s="11"/>
      <c r="E549" s="11"/>
      <c r="F549" s="79"/>
      <c r="G549" s="28"/>
      <c r="H549" s="5">
        <f>H548-B549</f>
        <v>0</v>
      </c>
      <c r="I549" s="51">
        <f t="shared" si="41"/>
        <v>0</v>
      </c>
      <c r="J549" s="14"/>
      <c r="K549" s="14"/>
      <c r="L549" s="14"/>
      <c r="M549" s="2">
        <v>505</v>
      </c>
    </row>
    <row r="550" spans="1:13" s="14" customFormat="1" ht="12.75">
      <c r="A550" s="1"/>
      <c r="B550" s="305"/>
      <c r="C550" s="1"/>
      <c r="D550" s="1"/>
      <c r="E550" s="1"/>
      <c r="F550" s="43"/>
      <c r="G550" s="26"/>
      <c r="H550" s="5">
        <f>H548-B550</f>
        <v>0</v>
      </c>
      <c r="I550" s="21">
        <f t="shared" si="41"/>
        <v>0</v>
      </c>
      <c r="J550"/>
      <c r="K550"/>
      <c r="L550"/>
      <c r="M550" s="2">
        <v>505</v>
      </c>
    </row>
    <row r="551" spans="1:13" s="72" customFormat="1" ht="12.75">
      <c r="A551" s="11"/>
      <c r="B551" s="205">
        <v>2800</v>
      </c>
      <c r="C551" s="11" t="s">
        <v>46</v>
      </c>
      <c r="D551" s="1" t="s">
        <v>13</v>
      </c>
      <c r="E551" s="11" t="s">
        <v>81</v>
      </c>
      <c r="F551" s="79" t="s">
        <v>265</v>
      </c>
      <c r="G551" s="28" t="s">
        <v>32</v>
      </c>
      <c r="H551" s="5">
        <f>H549-B551</f>
        <v>-2800</v>
      </c>
      <c r="I551" s="51">
        <f t="shared" si="41"/>
        <v>5.544554455445544</v>
      </c>
      <c r="J551" s="14"/>
      <c r="K551" s="14" t="s">
        <v>266</v>
      </c>
      <c r="L551" s="14"/>
      <c r="M551" s="2">
        <v>505</v>
      </c>
    </row>
    <row r="552" spans="1:13" ht="12.75">
      <c r="A552" s="10"/>
      <c r="B552" s="211">
        <f>SUM(B551)</f>
        <v>2800</v>
      </c>
      <c r="C552" s="10" t="s">
        <v>46</v>
      </c>
      <c r="D552" s="10"/>
      <c r="E552" s="10"/>
      <c r="F552" s="77"/>
      <c r="G552" s="17"/>
      <c r="H552" s="70">
        <v>0</v>
      </c>
      <c r="I552" s="71">
        <f t="shared" si="41"/>
        <v>5.544554455445544</v>
      </c>
      <c r="J552" s="72"/>
      <c r="K552" s="72"/>
      <c r="L552" s="72"/>
      <c r="M552" s="2">
        <v>505</v>
      </c>
    </row>
    <row r="553" spans="8:13" ht="12.75">
      <c r="H553" s="5">
        <f>H552-B553</f>
        <v>0</v>
      </c>
      <c r="I553" s="21">
        <f t="shared" si="41"/>
        <v>0</v>
      </c>
      <c r="M553" s="2">
        <v>505</v>
      </c>
    </row>
    <row r="554" spans="8:13" ht="12.75">
      <c r="H554" s="5">
        <f>H553-B554</f>
        <v>0</v>
      </c>
      <c r="I554" s="21">
        <f t="shared" si="41"/>
        <v>0</v>
      </c>
      <c r="M554" s="2">
        <v>505</v>
      </c>
    </row>
    <row r="555" spans="8:13" ht="12.75">
      <c r="H555" s="5">
        <f>H554-B555</f>
        <v>0</v>
      </c>
      <c r="I555" s="21">
        <f t="shared" si="41"/>
        <v>0</v>
      </c>
      <c r="M555" s="2">
        <v>505</v>
      </c>
    </row>
    <row r="556" spans="1:13" s="72" customFormat="1" ht="12.75">
      <c r="A556" s="1"/>
      <c r="B556" s="5"/>
      <c r="C556" s="1"/>
      <c r="D556" s="1"/>
      <c r="E556" s="1"/>
      <c r="F556" s="43"/>
      <c r="G556" s="26"/>
      <c r="H556" s="5">
        <f>H555-B556</f>
        <v>0</v>
      </c>
      <c r="I556" s="21">
        <f t="shared" si="41"/>
        <v>0</v>
      </c>
      <c r="J556"/>
      <c r="K556"/>
      <c r="L556"/>
      <c r="M556" s="2">
        <v>505</v>
      </c>
    </row>
    <row r="557" spans="1:13" ht="12.75">
      <c r="A557" s="10"/>
      <c r="B557" s="65">
        <f>+B562+B566+B570+B574+B579+B588+B584</f>
        <v>130700</v>
      </c>
      <c r="C557" s="66" t="s">
        <v>122</v>
      </c>
      <c r="D557" s="67" t="s">
        <v>777</v>
      </c>
      <c r="E557" s="66" t="s">
        <v>24</v>
      </c>
      <c r="F557" s="68" t="s">
        <v>50</v>
      </c>
      <c r="G557" s="69" t="s">
        <v>124</v>
      </c>
      <c r="H557" s="70"/>
      <c r="I557" s="71">
        <f t="shared" si="41"/>
        <v>258.81188118811883</v>
      </c>
      <c r="J557" s="71"/>
      <c r="K557" s="71"/>
      <c r="L557" s="72"/>
      <c r="M557" s="2">
        <v>505</v>
      </c>
    </row>
    <row r="558" spans="8:13" ht="12.75">
      <c r="H558" s="5">
        <f>H557-B558</f>
        <v>0</v>
      </c>
      <c r="I558" s="21">
        <f t="shared" si="41"/>
        <v>0</v>
      </c>
      <c r="M558" s="2">
        <v>505</v>
      </c>
    </row>
    <row r="559" spans="2:13" ht="12.75">
      <c r="B559" s="322">
        <v>2500</v>
      </c>
      <c r="C559" s="31" t="s">
        <v>27</v>
      </c>
      <c r="D559" s="1" t="s">
        <v>13</v>
      </c>
      <c r="E559" s="1" t="s">
        <v>259</v>
      </c>
      <c r="F559" s="53" t="s">
        <v>276</v>
      </c>
      <c r="G559" s="26" t="s">
        <v>126</v>
      </c>
      <c r="H559" s="5">
        <f>H558-B559</f>
        <v>-2500</v>
      </c>
      <c r="I559" s="21">
        <v>5</v>
      </c>
      <c r="K559" t="s">
        <v>27</v>
      </c>
      <c r="L559">
        <v>9</v>
      </c>
      <c r="M559" s="2">
        <v>505</v>
      </c>
    </row>
    <row r="560" spans="2:13" ht="12.75">
      <c r="B560" s="322">
        <v>2500</v>
      </c>
      <c r="C560" s="31" t="s">
        <v>27</v>
      </c>
      <c r="D560" s="1" t="s">
        <v>13</v>
      </c>
      <c r="E560" s="1" t="s">
        <v>272</v>
      </c>
      <c r="F560" s="53" t="s">
        <v>277</v>
      </c>
      <c r="G560" s="26" t="s">
        <v>126</v>
      </c>
      <c r="H560" s="5">
        <f>H559-B560</f>
        <v>-5000</v>
      </c>
      <c r="I560" s="21">
        <f>+B560/M560</f>
        <v>4.9504950495049505</v>
      </c>
      <c r="K560" t="s">
        <v>27</v>
      </c>
      <c r="L560">
        <v>9</v>
      </c>
      <c r="M560" s="2">
        <v>505</v>
      </c>
    </row>
    <row r="561" spans="1:13" s="72" customFormat="1" ht="12.75">
      <c r="A561" s="1"/>
      <c r="B561" s="322">
        <v>2500</v>
      </c>
      <c r="C561" s="31" t="s">
        <v>27</v>
      </c>
      <c r="D561" s="1" t="s">
        <v>13</v>
      </c>
      <c r="E561" s="1" t="s">
        <v>259</v>
      </c>
      <c r="F561" s="53" t="s">
        <v>278</v>
      </c>
      <c r="G561" s="26" t="s">
        <v>134</v>
      </c>
      <c r="H561" s="5">
        <f>H559-B561</f>
        <v>-5000</v>
      </c>
      <c r="I561" s="21">
        <v>5</v>
      </c>
      <c r="J561"/>
      <c r="K561" t="s">
        <v>27</v>
      </c>
      <c r="L561">
        <v>9</v>
      </c>
      <c r="M561" s="2">
        <v>505</v>
      </c>
    </row>
    <row r="562" spans="1:13" ht="12.75">
      <c r="A562" s="10"/>
      <c r="B562" s="226">
        <f>SUM(B559:B561)</f>
        <v>7500</v>
      </c>
      <c r="C562" s="10" t="s">
        <v>27</v>
      </c>
      <c r="D562" s="10"/>
      <c r="E562" s="10"/>
      <c r="F562" s="77"/>
      <c r="G562" s="17"/>
      <c r="H562" s="70">
        <v>0</v>
      </c>
      <c r="I562" s="71">
        <f aca="true" t="shared" si="43" ref="I562:I569">+B562/M562</f>
        <v>14.851485148514852</v>
      </c>
      <c r="J562" s="72"/>
      <c r="K562" s="72"/>
      <c r="L562" s="72"/>
      <c r="M562" s="2">
        <v>505</v>
      </c>
    </row>
    <row r="563" spans="8:13" ht="12.75">
      <c r="H563" s="5">
        <f>H562-B563</f>
        <v>0</v>
      </c>
      <c r="I563" s="21">
        <f t="shared" si="43"/>
        <v>0</v>
      </c>
      <c r="M563" s="2">
        <v>505</v>
      </c>
    </row>
    <row r="564" spans="8:13" ht="12.75">
      <c r="H564" s="5">
        <f>H563-B564</f>
        <v>0</v>
      </c>
      <c r="I564" s="21">
        <f t="shared" si="43"/>
        <v>0</v>
      </c>
      <c r="M564" s="2">
        <v>505</v>
      </c>
    </row>
    <row r="565" spans="1:13" s="72" customFormat="1" ht="12.75">
      <c r="A565" s="1"/>
      <c r="B565" s="239">
        <v>30000</v>
      </c>
      <c r="C565" s="31" t="s">
        <v>776</v>
      </c>
      <c r="D565" s="11" t="s">
        <v>13</v>
      </c>
      <c r="E565" s="31" t="s">
        <v>81</v>
      </c>
      <c r="F565" s="43" t="s">
        <v>279</v>
      </c>
      <c r="G565" s="29" t="s">
        <v>134</v>
      </c>
      <c r="H565" s="5">
        <f>H564-B565</f>
        <v>-30000</v>
      </c>
      <c r="I565" s="21">
        <f t="shared" si="43"/>
        <v>59.40594059405941</v>
      </c>
      <c r="J565"/>
      <c r="K565" t="s">
        <v>272</v>
      </c>
      <c r="L565">
        <v>9</v>
      </c>
      <c r="M565" s="2">
        <v>505</v>
      </c>
    </row>
    <row r="566" spans="1:13" ht="12.75">
      <c r="A566" s="10"/>
      <c r="B566" s="98">
        <f>SUM(B565)</f>
        <v>30000</v>
      </c>
      <c r="C566" s="10" t="s">
        <v>835</v>
      </c>
      <c r="D566" s="10"/>
      <c r="E566" s="10"/>
      <c r="F566" s="77"/>
      <c r="G566" s="17"/>
      <c r="H566" s="70">
        <v>0</v>
      </c>
      <c r="I566" s="71">
        <f t="shared" si="43"/>
        <v>59.40594059405941</v>
      </c>
      <c r="J566" s="72"/>
      <c r="K566" s="72"/>
      <c r="L566" s="72"/>
      <c r="M566" s="2">
        <v>505</v>
      </c>
    </row>
    <row r="567" spans="8:13" ht="12.75">
      <c r="H567" s="5">
        <f>H566-B567</f>
        <v>0</v>
      </c>
      <c r="I567" s="21">
        <f t="shared" si="43"/>
        <v>0</v>
      </c>
      <c r="M567" s="2">
        <v>505</v>
      </c>
    </row>
    <row r="568" spans="1:13" s="14" customFormat="1" ht="12.75">
      <c r="A568" s="1"/>
      <c r="B568" s="5"/>
      <c r="C568" s="1"/>
      <c r="D568" s="1"/>
      <c r="E568" s="1"/>
      <c r="F568" s="43"/>
      <c r="G568" s="26"/>
      <c r="H568" s="5">
        <f>H567-B568</f>
        <v>0</v>
      </c>
      <c r="I568" s="21">
        <f t="shared" si="43"/>
        <v>0</v>
      </c>
      <c r="J568"/>
      <c r="K568"/>
      <c r="L568"/>
      <c r="M568" s="2">
        <v>505</v>
      </c>
    </row>
    <row r="569" spans="1:13" s="72" customFormat="1" ht="12.75">
      <c r="A569" s="11"/>
      <c r="B569" s="219">
        <v>2500</v>
      </c>
      <c r="C569" s="11" t="s">
        <v>42</v>
      </c>
      <c r="D569" s="11" t="s">
        <v>13</v>
      </c>
      <c r="E569" s="11" t="s">
        <v>836</v>
      </c>
      <c r="F569" s="79" t="s">
        <v>265</v>
      </c>
      <c r="G569" s="28" t="s">
        <v>134</v>
      </c>
      <c r="H569" s="5">
        <f>H568-B569</f>
        <v>-2500</v>
      </c>
      <c r="I569" s="51">
        <f t="shared" si="43"/>
        <v>4.9504950495049505</v>
      </c>
      <c r="J569" s="36"/>
      <c r="K569" s="14" t="s">
        <v>266</v>
      </c>
      <c r="L569" s="36">
        <v>9</v>
      </c>
      <c r="M569" s="2">
        <v>505</v>
      </c>
    </row>
    <row r="570" spans="1:13" s="14" customFormat="1" ht="12.75">
      <c r="A570" s="10"/>
      <c r="B570" s="226">
        <f>SUM(B569:B569)</f>
        <v>2500</v>
      </c>
      <c r="C570" s="10"/>
      <c r="D570" s="10"/>
      <c r="E570" s="10" t="s">
        <v>43</v>
      </c>
      <c r="F570" s="77"/>
      <c r="G570" s="17"/>
      <c r="H570" s="70"/>
      <c r="I570" s="71"/>
      <c r="J570" s="97"/>
      <c r="K570" s="72"/>
      <c r="L570" s="97"/>
      <c r="M570" s="2">
        <v>505</v>
      </c>
    </row>
    <row r="571" spans="1:13" s="14" customFormat="1" ht="12.75">
      <c r="A571" s="11"/>
      <c r="B571" s="27"/>
      <c r="C571" s="11"/>
      <c r="D571" s="11"/>
      <c r="E571" s="11"/>
      <c r="F571" s="79"/>
      <c r="G571" s="28"/>
      <c r="H571" s="5">
        <f>H570-B571</f>
        <v>0</v>
      </c>
      <c r="I571" s="21">
        <f aca="true" t="shared" si="44" ref="I571:I594">+B571/M571</f>
        <v>0</v>
      </c>
      <c r="J571" s="36"/>
      <c r="L571" s="36"/>
      <c r="M571" s="2">
        <v>505</v>
      </c>
    </row>
    <row r="572" spans="1:13" ht="12.75">
      <c r="A572" s="11"/>
      <c r="B572" s="27"/>
      <c r="C572" s="11"/>
      <c r="D572" s="11"/>
      <c r="E572" s="11"/>
      <c r="F572" s="79"/>
      <c r="G572" s="28"/>
      <c r="H572" s="5">
        <f>H571-B572</f>
        <v>0</v>
      </c>
      <c r="I572" s="21">
        <f t="shared" si="44"/>
        <v>0</v>
      </c>
      <c r="J572" s="36"/>
      <c r="K572" s="14"/>
      <c r="L572" s="36"/>
      <c r="M572" s="2">
        <v>505</v>
      </c>
    </row>
    <row r="573" spans="1:13" s="72" customFormat="1" ht="12.75">
      <c r="A573" s="1"/>
      <c r="B573" s="205">
        <v>30000</v>
      </c>
      <c r="C573" s="11" t="s">
        <v>44</v>
      </c>
      <c r="D573" s="11" t="s">
        <v>13</v>
      </c>
      <c r="E573" s="33" t="s">
        <v>81</v>
      </c>
      <c r="F573" s="43" t="s">
        <v>280</v>
      </c>
      <c r="G573" s="34" t="s">
        <v>134</v>
      </c>
      <c r="H573" s="5">
        <f>H568-B573</f>
        <v>-30000</v>
      </c>
      <c r="I573" s="21">
        <f t="shared" si="44"/>
        <v>59.40594059405941</v>
      </c>
      <c r="J573" s="14"/>
      <c r="K573" t="s">
        <v>272</v>
      </c>
      <c r="L573">
        <v>9</v>
      </c>
      <c r="M573" s="2">
        <v>505</v>
      </c>
    </row>
    <row r="574" spans="1:13" ht="12.75">
      <c r="A574" s="10"/>
      <c r="B574" s="211">
        <f>SUM(B573)</f>
        <v>30000</v>
      </c>
      <c r="C574" s="10" t="s">
        <v>44</v>
      </c>
      <c r="D574" s="10"/>
      <c r="E574" s="10"/>
      <c r="F574" s="77"/>
      <c r="G574" s="17"/>
      <c r="H574" s="70">
        <v>0</v>
      </c>
      <c r="I574" s="71">
        <f t="shared" si="44"/>
        <v>59.40594059405941</v>
      </c>
      <c r="J574" s="72"/>
      <c r="K574" s="72"/>
      <c r="L574" s="72"/>
      <c r="M574" s="2">
        <v>505</v>
      </c>
    </row>
    <row r="575" spans="8:13" ht="12.75">
      <c r="H575" s="5">
        <f>H574-B575</f>
        <v>0</v>
      </c>
      <c r="I575" s="21">
        <f t="shared" si="44"/>
        <v>0</v>
      </c>
      <c r="M575" s="2">
        <v>505</v>
      </c>
    </row>
    <row r="576" spans="8:13" ht="12.75">
      <c r="H576" s="5">
        <f>H575-B576</f>
        <v>0</v>
      </c>
      <c r="I576" s="21">
        <f t="shared" si="44"/>
        <v>0</v>
      </c>
      <c r="M576" s="2">
        <v>505</v>
      </c>
    </row>
    <row r="577" spans="1:13" s="14" customFormat="1" ht="12.75">
      <c r="A577" s="1"/>
      <c r="B577" s="205">
        <v>4000</v>
      </c>
      <c r="C577" s="11" t="s">
        <v>46</v>
      </c>
      <c r="D577" s="11" t="s">
        <v>13</v>
      </c>
      <c r="E577" s="11" t="s">
        <v>81</v>
      </c>
      <c r="F577" s="43" t="s">
        <v>281</v>
      </c>
      <c r="G577" s="28" t="s">
        <v>134</v>
      </c>
      <c r="H577" s="5">
        <f>H576-B577</f>
        <v>-4000</v>
      </c>
      <c r="I577" s="21">
        <f t="shared" si="44"/>
        <v>7.920792079207921</v>
      </c>
      <c r="J577"/>
      <c r="K577" t="s">
        <v>272</v>
      </c>
      <c r="L577">
        <v>9</v>
      </c>
      <c r="M577" s="2">
        <v>505</v>
      </c>
    </row>
    <row r="578" spans="1:13" s="72" customFormat="1" ht="12.75">
      <c r="A578" s="11"/>
      <c r="B578" s="205">
        <v>3700</v>
      </c>
      <c r="C578" s="11" t="s">
        <v>46</v>
      </c>
      <c r="D578" s="11" t="s">
        <v>13</v>
      </c>
      <c r="E578" s="11" t="s">
        <v>81</v>
      </c>
      <c r="F578" s="43" t="s">
        <v>281</v>
      </c>
      <c r="G578" s="28" t="s">
        <v>142</v>
      </c>
      <c r="H578" s="5">
        <f>H577-B578</f>
        <v>-7700</v>
      </c>
      <c r="I578" s="21">
        <f t="shared" si="44"/>
        <v>7.326732673267327</v>
      </c>
      <c r="J578" s="14"/>
      <c r="K578" s="14" t="s">
        <v>272</v>
      </c>
      <c r="L578">
        <v>9</v>
      </c>
      <c r="M578" s="2">
        <v>505</v>
      </c>
    </row>
    <row r="579" spans="1:13" ht="12.75">
      <c r="A579" s="10"/>
      <c r="B579" s="211">
        <f>SUM(B577:B578)</f>
        <v>7700</v>
      </c>
      <c r="C579" s="10" t="s">
        <v>46</v>
      </c>
      <c r="D579" s="10"/>
      <c r="E579" s="10"/>
      <c r="F579" s="77"/>
      <c r="G579" s="17"/>
      <c r="H579" s="70">
        <v>0</v>
      </c>
      <c r="I579" s="71">
        <f t="shared" si="44"/>
        <v>15.247524752475247</v>
      </c>
      <c r="J579" s="72"/>
      <c r="K579" s="72"/>
      <c r="L579" s="72"/>
      <c r="M579" s="2">
        <v>505</v>
      </c>
    </row>
    <row r="580" spans="8:13" ht="12.75">
      <c r="H580" s="5">
        <f>H579-B580</f>
        <v>0</v>
      </c>
      <c r="I580" s="21">
        <f t="shared" si="44"/>
        <v>0</v>
      </c>
      <c r="M580" s="2">
        <v>505</v>
      </c>
    </row>
    <row r="581" spans="1:13" s="14" customFormat="1" ht="12.75">
      <c r="A581" s="1"/>
      <c r="B581" s="5"/>
      <c r="C581" s="1"/>
      <c r="D581" s="1"/>
      <c r="E581" s="1"/>
      <c r="F581" s="43"/>
      <c r="G581" s="26"/>
      <c r="H581" s="5">
        <f>H580-B581</f>
        <v>0</v>
      </c>
      <c r="I581" s="21">
        <f t="shared" si="44"/>
        <v>0</v>
      </c>
      <c r="J581"/>
      <c r="K581"/>
      <c r="L581"/>
      <c r="M581" s="2">
        <v>505</v>
      </c>
    </row>
    <row r="582" spans="1:13" s="14" customFormat="1" ht="12.75">
      <c r="A582" s="11"/>
      <c r="B582" s="205">
        <v>40000</v>
      </c>
      <c r="C582" s="11" t="s">
        <v>804</v>
      </c>
      <c r="D582" s="11" t="s">
        <v>13</v>
      </c>
      <c r="E582" s="11" t="s">
        <v>226</v>
      </c>
      <c r="F582" s="80" t="s">
        <v>282</v>
      </c>
      <c r="G582" s="28" t="s">
        <v>32</v>
      </c>
      <c r="H582" s="5">
        <f>H581-B582</f>
        <v>-40000</v>
      </c>
      <c r="I582" s="21">
        <f t="shared" si="44"/>
        <v>79.20792079207921</v>
      </c>
      <c r="K582" s="14" t="s">
        <v>259</v>
      </c>
      <c r="M582" s="2">
        <v>505</v>
      </c>
    </row>
    <row r="583" spans="1:13" s="72" customFormat="1" ht="12.75">
      <c r="A583" s="11"/>
      <c r="B583" s="205">
        <v>10000</v>
      </c>
      <c r="C583" s="11" t="s">
        <v>804</v>
      </c>
      <c r="D583" s="11" t="s">
        <v>13</v>
      </c>
      <c r="E583" s="11" t="s">
        <v>226</v>
      </c>
      <c r="F583" s="80" t="s">
        <v>283</v>
      </c>
      <c r="G583" s="28" t="s">
        <v>284</v>
      </c>
      <c r="H583" s="5">
        <f>H582-B583</f>
        <v>-50000</v>
      </c>
      <c r="I583" s="21">
        <f t="shared" si="44"/>
        <v>19.801980198019802</v>
      </c>
      <c r="J583" s="14"/>
      <c r="K583" s="14" t="s">
        <v>259</v>
      </c>
      <c r="L583" s="14"/>
      <c r="M583" s="2">
        <v>505</v>
      </c>
    </row>
    <row r="584" spans="1:13" s="72" customFormat="1" ht="12.75">
      <c r="A584" s="10"/>
      <c r="B584" s="211">
        <f>SUM(B582:B583)</f>
        <v>50000</v>
      </c>
      <c r="C584" s="10"/>
      <c r="D584" s="10"/>
      <c r="E584" s="10" t="s">
        <v>226</v>
      </c>
      <c r="F584" s="77"/>
      <c r="G584" s="17"/>
      <c r="H584" s="70">
        <v>0</v>
      </c>
      <c r="I584" s="71">
        <f t="shared" si="44"/>
        <v>99.00990099009901</v>
      </c>
      <c r="M584" s="78">
        <v>505</v>
      </c>
    </row>
    <row r="585" spans="8:13" ht="12.75">
      <c r="H585" s="5">
        <f>H584-B585</f>
        <v>0</v>
      </c>
      <c r="I585" s="21">
        <f t="shared" si="44"/>
        <v>0</v>
      </c>
      <c r="M585" s="2">
        <v>505</v>
      </c>
    </row>
    <row r="586" spans="1:13" s="14" customFormat="1" ht="12.75">
      <c r="A586" s="1"/>
      <c r="B586" s="5"/>
      <c r="C586" s="1"/>
      <c r="D586" s="1"/>
      <c r="E586" s="1"/>
      <c r="F586" s="43"/>
      <c r="G586" s="26"/>
      <c r="H586" s="5">
        <f>H585-B586</f>
        <v>0</v>
      </c>
      <c r="I586" s="21">
        <f t="shared" si="44"/>
        <v>0</v>
      </c>
      <c r="J586"/>
      <c r="K586"/>
      <c r="L586"/>
      <c r="M586" s="2">
        <v>505</v>
      </c>
    </row>
    <row r="587" spans="1:13" s="14" customFormat="1" ht="12.75">
      <c r="A587" s="11"/>
      <c r="B587" s="205">
        <v>3000</v>
      </c>
      <c r="C587" s="11" t="s">
        <v>46</v>
      </c>
      <c r="D587" s="11" t="s">
        <v>263</v>
      </c>
      <c r="E587" s="11" t="s">
        <v>81</v>
      </c>
      <c r="F587" s="79" t="s">
        <v>265</v>
      </c>
      <c r="G587" s="28" t="s">
        <v>126</v>
      </c>
      <c r="H587" s="27">
        <f>H586-B587</f>
        <v>-3000</v>
      </c>
      <c r="I587" s="51">
        <f t="shared" si="44"/>
        <v>5.9405940594059405</v>
      </c>
      <c r="J587" s="36"/>
      <c r="K587" s="14" t="s">
        <v>266</v>
      </c>
      <c r="L587" s="36">
        <v>9</v>
      </c>
      <c r="M587" s="38">
        <v>505</v>
      </c>
    </row>
    <row r="588" spans="1:13" ht="12.75">
      <c r="A588" s="10"/>
      <c r="B588" s="211">
        <f>SUM(B587:B587)</f>
        <v>3000</v>
      </c>
      <c r="C588" s="10" t="s">
        <v>46</v>
      </c>
      <c r="D588" s="10"/>
      <c r="E588" s="10"/>
      <c r="F588" s="77"/>
      <c r="G588" s="17"/>
      <c r="H588" s="70">
        <v>0</v>
      </c>
      <c r="I588" s="71">
        <f t="shared" si="44"/>
        <v>5.9405940594059405</v>
      </c>
      <c r="J588" s="72"/>
      <c r="K588" s="72"/>
      <c r="L588" s="72"/>
      <c r="M588" s="2">
        <v>505</v>
      </c>
    </row>
    <row r="589" spans="8:13" ht="12.75">
      <c r="H589" s="5">
        <f>H586-B589</f>
        <v>0</v>
      </c>
      <c r="I589" s="21">
        <f t="shared" si="44"/>
        <v>0</v>
      </c>
      <c r="M589" s="2">
        <v>505</v>
      </c>
    </row>
    <row r="590" spans="8:13" ht="12.75">
      <c r="H590" s="5">
        <f>H589-B590</f>
        <v>0</v>
      </c>
      <c r="I590" s="21">
        <f t="shared" si="44"/>
        <v>0</v>
      </c>
      <c r="M590" s="2">
        <v>505</v>
      </c>
    </row>
    <row r="591" spans="8:13" ht="12.75">
      <c r="H591" s="5">
        <f>H590-B591</f>
        <v>0</v>
      </c>
      <c r="I591" s="21">
        <f t="shared" si="44"/>
        <v>0</v>
      </c>
      <c r="M591" s="2">
        <v>505</v>
      </c>
    </row>
    <row r="592" spans="1:13" s="72" customFormat="1" ht="12.75">
      <c r="A592" s="1"/>
      <c r="B592" s="5"/>
      <c r="C592" s="1"/>
      <c r="D592" s="1"/>
      <c r="E592" s="1"/>
      <c r="F592" s="43"/>
      <c r="G592" s="26"/>
      <c r="H592" s="5">
        <f>H591-B592</f>
        <v>0</v>
      </c>
      <c r="I592" s="21">
        <f t="shared" si="44"/>
        <v>0</v>
      </c>
      <c r="J592"/>
      <c r="K592"/>
      <c r="L592"/>
      <c r="M592" s="2">
        <v>505</v>
      </c>
    </row>
    <row r="593" spans="1:13" ht="12.75">
      <c r="A593" s="10"/>
      <c r="B593" s="98">
        <f>+B598+B603+B613+B618+B625+B633</f>
        <v>218500</v>
      </c>
      <c r="C593" s="66" t="s">
        <v>128</v>
      </c>
      <c r="D593" s="67" t="s">
        <v>285</v>
      </c>
      <c r="E593" s="66" t="s">
        <v>130</v>
      </c>
      <c r="F593" s="68" t="s">
        <v>131</v>
      </c>
      <c r="G593" s="69" t="s">
        <v>26</v>
      </c>
      <c r="H593" s="70"/>
      <c r="I593" s="71">
        <f t="shared" si="44"/>
        <v>432.6732673267327</v>
      </c>
      <c r="J593" s="71"/>
      <c r="K593" s="71"/>
      <c r="L593" s="72"/>
      <c r="M593" s="2">
        <v>505</v>
      </c>
    </row>
    <row r="594" spans="2:13" ht="12.75">
      <c r="B594" s="203"/>
      <c r="H594" s="5">
        <f>H593-B594</f>
        <v>0</v>
      </c>
      <c r="I594" s="21">
        <f t="shared" si="44"/>
        <v>0</v>
      </c>
      <c r="M594" s="2">
        <v>505</v>
      </c>
    </row>
    <row r="595" spans="2:13" ht="12.75">
      <c r="B595" s="203">
        <v>8000</v>
      </c>
      <c r="C595" s="31" t="s">
        <v>27</v>
      </c>
      <c r="D595" s="1" t="s">
        <v>13</v>
      </c>
      <c r="E595" s="1" t="s">
        <v>102</v>
      </c>
      <c r="F595" s="53" t="s">
        <v>286</v>
      </c>
      <c r="G595" s="26" t="s">
        <v>134</v>
      </c>
      <c r="H595" s="5">
        <f>H594-B595</f>
        <v>-8000</v>
      </c>
      <c r="I595" s="21">
        <v>16</v>
      </c>
      <c r="K595" t="s">
        <v>27</v>
      </c>
      <c r="L595">
        <v>10</v>
      </c>
      <c r="M595" s="2">
        <v>505</v>
      </c>
    </row>
    <row r="596" spans="1:13" s="72" customFormat="1" ht="12.75">
      <c r="A596" s="1"/>
      <c r="B596" s="203">
        <v>2500</v>
      </c>
      <c r="C596" s="31" t="s">
        <v>27</v>
      </c>
      <c r="D596" s="1" t="s">
        <v>13</v>
      </c>
      <c r="E596" s="1" t="s">
        <v>272</v>
      </c>
      <c r="F596" s="53" t="s">
        <v>287</v>
      </c>
      <c r="G596" s="26" t="s">
        <v>134</v>
      </c>
      <c r="H596" s="5">
        <f>H595-B596</f>
        <v>-10500</v>
      </c>
      <c r="I596" s="21">
        <f>+B596/M596</f>
        <v>4.9504950495049505</v>
      </c>
      <c r="J596"/>
      <c r="K596" t="s">
        <v>27</v>
      </c>
      <c r="L596">
        <v>10</v>
      </c>
      <c r="M596" s="2">
        <v>505</v>
      </c>
    </row>
    <row r="597" spans="2:13" ht="12.75">
      <c r="B597" s="302">
        <v>1000</v>
      </c>
      <c r="C597" s="31" t="s">
        <v>27</v>
      </c>
      <c r="D597" s="1" t="s">
        <v>13</v>
      </c>
      <c r="E597" s="1" t="s">
        <v>102</v>
      </c>
      <c r="F597" s="53" t="s">
        <v>288</v>
      </c>
      <c r="G597" s="26" t="s">
        <v>142</v>
      </c>
      <c r="H597" s="5">
        <f>H595-B597</f>
        <v>-9000</v>
      </c>
      <c r="I597" s="21">
        <v>2</v>
      </c>
      <c r="K597" t="s">
        <v>27</v>
      </c>
      <c r="L597">
        <v>10</v>
      </c>
      <c r="M597" s="2">
        <v>505</v>
      </c>
    </row>
    <row r="598" spans="1:13" ht="12.75">
      <c r="A598" s="10"/>
      <c r="B598" s="98">
        <f>SUM(B595:B597)</f>
        <v>11500</v>
      </c>
      <c r="C598" s="10" t="s">
        <v>27</v>
      </c>
      <c r="D598" s="10"/>
      <c r="E598" s="10"/>
      <c r="F598" s="77"/>
      <c r="G598" s="17"/>
      <c r="H598" s="70">
        <v>0</v>
      </c>
      <c r="I598" s="71">
        <f aca="true" t="shared" si="45" ref="I598:I605">+B598/M598</f>
        <v>22.77227722772277</v>
      </c>
      <c r="J598" s="72"/>
      <c r="K598" s="72"/>
      <c r="L598" s="72"/>
      <c r="M598" s="2">
        <v>505</v>
      </c>
    </row>
    <row r="599" spans="2:13" ht="12.75">
      <c r="B599" s="203"/>
      <c r="H599" s="5">
        <f>H598-B599</f>
        <v>0</v>
      </c>
      <c r="I599" s="21">
        <f t="shared" si="45"/>
        <v>0</v>
      </c>
      <c r="M599" s="2">
        <v>505</v>
      </c>
    </row>
    <row r="600" spans="2:13" ht="12.75">
      <c r="B600" s="203"/>
      <c r="H600" s="5">
        <f>H599-B600</f>
        <v>0</v>
      </c>
      <c r="I600" s="21">
        <f t="shared" si="45"/>
        <v>0</v>
      </c>
      <c r="M600" s="2">
        <v>505</v>
      </c>
    </row>
    <row r="601" spans="1:13" s="72" customFormat="1" ht="12.75">
      <c r="A601" s="1"/>
      <c r="B601" s="239">
        <v>3000</v>
      </c>
      <c r="C601" s="1" t="s">
        <v>234</v>
      </c>
      <c r="D601" s="11" t="s">
        <v>13</v>
      </c>
      <c r="E601" s="1" t="s">
        <v>36</v>
      </c>
      <c r="F601" s="43" t="s">
        <v>289</v>
      </c>
      <c r="G601" s="29" t="s">
        <v>126</v>
      </c>
      <c r="H601" s="5">
        <f>H600-B601</f>
        <v>-3000</v>
      </c>
      <c r="I601" s="21">
        <f t="shared" si="45"/>
        <v>5.9405940594059405</v>
      </c>
      <c r="J601"/>
      <c r="K601" t="s">
        <v>236</v>
      </c>
      <c r="L601">
        <v>10</v>
      </c>
      <c r="M601" s="2">
        <v>505</v>
      </c>
    </row>
    <row r="602" spans="2:13" ht="12.75">
      <c r="B602" s="203">
        <v>3000</v>
      </c>
      <c r="C602" s="1" t="s">
        <v>237</v>
      </c>
      <c r="D602" s="11" t="s">
        <v>13</v>
      </c>
      <c r="E602" s="1" t="s">
        <v>36</v>
      </c>
      <c r="F602" s="43" t="s">
        <v>290</v>
      </c>
      <c r="G602" s="26" t="s">
        <v>202</v>
      </c>
      <c r="H602" s="5">
        <f>H601-B602</f>
        <v>-6000</v>
      </c>
      <c r="I602" s="21">
        <f t="shared" si="45"/>
        <v>5.9405940594059405</v>
      </c>
      <c r="K602" t="s">
        <v>236</v>
      </c>
      <c r="L602" s="14">
        <v>10</v>
      </c>
      <c r="M602" s="2">
        <v>505</v>
      </c>
    </row>
    <row r="603" spans="1:13" ht="12.75">
      <c r="A603" s="10"/>
      <c r="B603" s="98">
        <f>SUM(B601:B602)</f>
        <v>6000</v>
      </c>
      <c r="C603" s="10" t="s">
        <v>835</v>
      </c>
      <c r="D603" s="10"/>
      <c r="E603" s="10"/>
      <c r="F603" s="77"/>
      <c r="G603" s="17"/>
      <c r="H603" s="70">
        <v>0</v>
      </c>
      <c r="I603" s="71">
        <f t="shared" si="45"/>
        <v>11.881188118811881</v>
      </c>
      <c r="J603" s="72"/>
      <c r="K603" s="72"/>
      <c r="L603" s="72"/>
      <c r="M603" s="2">
        <v>505</v>
      </c>
    </row>
    <row r="604" spans="2:13" ht="12.75">
      <c r="B604" s="203"/>
      <c r="H604" s="5">
        <f aca="true" t="shared" si="46" ref="H604:H612">H603-B604</f>
        <v>0</v>
      </c>
      <c r="I604" s="21">
        <f t="shared" si="45"/>
        <v>0</v>
      </c>
      <c r="M604" s="2">
        <v>505</v>
      </c>
    </row>
    <row r="605" spans="2:13" ht="12.75">
      <c r="B605" s="203"/>
      <c r="H605" s="5">
        <f t="shared" si="46"/>
        <v>0</v>
      </c>
      <c r="I605" s="21">
        <f t="shared" si="45"/>
        <v>0</v>
      </c>
      <c r="M605" s="2">
        <v>505</v>
      </c>
    </row>
    <row r="606" spans="2:13" ht="12.75">
      <c r="B606" s="239">
        <v>2920</v>
      </c>
      <c r="C606" s="31" t="s">
        <v>42</v>
      </c>
      <c r="D606" s="11" t="s">
        <v>13</v>
      </c>
      <c r="E606" s="31" t="s">
        <v>43</v>
      </c>
      <c r="F606" s="43" t="s">
        <v>291</v>
      </c>
      <c r="G606" s="29" t="s">
        <v>126</v>
      </c>
      <c r="H606" s="5">
        <f t="shared" si="46"/>
        <v>-2920</v>
      </c>
      <c r="I606" s="21">
        <v>4</v>
      </c>
      <c r="K606" t="s">
        <v>236</v>
      </c>
      <c r="L606">
        <v>10</v>
      </c>
      <c r="M606" s="2">
        <v>505</v>
      </c>
    </row>
    <row r="607" spans="1:13" ht="12.75">
      <c r="A607" s="11"/>
      <c r="B607" s="229">
        <v>9080</v>
      </c>
      <c r="C607" s="11" t="s">
        <v>143</v>
      </c>
      <c r="D607" s="11" t="s">
        <v>13</v>
      </c>
      <c r="E607" s="11" t="s">
        <v>43</v>
      </c>
      <c r="F607" s="43" t="s">
        <v>291</v>
      </c>
      <c r="G607" s="28" t="s">
        <v>134</v>
      </c>
      <c r="H607" s="5">
        <f t="shared" si="46"/>
        <v>-12000</v>
      </c>
      <c r="I607" s="21">
        <v>40</v>
      </c>
      <c r="J607" s="14"/>
      <c r="K607" t="s">
        <v>236</v>
      </c>
      <c r="L607">
        <v>10</v>
      </c>
      <c r="M607" s="2">
        <v>505</v>
      </c>
    </row>
    <row r="608" spans="1:13" ht="12.75">
      <c r="A608" s="11"/>
      <c r="B608" s="239">
        <v>10000</v>
      </c>
      <c r="C608" s="11" t="s">
        <v>143</v>
      </c>
      <c r="D608" s="11" t="s">
        <v>13</v>
      </c>
      <c r="E608" s="11" t="s">
        <v>43</v>
      </c>
      <c r="F608" s="43" t="s">
        <v>291</v>
      </c>
      <c r="G608" s="28" t="s">
        <v>134</v>
      </c>
      <c r="H608" s="5">
        <f t="shared" si="46"/>
        <v>-22000</v>
      </c>
      <c r="I608" s="21">
        <v>40</v>
      </c>
      <c r="J608" s="14"/>
      <c r="K608" t="s">
        <v>236</v>
      </c>
      <c r="L608">
        <v>10</v>
      </c>
      <c r="M608" s="2">
        <v>505</v>
      </c>
    </row>
    <row r="609" spans="2:13" ht="12.75">
      <c r="B609" s="203">
        <v>2000</v>
      </c>
      <c r="C609" s="11" t="s">
        <v>42</v>
      </c>
      <c r="D609" s="11" t="s">
        <v>13</v>
      </c>
      <c r="E609" s="1" t="s">
        <v>43</v>
      </c>
      <c r="F609" s="43" t="s">
        <v>291</v>
      </c>
      <c r="G609" s="26" t="s">
        <v>134</v>
      </c>
      <c r="H609" s="5">
        <f t="shared" si="46"/>
        <v>-24000</v>
      </c>
      <c r="I609" s="21">
        <v>4</v>
      </c>
      <c r="K609" t="s">
        <v>236</v>
      </c>
      <c r="L609">
        <v>10</v>
      </c>
      <c r="M609" s="2">
        <v>505</v>
      </c>
    </row>
    <row r="610" spans="2:13" ht="12.75">
      <c r="B610" s="203">
        <v>2000</v>
      </c>
      <c r="C610" s="1" t="s">
        <v>42</v>
      </c>
      <c r="D610" s="11" t="s">
        <v>13</v>
      </c>
      <c r="E610" s="1" t="s">
        <v>43</v>
      </c>
      <c r="F610" s="43" t="s">
        <v>291</v>
      </c>
      <c r="G610" s="26" t="s">
        <v>142</v>
      </c>
      <c r="H610" s="5">
        <f t="shared" si="46"/>
        <v>-26000</v>
      </c>
      <c r="I610" s="21">
        <v>4</v>
      </c>
      <c r="K610" t="s">
        <v>236</v>
      </c>
      <c r="L610">
        <v>10</v>
      </c>
      <c r="M610" s="2">
        <v>505</v>
      </c>
    </row>
    <row r="611" spans="1:13" s="72" customFormat="1" ht="12.75">
      <c r="A611" s="11"/>
      <c r="B611" s="239">
        <v>5000</v>
      </c>
      <c r="C611" s="11" t="s">
        <v>292</v>
      </c>
      <c r="D611" s="11" t="s">
        <v>13</v>
      </c>
      <c r="E611" s="11" t="s">
        <v>43</v>
      </c>
      <c r="F611" s="43" t="s">
        <v>293</v>
      </c>
      <c r="G611" s="28" t="s">
        <v>142</v>
      </c>
      <c r="H611" s="5">
        <f t="shared" si="46"/>
        <v>-31000</v>
      </c>
      <c r="I611" s="51">
        <v>10</v>
      </c>
      <c r="J611" s="14"/>
      <c r="K611" s="14" t="s">
        <v>236</v>
      </c>
      <c r="L611">
        <v>10</v>
      </c>
      <c r="M611" s="2">
        <v>505</v>
      </c>
    </row>
    <row r="612" spans="2:13" ht="12.75">
      <c r="B612" s="203">
        <v>2000</v>
      </c>
      <c r="C612" s="1" t="s">
        <v>42</v>
      </c>
      <c r="D612" s="11" t="s">
        <v>13</v>
      </c>
      <c r="E612" s="1" t="s">
        <v>43</v>
      </c>
      <c r="F612" s="43" t="s">
        <v>291</v>
      </c>
      <c r="G612" s="26" t="s">
        <v>202</v>
      </c>
      <c r="H612" s="5">
        <f t="shared" si="46"/>
        <v>-33000</v>
      </c>
      <c r="I612" s="21">
        <v>4</v>
      </c>
      <c r="K612" t="s">
        <v>236</v>
      </c>
      <c r="L612" s="14">
        <v>10</v>
      </c>
      <c r="M612" s="2">
        <v>505</v>
      </c>
    </row>
    <row r="613" spans="1:13" ht="12.75">
      <c r="A613" s="10"/>
      <c r="B613" s="98">
        <f>SUM(B606:B612)</f>
        <v>33000</v>
      </c>
      <c r="C613" s="10"/>
      <c r="D613" s="10"/>
      <c r="E613" s="10" t="s">
        <v>43</v>
      </c>
      <c r="F613" s="77"/>
      <c r="G613" s="17"/>
      <c r="H613" s="70">
        <v>0</v>
      </c>
      <c r="I613" s="71">
        <f>+B613/M613</f>
        <v>65.34653465346534</v>
      </c>
      <c r="J613" s="72"/>
      <c r="K613" s="72"/>
      <c r="L613" s="72"/>
      <c r="M613" s="2">
        <v>505</v>
      </c>
    </row>
    <row r="614" spans="2:13" ht="12.75">
      <c r="B614" s="203"/>
      <c r="H614" s="5">
        <f>H613-B614</f>
        <v>0</v>
      </c>
      <c r="I614" s="21">
        <f>+B614/M614</f>
        <v>0</v>
      </c>
      <c r="M614" s="2">
        <v>505</v>
      </c>
    </row>
    <row r="615" spans="2:13" ht="12.75">
      <c r="B615" s="203"/>
      <c r="H615" s="5">
        <f>H614-B615</f>
        <v>0</v>
      </c>
      <c r="I615" s="21">
        <f>+B615/M615</f>
        <v>0</v>
      </c>
      <c r="M615" s="2">
        <v>505</v>
      </c>
    </row>
    <row r="616" spans="1:13" s="72" customFormat="1" ht="12.75">
      <c r="A616" s="1"/>
      <c r="B616" s="239">
        <v>5000</v>
      </c>
      <c r="C616" s="11" t="s">
        <v>44</v>
      </c>
      <c r="D616" s="11" t="s">
        <v>13</v>
      </c>
      <c r="E616" s="11" t="s">
        <v>36</v>
      </c>
      <c r="F616" s="43" t="s">
        <v>294</v>
      </c>
      <c r="G616" s="28" t="s">
        <v>126</v>
      </c>
      <c r="H616" s="5">
        <f>H615-B616</f>
        <v>-5000</v>
      </c>
      <c r="I616" s="21">
        <v>10</v>
      </c>
      <c r="J616"/>
      <c r="K616" t="s">
        <v>236</v>
      </c>
      <c r="L616">
        <v>10</v>
      </c>
      <c r="M616" s="2">
        <v>505</v>
      </c>
    </row>
    <row r="617" spans="2:13" ht="12.75">
      <c r="B617" s="203">
        <v>5000</v>
      </c>
      <c r="C617" s="1" t="s">
        <v>44</v>
      </c>
      <c r="D617" s="11" t="s">
        <v>13</v>
      </c>
      <c r="E617" s="1" t="s">
        <v>36</v>
      </c>
      <c r="F617" s="43" t="s">
        <v>294</v>
      </c>
      <c r="G617" s="26" t="s">
        <v>134</v>
      </c>
      <c r="H617" s="5">
        <f>H616-B617</f>
        <v>-10000</v>
      </c>
      <c r="I617" s="21">
        <v>10</v>
      </c>
      <c r="J617" s="14"/>
      <c r="K617" t="s">
        <v>236</v>
      </c>
      <c r="L617">
        <v>10</v>
      </c>
      <c r="M617" s="2">
        <v>505</v>
      </c>
    </row>
    <row r="618" spans="1:13" ht="12.75">
      <c r="A618" s="10"/>
      <c r="B618" s="98">
        <f>SUM(B616:B617)</f>
        <v>10000</v>
      </c>
      <c r="C618" s="10" t="s">
        <v>44</v>
      </c>
      <c r="D618" s="10"/>
      <c r="E618" s="10"/>
      <c r="F618" s="77"/>
      <c r="G618" s="17"/>
      <c r="H618" s="70">
        <v>0</v>
      </c>
      <c r="I618" s="71">
        <f>+B618/M618</f>
        <v>19.801980198019802</v>
      </c>
      <c r="J618" s="72"/>
      <c r="K618" s="72"/>
      <c r="L618" s="72"/>
      <c r="M618" s="2">
        <v>505</v>
      </c>
    </row>
    <row r="619" spans="2:13" ht="12.75">
      <c r="B619" s="203"/>
      <c r="H619" s="5">
        <f aca="true" t="shared" si="47" ref="H619:H624">H618-B619</f>
        <v>0</v>
      </c>
      <c r="I619" s="21">
        <f>+B619/M619</f>
        <v>0</v>
      </c>
      <c r="M619" s="2">
        <v>505</v>
      </c>
    </row>
    <row r="620" spans="2:13" ht="12.75">
      <c r="B620" s="203"/>
      <c r="H620" s="5">
        <f t="shared" si="47"/>
        <v>0</v>
      </c>
      <c r="I620" s="21">
        <f>+B620/M620</f>
        <v>0</v>
      </c>
      <c r="M620" s="2">
        <v>505</v>
      </c>
    </row>
    <row r="621" spans="2:13" ht="12.75">
      <c r="B621" s="239">
        <v>2000</v>
      </c>
      <c r="C621" s="11" t="s">
        <v>46</v>
      </c>
      <c r="D621" s="11" t="s">
        <v>13</v>
      </c>
      <c r="E621" s="33" t="s">
        <v>36</v>
      </c>
      <c r="F621" s="43" t="s">
        <v>291</v>
      </c>
      <c r="G621" s="34" t="s">
        <v>126</v>
      </c>
      <c r="H621" s="5">
        <f t="shared" si="47"/>
        <v>-2000</v>
      </c>
      <c r="I621" s="21">
        <v>4</v>
      </c>
      <c r="K621" t="s">
        <v>236</v>
      </c>
      <c r="L621">
        <v>10</v>
      </c>
      <c r="M621" s="2">
        <v>505</v>
      </c>
    </row>
    <row r="622" spans="2:13" ht="12.75">
      <c r="B622" s="203">
        <v>2000</v>
      </c>
      <c r="C622" s="1" t="s">
        <v>46</v>
      </c>
      <c r="D622" s="11" t="s">
        <v>13</v>
      </c>
      <c r="E622" s="1" t="s">
        <v>36</v>
      </c>
      <c r="F622" s="43" t="s">
        <v>291</v>
      </c>
      <c r="G622" s="26" t="s">
        <v>134</v>
      </c>
      <c r="H622" s="5">
        <f t="shared" si="47"/>
        <v>-4000</v>
      </c>
      <c r="I622" s="21">
        <v>4</v>
      </c>
      <c r="K622" t="s">
        <v>236</v>
      </c>
      <c r="L622">
        <v>10</v>
      </c>
      <c r="M622" s="2">
        <v>505</v>
      </c>
    </row>
    <row r="623" spans="1:13" s="72" customFormat="1" ht="12.75">
      <c r="A623" s="1"/>
      <c r="B623" s="203">
        <v>2000</v>
      </c>
      <c r="C623" s="1" t="s">
        <v>46</v>
      </c>
      <c r="D623" s="11" t="s">
        <v>13</v>
      </c>
      <c r="E623" s="1" t="s">
        <v>36</v>
      </c>
      <c r="F623" s="43" t="s">
        <v>291</v>
      </c>
      <c r="G623" s="26" t="s">
        <v>142</v>
      </c>
      <c r="H623" s="5">
        <f t="shared" si="47"/>
        <v>-6000</v>
      </c>
      <c r="I623" s="21">
        <v>4</v>
      </c>
      <c r="J623"/>
      <c r="K623" t="s">
        <v>236</v>
      </c>
      <c r="L623">
        <v>10</v>
      </c>
      <c r="M623" s="2">
        <v>505</v>
      </c>
    </row>
    <row r="624" spans="2:13" ht="12.75">
      <c r="B624" s="203">
        <v>2000</v>
      </c>
      <c r="C624" s="1" t="s">
        <v>46</v>
      </c>
      <c r="D624" s="11" t="s">
        <v>13</v>
      </c>
      <c r="E624" s="1" t="s">
        <v>36</v>
      </c>
      <c r="F624" s="43" t="s">
        <v>291</v>
      </c>
      <c r="G624" s="26" t="s">
        <v>202</v>
      </c>
      <c r="H624" s="5">
        <f t="shared" si="47"/>
        <v>-8000</v>
      </c>
      <c r="I624" s="21">
        <v>4</v>
      </c>
      <c r="K624" t="s">
        <v>236</v>
      </c>
      <c r="L624" s="14">
        <v>10</v>
      </c>
      <c r="M624" s="2">
        <v>505</v>
      </c>
    </row>
    <row r="625" spans="1:13" ht="12.75">
      <c r="A625" s="10"/>
      <c r="B625" s="98">
        <f>SUM(B621:B624)</f>
        <v>8000</v>
      </c>
      <c r="C625" s="10" t="s">
        <v>46</v>
      </c>
      <c r="D625" s="10"/>
      <c r="E625" s="10"/>
      <c r="F625" s="77"/>
      <c r="G625" s="17"/>
      <c r="H625" s="70">
        <v>0</v>
      </c>
      <c r="I625" s="71">
        <f>+B625/M625</f>
        <v>15.841584158415841</v>
      </c>
      <c r="J625" s="72"/>
      <c r="K625" s="72"/>
      <c r="L625" s="72"/>
      <c r="M625" s="2">
        <v>505</v>
      </c>
    </row>
    <row r="626" spans="2:13" ht="12.75">
      <c r="B626" s="203"/>
      <c r="H626" s="5">
        <f aca="true" t="shared" si="48" ref="H626:H632">H625-B626</f>
        <v>0</v>
      </c>
      <c r="I626" s="21">
        <f>+B626/M626</f>
        <v>0</v>
      </c>
      <c r="M626" s="2">
        <v>505</v>
      </c>
    </row>
    <row r="627" spans="2:13" ht="12.75">
      <c r="B627" s="203"/>
      <c r="H627" s="5">
        <f t="shared" si="48"/>
        <v>0</v>
      </c>
      <c r="I627" s="21">
        <f>+B627/M627</f>
        <v>0</v>
      </c>
      <c r="M627" s="2">
        <v>505</v>
      </c>
    </row>
    <row r="628" spans="2:13" ht="12.75">
      <c r="B628" s="203">
        <v>40000</v>
      </c>
      <c r="C628" s="36" t="s">
        <v>803</v>
      </c>
      <c r="D628" s="11" t="s">
        <v>13</v>
      </c>
      <c r="E628" s="36" t="s">
        <v>226</v>
      </c>
      <c r="F628" s="43" t="s">
        <v>295</v>
      </c>
      <c r="G628" s="26" t="s">
        <v>134</v>
      </c>
      <c r="H628" s="5">
        <f t="shared" si="48"/>
        <v>-40000</v>
      </c>
      <c r="I628" s="21">
        <v>80</v>
      </c>
      <c r="J628" s="35"/>
      <c r="K628" t="s">
        <v>236</v>
      </c>
      <c r="L628">
        <v>10</v>
      </c>
      <c r="M628" s="2">
        <v>505</v>
      </c>
    </row>
    <row r="629" spans="2:13" ht="12.75">
      <c r="B629" s="203">
        <v>10000</v>
      </c>
      <c r="C629" s="11" t="s">
        <v>804</v>
      </c>
      <c r="D629" s="11" t="s">
        <v>13</v>
      </c>
      <c r="E629" s="36" t="s">
        <v>226</v>
      </c>
      <c r="F629" s="43" t="s">
        <v>296</v>
      </c>
      <c r="G629" s="26" t="s">
        <v>134</v>
      </c>
      <c r="H629" s="5">
        <f t="shared" si="48"/>
        <v>-50000</v>
      </c>
      <c r="I629" s="21">
        <v>20</v>
      </c>
      <c r="K629" t="s">
        <v>236</v>
      </c>
      <c r="L629">
        <v>10</v>
      </c>
      <c r="M629" s="2">
        <v>505</v>
      </c>
    </row>
    <row r="630" spans="1:13" s="72" customFormat="1" ht="12.75">
      <c r="A630" s="11"/>
      <c r="B630" s="239">
        <v>30000</v>
      </c>
      <c r="C630" s="11" t="s">
        <v>297</v>
      </c>
      <c r="D630" s="11" t="s">
        <v>13</v>
      </c>
      <c r="E630" s="36" t="s">
        <v>226</v>
      </c>
      <c r="F630" s="79" t="s">
        <v>298</v>
      </c>
      <c r="G630" s="28" t="s">
        <v>142</v>
      </c>
      <c r="H630" s="5">
        <f t="shared" si="48"/>
        <v>-80000</v>
      </c>
      <c r="I630" s="51">
        <v>60</v>
      </c>
      <c r="J630" s="14"/>
      <c r="K630" s="14" t="s">
        <v>236</v>
      </c>
      <c r="L630" s="14">
        <v>10</v>
      </c>
      <c r="M630" s="2">
        <v>505</v>
      </c>
    </row>
    <row r="631" spans="1:13" s="72" customFormat="1" ht="12.75">
      <c r="A631" s="11"/>
      <c r="B631" s="239">
        <v>20000</v>
      </c>
      <c r="C631" s="11" t="s">
        <v>807</v>
      </c>
      <c r="D631" s="11" t="s">
        <v>13</v>
      </c>
      <c r="E631" s="36" t="s">
        <v>226</v>
      </c>
      <c r="F631" s="79" t="s">
        <v>299</v>
      </c>
      <c r="G631" s="28" t="s">
        <v>142</v>
      </c>
      <c r="H631" s="5">
        <f t="shared" si="48"/>
        <v>-100000</v>
      </c>
      <c r="I631" s="51">
        <v>40</v>
      </c>
      <c r="J631" s="14"/>
      <c r="K631" s="14" t="s">
        <v>236</v>
      </c>
      <c r="L631" s="14">
        <v>10</v>
      </c>
      <c r="M631" s="2">
        <v>505</v>
      </c>
    </row>
    <row r="632" spans="1:13" ht="12.75">
      <c r="A632" s="11"/>
      <c r="B632" s="239">
        <v>50000</v>
      </c>
      <c r="C632" s="11" t="s">
        <v>267</v>
      </c>
      <c r="D632" s="11" t="s">
        <v>13</v>
      </c>
      <c r="E632" s="36" t="s">
        <v>226</v>
      </c>
      <c r="F632" s="79" t="s">
        <v>281</v>
      </c>
      <c r="G632" s="28" t="s">
        <v>142</v>
      </c>
      <c r="H632" s="5">
        <f t="shared" si="48"/>
        <v>-150000</v>
      </c>
      <c r="I632" s="51">
        <v>41</v>
      </c>
      <c r="J632" s="14"/>
      <c r="K632" s="14" t="s">
        <v>300</v>
      </c>
      <c r="L632" s="14">
        <v>10</v>
      </c>
      <c r="M632" s="2">
        <v>505</v>
      </c>
    </row>
    <row r="633" spans="1:13" ht="12.75">
      <c r="A633" s="10"/>
      <c r="B633" s="98">
        <f>SUM(B628:B632)</f>
        <v>150000</v>
      </c>
      <c r="C633" s="10"/>
      <c r="D633" s="10"/>
      <c r="E633" s="10" t="s">
        <v>301</v>
      </c>
      <c r="F633" s="77"/>
      <c r="G633" s="17"/>
      <c r="H633" s="70">
        <v>0</v>
      </c>
      <c r="I633" s="71">
        <f aca="true" t="shared" si="49" ref="I633:I641">+B633/M633</f>
        <v>297.029702970297</v>
      </c>
      <c r="J633" s="72"/>
      <c r="K633" s="72"/>
      <c r="L633" s="72"/>
      <c r="M633" s="2">
        <v>505</v>
      </c>
    </row>
    <row r="634" spans="2:13" ht="12.75">
      <c r="B634" s="203"/>
      <c r="H634" s="5">
        <f>H633-B634</f>
        <v>0</v>
      </c>
      <c r="I634" s="21">
        <f t="shared" si="49"/>
        <v>0</v>
      </c>
      <c r="M634" s="2">
        <v>505</v>
      </c>
    </row>
    <row r="635" spans="2:13" ht="12.75">
      <c r="B635" s="203"/>
      <c r="H635" s="5">
        <f>H634-B635</f>
        <v>0</v>
      </c>
      <c r="I635" s="21">
        <f t="shared" si="49"/>
        <v>0</v>
      </c>
      <c r="M635" s="2">
        <v>505</v>
      </c>
    </row>
    <row r="636" spans="1:13" ht="12.75">
      <c r="A636" s="11"/>
      <c r="B636" s="239">
        <v>180000</v>
      </c>
      <c r="C636" s="1" t="s">
        <v>102</v>
      </c>
      <c r="D636" s="1" t="s">
        <v>257</v>
      </c>
      <c r="F636" s="53" t="s">
        <v>253</v>
      </c>
      <c r="G636" s="28" t="s">
        <v>256</v>
      </c>
      <c r="H636" s="27">
        <f>H635-B636</f>
        <v>-180000</v>
      </c>
      <c r="I636" s="51">
        <f t="shared" si="49"/>
        <v>356.43564356435644</v>
      </c>
      <c r="J636" s="14"/>
      <c r="K636" s="14"/>
      <c r="L636" s="14"/>
      <c r="M636" s="2">
        <v>505</v>
      </c>
    </row>
    <row r="637" spans="1:13" ht="12.75">
      <c r="A637" s="10"/>
      <c r="B637" s="98">
        <f>SUM(B636:B636)</f>
        <v>180000</v>
      </c>
      <c r="C637" s="10" t="s">
        <v>255</v>
      </c>
      <c r="D637" s="10"/>
      <c r="E637" s="10"/>
      <c r="F637" s="95"/>
      <c r="G637" s="17"/>
      <c r="H637" s="70">
        <v>0</v>
      </c>
      <c r="I637" s="99">
        <f t="shared" si="49"/>
        <v>356.43564356435644</v>
      </c>
      <c r="J637" s="72"/>
      <c r="K637" s="72"/>
      <c r="L637" s="72"/>
      <c r="M637" s="2">
        <v>505</v>
      </c>
    </row>
    <row r="638" spans="8:13" ht="12.75">
      <c r="H638" s="5">
        <f>H637-B638</f>
        <v>0</v>
      </c>
      <c r="I638" s="21">
        <f t="shared" si="49"/>
        <v>0</v>
      </c>
      <c r="M638" s="2">
        <v>505</v>
      </c>
    </row>
    <row r="639" spans="8:13" ht="12.75">
      <c r="H639" s="5">
        <f>H638-B639</f>
        <v>0</v>
      </c>
      <c r="I639" s="21">
        <f t="shared" si="49"/>
        <v>0</v>
      </c>
      <c r="M639" s="2">
        <v>505</v>
      </c>
    </row>
    <row r="640" spans="8:13" ht="12.75">
      <c r="H640" s="5">
        <f>H639-B640</f>
        <v>0</v>
      </c>
      <c r="I640" s="21">
        <f t="shared" si="49"/>
        <v>0</v>
      </c>
      <c r="M640" s="2">
        <v>505</v>
      </c>
    </row>
    <row r="641" spans="8:13" ht="12.75">
      <c r="H641" s="5">
        <f>H640-B641</f>
        <v>0</v>
      </c>
      <c r="I641" s="21">
        <f t="shared" si="49"/>
        <v>0</v>
      </c>
      <c r="M641" s="2">
        <v>505</v>
      </c>
    </row>
    <row r="642" spans="1:13" ht="13.5" thickBot="1">
      <c r="A642" s="54"/>
      <c r="B642" s="63">
        <f>+B712+B717+B743+B833+B853+B880+B890+B896+B900+B911</f>
        <v>1380020</v>
      </c>
      <c r="C642" s="54"/>
      <c r="D642" s="64" t="s">
        <v>302</v>
      </c>
      <c r="E642" s="57"/>
      <c r="F642" s="58"/>
      <c r="G642" s="59"/>
      <c r="H642" s="60">
        <v>0</v>
      </c>
      <c r="I642" s="61">
        <v>2940.019417475728</v>
      </c>
      <c r="J642" s="62"/>
      <c r="K642" s="62"/>
      <c r="L642" s="62"/>
      <c r="M642" s="2">
        <v>505</v>
      </c>
    </row>
    <row r="643" spans="2:13" ht="12.75">
      <c r="B643" s="32"/>
      <c r="C643" s="11"/>
      <c r="D643" s="11"/>
      <c r="E643" s="33"/>
      <c r="G643" s="34"/>
      <c r="H643" s="5">
        <f aca="true" t="shared" si="50" ref="H643:H674">H642-B643</f>
        <v>0</v>
      </c>
      <c r="I643" s="21">
        <f>+B643/M643</f>
        <v>0</v>
      </c>
      <c r="M643" s="2">
        <v>505</v>
      </c>
    </row>
    <row r="644" spans="1:13" s="14" customFormat="1" ht="12.75">
      <c r="A644" s="1"/>
      <c r="B644" s="27"/>
      <c r="C644" s="11"/>
      <c r="D644" s="11"/>
      <c r="E644" s="11"/>
      <c r="F644" s="43"/>
      <c r="G644" s="28"/>
      <c r="H644" s="5">
        <f t="shared" si="50"/>
        <v>0</v>
      </c>
      <c r="I644" s="21">
        <f>+B644/M644</f>
        <v>0</v>
      </c>
      <c r="J644"/>
      <c r="K644"/>
      <c r="L644"/>
      <c r="M644" s="2">
        <v>505</v>
      </c>
    </row>
    <row r="645" spans="2:13" ht="12.75">
      <c r="B645" s="306">
        <v>3000</v>
      </c>
      <c r="C645" s="31" t="s">
        <v>27</v>
      </c>
      <c r="D645" s="11" t="s">
        <v>302</v>
      </c>
      <c r="E645" s="1" t="s">
        <v>303</v>
      </c>
      <c r="F645" s="43" t="s">
        <v>304</v>
      </c>
      <c r="G645" s="26" t="s">
        <v>30</v>
      </c>
      <c r="H645" s="5">
        <f t="shared" si="50"/>
        <v>-3000</v>
      </c>
      <c r="I645" s="21">
        <v>6</v>
      </c>
      <c r="K645" t="s">
        <v>27</v>
      </c>
      <c r="M645" s="2">
        <v>505</v>
      </c>
    </row>
    <row r="646" spans="2:13" ht="12.75">
      <c r="B646" s="308">
        <v>6000</v>
      </c>
      <c r="C646" s="31" t="s">
        <v>27</v>
      </c>
      <c r="D646" s="11" t="s">
        <v>302</v>
      </c>
      <c r="E646" s="1" t="s">
        <v>303</v>
      </c>
      <c r="F646" s="43" t="s">
        <v>305</v>
      </c>
      <c r="G646" s="26" t="s">
        <v>32</v>
      </c>
      <c r="H646" s="5">
        <f t="shared" si="50"/>
        <v>-9000</v>
      </c>
      <c r="I646" s="21">
        <v>12</v>
      </c>
      <c r="K646" t="s">
        <v>27</v>
      </c>
      <c r="M646" s="2">
        <v>505</v>
      </c>
    </row>
    <row r="647" spans="2:13" ht="12.75">
      <c r="B647" s="306">
        <v>3000</v>
      </c>
      <c r="C647" s="31" t="s">
        <v>27</v>
      </c>
      <c r="D647" s="11" t="s">
        <v>302</v>
      </c>
      <c r="E647" s="1" t="s">
        <v>303</v>
      </c>
      <c r="F647" s="43" t="s">
        <v>306</v>
      </c>
      <c r="G647" s="26" t="s">
        <v>34</v>
      </c>
      <c r="H647" s="5">
        <f t="shared" si="50"/>
        <v>-12000</v>
      </c>
      <c r="I647" s="21">
        <f>+B647/M647</f>
        <v>5.9405940594059405</v>
      </c>
      <c r="K647" t="s">
        <v>27</v>
      </c>
      <c r="M647" s="2">
        <v>505</v>
      </c>
    </row>
    <row r="648" spans="2:14" ht="12.75">
      <c r="B648" s="306">
        <v>3000</v>
      </c>
      <c r="C648" s="31" t="s">
        <v>27</v>
      </c>
      <c r="D648" s="11" t="s">
        <v>302</v>
      </c>
      <c r="E648" s="1" t="s">
        <v>303</v>
      </c>
      <c r="F648" s="43" t="s">
        <v>307</v>
      </c>
      <c r="G648" s="26" t="s">
        <v>68</v>
      </c>
      <c r="H648" s="5">
        <f t="shared" si="50"/>
        <v>-15000</v>
      </c>
      <c r="I648" s="21">
        <v>6</v>
      </c>
      <c r="K648" t="s">
        <v>27</v>
      </c>
      <c r="M648" s="2">
        <v>505</v>
      </c>
      <c r="N648" s="37"/>
    </row>
    <row r="649" spans="2:13" ht="12.75">
      <c r="B649" s="306">
        <v>3000</v>
      </c>
      <c r="C649" s="31" t="s">
        <v>27</v>
      </c>
      <c r="D649" s="11" t="s">
        <v>302</v>
      </c>
      <c r="E649" s="1" t="s">
        <v>303</v>
      </c>
      <c r="F649" s="53" t="s">
        <v>308</v>
      </c>
      <c r="G649" s="26" t="s">
        <v>82</v>
      </c>
      <c r="H649" s="5">
        <f t="shared" si="50"/>
        <v>-18000</v>
      </c>
      <c r="I649" s="21">
        <v>6</v>
      </c>
      <c r="K649" t="s">
        <v>27</v>
      </c>
      <c r="M649" s="2">
        <v>505</v>
      </c>
    </row>
    <row r="650" spans="2:13" ht="12.75">
      <c r="B650" s="306">
        <v>3000</v>
      </c>
      <c r="C650" s="31" t="s">
        <v>27</v>
      </c>
      <c r="D650" s="1" t="s">
        <v>302</v>
      </c>
      <c r="E650" s="1" t="s">
        <v>303</v>
      </c>
      <c r="F650" s="53" t="s">
        <v>309</v>
      </c>
      <c r="G650" s="26" t="s">
        <v>78</v>
      </c>
      <c r="H650" s="5">
        <f t="shared" si="50"/>
        <v>-21000</v>
      </c>
      <c r="I650" s="21">
        <v>6</v>
      </c>
      <c r="K650" t="s">
        <v>27</v>
      </c>
      <c r="M650" s="2">
        <v>505</v>
      </c>
    </row>
    <row r="651" spans="2:13" ht="12.75">
      <c r="B651" s="306">
        <v>3000</v>
      </c>
      <c r="C651" s="31" t="s">
        <v>27</v>
      </c>
      <c r="D651" s="1" t="s">
        <v>302</v>
      </c>
      <c r="E651" s="1" t="s">
        <v>303</v>
      </c>
      <c r="F651" s="53" t="s">
        <v>310</v>
      </c>
      <c r="G651" s="26" t="s">
        <v>126</v>
      </c>
      <c r="H651" s="5">
        <f t="shared" si="50"/>
        <v>-24000</v>
      </c>
      <c r="I651" s="21">
        <v>6</v>
      </c>
      <c r="K651" t="s">
        <v>27</v>
      </c>
      <c r="M651" s="2">
        <v>505</v>
      </c>
    </row>
    <row r="652" spans="2:13" ht="12.75">
      <c r="B652" s="306">
        <v>2500</v>
      </c>
      <c r="C652" s="31" t="s">
        <v>27</v>
      </c>
      <c r="D652" s="1" t="s">
        <v>302</v>
      </c>
      <c r="E652" s="1" t="s">
        <v>303</v>
      </c>
      <c r="F652" s="53" t="s">
        <v>311</v>
      </c>
      <c r="G652" s="26" t="s">
        <v>134</v>
      </c>
      <c r="H652" s="5">
        <f t="shared" si="50"/>
        <v>-26500</v>
      </c>
      <c r="I652" s="21">
        <v>5</v>
      </c>
      <c r="K652" t="s">
        <v>27</v>
      </c>
      <c r="M652" s="2">
        <v>505</v>
      </c>
    </row>
    <row r="653" spans="2:13" ht="12.75">
      <c r="B653" s="306">
        <v>3000</v>
      </c>
      <c r="C653" s="31" t="s">
        <v>27</v>
      </c>
      <c r="D653" s="1" t="s">
        <v>302</v>
      </c>
      <c r="E653" s="1" t="s">
        <v>303</v>
      </c>
      <c r="F653" s="53" t="s">
        <v>312</v>
      </c>
      <c r="G653" s="26" t="s">
        <v>142</v>
      </c>
      <c r="H653" s="5">
        <f t="shared" si="50"/>
        <v>-29500</v>
      </c>
      <c r="I653" s="21">
        <v>6</v>
      </c>
      <c r="K653" t="s">
        <v>27</v>
      </c>
      <c r="M653" s="2">
        <v>505</v>
      </c>
    </row>
    <row r="654" spans="2:13" ht="12.75">
      <c r="B654" s="306">
        <v>6000</v>
      </c>
      <c r="C654" s="31" t="s">
        <v>27</v>
      </c>
      <c r="D654" s="1" t="s">
        <v>302</v>
      </c>
      <c r="E654" s="1" t="s">
        <v>303</v>
      </c>
      <c r="F654" s="53" t="s">
        <v>313</v>
      </c>
      <c r="G654" s="26" t="s">
        <v>202</v>
      </c>
      <c r="H654" s="5">
        <f t="shared" si="50"/>
        <v>-35500</v>
      </c>
      <c r="I654" s="21">
        <v>12</v>
      </c>
      <c r="K654" t="s">
        <v>27</v>
      </c>
      <c r="M654" s="2">
        <v>505</v>
      </c>
    </row>
    <row r="655" spans="2:13" ht="12.75">
      <c r="B655" s="306">
        <v>3000</v>
      </c>
      <c r="C655" s="31" t="s">
        <v>27</v>
      </c>
      <c r="D655" s="1" t="s">
        <v>302</v>
      </c>
      <c r="E655" s="1" t="s">
        <v>303</v>
      </c>
      <c r="F655" s="53" t="s">
        <v>314</v>
      </c>
      <c r="G655" s="26" t="s">
        <v>136</v>
      </c>
      <c r="H655" s="5">
        <f t="shared" si="50"/>
        <v>-38500</v>
      </c>
      <c r="I655" s="21">
        <v>6</v>
      </c>
      <c r="K655" t="s">
        <v>27</v>
      </c>
      <c r="M655" s="2">
        <v>505</v>
      </c>
    </row>
    <row r="656" spans="2:13" ht="12.75">
      <c r="B656" s="306">
        <v>2000</v>
      </c>
      <c r="C656" s="31" t="s">
        <v>27</v>
      </c>
      <c r="D656" s="1" t="s">
        <v>302</v>
      </c>
      <c r="E656" s="1" t="s">
        <v>303</v>
      </c>
      <c r="F656" s="53" t="s">
        <v>315</v>
      </c>
      <c r="G656" s="26" t="s">
        <v>205</v>
      </c>
      <c r="H656" s="5">
        <f t="shared" si="50"/>
        <v>-40500</v>
      </c>
      <c r="I656" s="21">
        <v>4</v>
      </c>
      <c r="K656" t="s">
        <v>27</v>
      </c>
      <c r="M656" s="2">
        <v>505</v>
      </c>
    </row>
    <row r="657" spans="2:13" ht="12.75">
      <c r="B657" s="306">
        <v>2000</v>
      </c>
      <c r="C657" s="31" t="s">
        <v>27</v>
      </c>
      <c r="D657" s="1" t="s">
        <v>302</v>
      </c>
      <c r="E657" s="1" t="s">
        <v>303</v>
      </c>
      <c r="F657" s="53" t="s">
        <v>316</v>
      </c>
      <c r="G657" s="26" t="s">
        <v>232</v>
      </c>
      <c r="H657" s="5">
        <f t="shared" si="50"/>
        <v>-42500</v>
      </c>
      <c r="I657" s="21">
        <v>4</v>
      </c>
      <c r="K657" t="s">
        <v>27</v>
      </c>
      <c r="M657" s="2">
        <v>505</v>
      </c>
    </row>
    <row r="658" spans="2:13" ht="12.75">
      <c r="B658" s="306">
        <v>3000</v>
      </c>
      <c r="C658" s="31" t="s">
        <v>27</v>
      </c>
      <c r="D658" s="1" t="s">
        <v>302</v>
      </c>
      <c r="E658" s="1" t="s">
        <v>303</v>
      </c>
      <c r="F658" s="53" t="s">
        <v>317</v>
      </c>
      <c r="G658" s="26" t="s">
        <v>154</v>
      </c>
      <c r="H658" s="5">
        <f t="shared" si="50"/>
        <v>-45500</v>
      </c>
      <c r="I658" s="21">
        <v>6</v>
      </c>
      <c r="K658" t="s">
        <v>27</v>
      </c>
      <c r="M658" s="2">
        <v>505</v>
      </c>
    </row>
    <row r="659" spans="2:13" ht="12.75">
      <c r="B659" s="306">
        <v>3000</v>
      </c>
      <c r="C659" s="31" t="s">
        <v>27</v>
      </c>
      <c r="D659" s="1" t="s">
        <v>302</v>
      </c>
      <c r="E659" s="1" t="s">
        <v>303</v>
      </c>
      <c r="F659" s="53" t="s">
        <v>318</v>
      </c>
      <c r="G659" s="26" t="s">
        <v>156</v>
      </c>
      <c r="H659" s="5">
        <f t="shared" si="50"/>
        <v>-48500</v>
      </c>
      <c r="I659" s="21">
        <v>6</v>
      </c>
      <c r="K659" t="s">
        <v>27</v>
      </c>
      <c r="M659" s="2">
        <v>505</v>
      </c>
    </row>
    <row r="660" spans="2:13" ht="12.75">
      <c r="B660" s="306">
        <v>2000</v>
      </c>
      <c r="C660" s="31" t="s">
        <v>27</v>
      </c>
      <c r="D660" s="1" t="s">
        <v>302</v>
      </c>
      <c r="E660" s="1" t="s">
        <v>303</v>
      </c>
      <c r="F660" s="53" t="s">
        <v>319</v>
      </c>
      <c r="G660" s="26" t="s">
        <v>169</v>
      </c>
      <c r="H660" s="5">
        <f t="shared" si="50"/>
        <v>-50500</v>
      </c>
      <c r="I660" s="21">
        <v>4</v>
      </c>
      <c r="K660" t="s">
        <v>27</v>
      </c>
      <c r="M660" s="2">
        <v>505</v>
      </c>
    </row>
    <row r="661" spans="2:13" ht="12.75">
      <c r="B661" s="306">
        <v>2000</v>
      </c>
      <c r="C661" s="31" t="s">
        <v>27</v>
      </c>
      <c r="D661" s="1" t="s">
        <v>302</v>
      </c>
      <c r="E661" s="1" t="s">
        <v>303</v>
      </c>
      <c r="F661" s="53" t="s">
        <v>320</v>
      </c>
      <c r="G661" s="26" t="s">
        <v>321</v>
      </c>
      <c r="H661" s="5">
        <f t="shared" si="50"/>
        <v>-52500</v>
      </c>
      <c r="I661" s="21">
        <v>4</v>
      </c>
      <c r="K661" t="s">
        <v>27</v>
      </c>
      <c r="M661" s="2">
        <v>505</v>
      </c>
    </row>
    <row r="662" spans="2:13" ht="12.75">
      <c r="B662" s="306">
        <v>3000</v>
      </c>
      <c r="C662" s="31" t="s">
        <v>27</v>
      </c>
      <c r="D662" s="1" t="s">
        <v>302</v>
      </c>
      <c r="E662" s="1" t="s">
        <v>303</v>
      </c>
      <c r="F662" s="53" t="s">
        <v>322</v>
      </c>
      <c r="G662" s="26" t="s">
        <v>116</v>
      </c>
      <c r="H662" s="5">
        <f t="shared" si="50"/>
        <v>-55500</v>
      </c>
      <c r="I662" s="21">
        <v>6</v>
      </c>
      <c r="K662" t="s">
        <v>27</v>
      </c>
      <c r="M662" s="2">
        <v>505</v>
      </c>
    </row>
    <row r="663" spans="2:13" ht="12.75">
      <c r="B663" s="306">
        <v>3000</v>
      </c>
      <c r="C663" s="31" t="s">
        <v>27</v>
      </c>
      <c r="D663" s="1" t="s">
        <v>302</v>
      </c>
      <c r="E663" s="1" t="s">
        <v>303</v>
      </c>
      <c r="F663" s="53" t="s">
        <v>323</v>
      </c>
      <c r="G663" s="26" t="s">
        <v>181</v>
      </c>
      <c r="H663" s="5">
        <f t="shared" si="50"/>
        <v>-58500</v>
      </c>
      <c r="I663" s="21">
        <v>6</v>
      </c>
      <c r="K663" t="s">
        <v>27</v>
      </c>
      <c r="M663" s="2">
        <v>505</v>
      </c>
    </row>
    <row r="664" spans="2:13" ht="12.75">
      <c r="B664" s="306">
        <v>3000</v>
      </c>
      <c r="C664" s="31" t="s">
        <v>27</v>
      </c>
      <c r="D664" s="1" t="s">
        <v>302</v>
      </c>
      <c r="E664" s="1" t="s">
        <v>303</v>
      </c>
      <c r="F664" s="53" t="s">
        <v>324</v>
      </c>
      <c r="G664" s="26" t="s">
        <v>185</v>
      </c>
      <c r="H664" s="5">
        <f t="shared" si="50"/>
        <v>-61500</v>
      </c>
      <c r="I664" s="21">
        <v>6</v>
      </c>
      <c r="K664" t="s">
        <v>27</v>
      </c>
      <c r="M664" s="2">
        <v>505</v>
      </c>
    </row>
    <row r="665" spans="2:13" ht="12.75">
      <c r="B665" s="306">
        <v>3000</v>
      </c>
      <c r="C665" s="31" t="s">
        <v>27</v>
      </c>
      <c r="D665" s="1" t="s">
        <v>302</v>
      </c>
      <c r="E665" s="1" t="s">
        <v>303</v>
      </c>
      <c r="F665" s="53" t="s">
        <v>317</v>
      </c>
      <c r="G665" s="26" t="s">
        <v>209</v>
      </c>
      <c r="H665" s="5">
        <f t="shared" si="50"/>
        <v>-64500</v>
      </c>
      <c r="I665" s="21">
        <v>6</v>
      </c>
      <c r="K665" t="s">
        <v>27</v>
      </c>
      <c r="M665" s="2">
        <v>505</v>
      </c>
    </row>
    <row r="666" spans="2:13" ht="12.75">
      <c r="B666" s="306">
        <v>3000</v>
      </c>
      <c r="C666" s="31" t="s">
        <v>27</v>
      </c>
      <c r="D666" s="1" t="s">
        <v>302</v>
      </c>
      <c r="E666" s="1" t="s">
        <v>303</v>
      </c>
      <c r="F666" s="53" t="s">
        <v>318</v>
      </c>
      <c r="G666" s="26" t="s">
        <v>223</v>
      </c>
      <c r="H666" s="5">
        <f t="shared" si="50"/>
        <v>-67500</v>
      </c>
      <c r="I666" s="21">
        <v>6</v>
      </c>
      <c r="K666" t="s">
        <v>27</v>
      </c>
      <c r="M666" s="2">
        <v>505</v>
      </c>
    </row>
    <row r="667" spans="2:13" ht="12.75">
      <c r="B667" s="306">
        <v>2000</v>
      </c>
      <c r="C667" s="31" t="s">
        <v>27</v>
      </c>
      <c r="D667" s="1" t="s">
        <v>302</v>
      </c>
      <c r="E667" s="1" t="s">
        <v>303</v>
      </c>
      <c r="F667" s="53" t="s">
        <v>319</v>
      </c>
      <c r="G667" s="26" t="s">
        <v>325</v>
      </c>
      <c r="H667" s="5">
        <f t="shared" si="50"/>
        <v>-69500</v>
      </c>
      <c r="I667" s="21">
        <v>4</v>
      </c>
      <c r="K667" t="s">
        <v>27</v>
      </c>
      <c r="M667" s="2">
        <v>505</v>
      </c>
    </row>
    <row r="668" spans="2:13" ht="12.75">
      <c r="B668" s="306">
        <v>3000</v>
      </c>
      <c r="C668" s="31" t="s">
        <v>27</v>
      </c>
      <c r="D668" s="1" t="s">
        <v>302</v>
      </c>
      <c r="E668" s="1" t="s">
        <v>303</v>
      </c>
      <c r="F668" s="53" t="s">
        <v>326</v>
      </c>
      <c r="G668" s="26" t="s">
        <v>213</v>
      </c>
      <c r="H668" s="5">
        <f t="shared" si="50"/>
        <v>-72500</v>
      </c>
      <c r="I668" s="21">
        <v>6</v>
      </c>
      <c r="K668" t="s">
        <v>27</v>
      </c>
      <c r="M668" s="2">
        <v>505</v>
      </c>
    </row>
    <row r="669" spans="2:13" ht="12.75">
      <c r="B669" s="306">
        <v>2500</v>
      </c>
      <c r="C669" s="31" t="s">
        <v>27</v>
      </c>
      <c r="D669" s="11" t="s">
        <v>302</v>
      </c>
      <c r="E669" s="1" t="s">
        <v>327</v>
      </c>
      <c r="F669" s="43" t="s">
        <v>328</v>
      </c>
      <c r="G669" s="26" t="s">
        <v>32</v>
      </c>
      <c r="H669" s="5">
        <f t="shared" si="50"/>
        <v>-75000</v>
      </c>
      <c r="I669" s="21">
        <v>5</v>
      </c>
      <c r="K669" t="s">
        <v>27</v>
      </c>
      <c r="M669" s="2">
        <v>505</v>
      </c>
    </row>
    <row r="670" spans="2:13" ht="12.75">
      <c r="B670" s="306">
        <v>2500</v>
      </c>
      <c r="C670" s="31" t="s">
        <v>27</v>
      </c>
      <c r="D670" s="11" t="s">
        <v>302</v>
      </c>
      <c r="E670" s="1" t="s">
        <v>327</v>
      </c>
      <c r="F670" s="43" t="s">
        <v>329</v>
      </c>
      <c r="G670" s="26" t="s">
        <v>34</v>
      </c>
      <c r="H670" s="5">
        <f t="shared" si="50"/>
        <v>-77500</v>
      </c>
      <c r="I670" s="21">
        <v>5</v>
      </c>
      <c r="K670" t="s">
        <v>27</v>
      </c>
      <c r="M670" s="2">
        <v>505</v>
      </c>
    </row>
    <row r="671" spans="2:13" ht="12.75">
      <c r="B671" s="306">
        <v>2500</v>
      </c>
      <c r="C671" s="31" t="s">
        <v>27</v>
      </c>
      <c r="D671" s="11" t="s">
        <v>302</v>
      </c>
      <c r="E671" s="1" t="s">
        <v>327</v>
      </c>
      <c r="F671" s="43" t="s">
        <v>330</v>
      </c>
      <c r="G671" s="26" t="s">
        <v>68</v>
      </c>
      <c r="H671" s="5">
        <f t="shared" si="50"/>
        <v>-80000</v>
      </c>
      <c r="I671" s="21">
        <v>5</v>
      </c>
      <c r="K671" t="s">
        <v>27</v>
      </c>
      <c r="M671" s="2">
        <v>505</v>
      </c>
    </row>
    <row r="672" spans="2:13" ht="12.75">
      <c r="B672" s="306">
        <v>5000</v>
      </c>
      <c r="C672" s="31" t="s">
        <v>27</v>
      </c>
      <c r="D672" s="1" t="s">
        <v>302</v>
      </c>
      <c r="E672" s="1" t="s">
        <v>327</v>
      </c>
      <c r="F672" s="53" t="s">
        <v>331</v>
      </c>
      <c r="G672" s="26" t="s">
        <v>82</v>
      </c>
      <c r="H672" s="5">
        <f t="shared" si="50"/>
        <v>-85000</v>
      </c>
      <c r="I672" s="21">
        <v>10</v>
      </c>
      <c r="K672" t="s">
        <v>27</v>
      </c>
      <c r="M672" s="2">
        <v>505</v>
      </c>
    </row>
    <row r="673" spans="2:13" ht="12.75">
      <c r="B673" s="306">
        <v>2500</v>
      </c>
      <c r="C673" s="31" t="s">
        <v>27</v>
      </c>
      <c r="D673" s="1" t="s">
        <v>302</v>
      </c>
      <c r="E673" s="1" t="s">
        <v>327</v>
      </c>
      <c r="F673" s="53" t="s">
        <v>332</v>
      </c>
      <c r="G673" s="26" t="s">
        <v>78</v>
      </c>
      <c r="H673" s="5">
        <f t="shared" si="50"/>
        <v>-87500</v>
      </c>
      <c r="I673" s="21">
        <v>5</v>
      </c>
      <c r="K673" t="s">
        <v>27</v>
      </c>
      <c r="M673" s="2">
        <v>505</v>
      </c>
    </row>
    <row r="674" spans="2:13" ht="12.75">
      <c r="B674" s="306">
        <v>2500</v>
      </c>
      <c r="C674" s="31" t="s">
        <v>27</v>
      </c>
      <c r="D674" s="1" t="s">
        <v>302</v>
      </c>
      <c r="E674" s="1" t="s">
        <v>327</v>
      </c>
      <c r="F674" s="53" t="s">
        <v>333</v>
      </c>
      <c r="G674" s="26" t="s">
        <v>126</v>
      </c>
      <c r="H674" s="5">
        <f t="shared" si="50"/>
        <v>-90000</v>
      </c>
      <c r="I674" s="21">
        <v>5</v>
      </c>
      <c r="K674" t="s">
        <v>27</v>
      </c>
      <c r="M674" s="2">
        <v>505</v>
      </c>
    </row>
    <row r="675" spans="2:13" ht="12.75">
      <c r="B675" s="306">
        <v>2500</v>
      </c>
      <c r="C675" s="31" t="s">
        <v>27</v>
      </c>
      <c r="D675" s="1" t="s">
        <v>302</v>
      </c>
      <c r="E675" s="1" t="s">
        <v>327</v>
      </c>
      <c r="F675" s="53" t="s">
        <v>334</v>
      </c>
      <c r="G675" s="26" t="s">
        <v>134</v>
      </c>
      <c r="H675" s="5">
        <f aca="true" t="shared" si="51" ref="H675:H711">H674-B675</f>
        <v>-92500</v>
      </c>
      <c r="I675" s="21">
        <v>5</v>
      </c>
      <c r="K675" t="s">
        <v>27</v>
      </c>
      <c r="M675" s="2">
        <v>505</v>
      </c>
    </row>
    <row r="676" spans="2:13" ht="12.75">
      <c r="B676" s="306">
        <v>2500</v>
      </c>
      <c r="C676" s="31" t="s">
        <v>27</v>
      </c>
      <c r="D676" s="1" t="s">
        <v>302</v>
      </c>
      <c r="E676" s="1" t="s">
        <v>327</v>
      </c>
      <c r="F676" s="53" t="s">
        <v>335</v>
      </c>
      <c r="G676" s="26" t="s">
        <v>142</v>
      </c>
      <c r="H676" s="5">
        <f t="shared" si="51"/>
        <v>-95000</v>
      </c>
      <c r="I676" s="21">
        <v>5</v>
      </c>
      <c r="K676" t="s">
        <v>27</v>
      </c>
      <c r="M676" s="2">
        <v>505</v>
      </c>
    </row>
    <row r="677" spans="2:13" ht="12.75">
      <c r="B677" s="306">
        <v>2500</v>
      </c>
      <c r="C677" s="31" t="s">
        <v>27</v>
      </c>
      <c r="D677" s="1" t="s">
        <v>302</v>
      </c>
      <c r="E677" s="1" t="s">
        <v>327</v>
      </c>
      <c r="F677" s="53" t="s">
        <v>336</v>
      </c>
      <c r="G677" s="26" t="s">
        <v>202</v>
      </c>
      <c r="H677" s="5">
        <f t="shared" si="51"/>
        <v>-97500</v>
      </c>
      <c r="I677" s="21">
        <v>5</v>
      </c>
      <c r="K677" t="s">
        <v>27</v>
      </c>
      <c r="M677" s="2">
        <v>505</v>
      </c>
    </row>
    <row r="678" spans="2:13" ht="12.75">
      <c r="B678" s="306">
        <v>2500</v>
      </c>
      <c r="C678" s="31" t="s">
        <v>27</v>
      </c>
      <c r="D678" s="1" t="s">
        <v>302</v>
      </c>
      <c r="E678" s="1" t="s">
        <v>327</v>
      </c>
      <c r="F678" s="53" t="s">
        <v>337</v>
      </c>
      <c r="G678" s="26" t="s">
        <v>136</v>
      </c>
      <c r="H678" s="5">
        <f t="shared" si="51"/>
        <v>-100000</v>
      </c>
      <c r="I678" s="21">
        <v>5</v>
      </c>
      <c r="K678" t="s">
        <v>27</v>
      </c>
      <c r="M678" s="2">
        <v>505</v>
      </c>
    </row>
    <row r="679" spans="2:13" ht="12.75">
      <c r="B679" s="306">
        <v>2500</v>
      </c>
      <c r="C679" s="31" t="s">
        <v>27</v>
      </c>
      <c r="D679" s="1" t="s">
        <v>302</v>
      </c>
      <c r="E679" s="1" t="s">
        <v>327</v>
      </c>
      <c r="F679" s="53" t="s">
        <v>338</v>
      </c>
      <c r="G679" s="26" t="s">
        <v>232</v>
      </c>
      <c r="H679" s="5">
        <f t="shared" si="51"/>
        <v>-102500</v>
      </c>
      <c r="I679" s="21">
        <v>5</v>
      </c>
      <c r="K679" t="s">
        <v>27</v>
      </c>
      <c r="M679" s="2">
        <v>505</v>
      </c>
    </row>
    <row r="680" spans="2:13" ht="12.75">
      <c r="B680" s="306">
        <v>2500</v>
      </c>
      <c r="C680" s="31" t="s">
        <v>27</v>
      </c>
      <c r="D680" s="1" t="s">
        <v>302</v>
      </c>
      <c r="E680" s="1" t="s">
        <v>327</v>
      </c>
      <c r="F680" s="53" t="s">
        <v>339</v>
      </c>
      <c r="G680" s="26" t="s">
        <v>222</v>
      </c>
      <c r="H680" s="5">
        <f t="shared" si="51"/>
        <v>-105000</v>
      </c>
      <c r="I680" s="21">
        <v>5</v>
      </c>
      <c r="K680" t="s">
        <v>27</v>
      </c>
      <c r="M680" s="2">
        <v>505</v>
      </c>
    </row>
    <row r="681" spans="2:13" ht="12.75">
      <c r="B681" s="306">
        <v>2500</v>
      </c>
      <c r="C681" s="31" t="s">
        <v>27</v>
      </c>
      <c r="D681" s="1" t="s">
        <v>302</v>
      </c>
      <c r="E681" s="1" t="s">
        <v>327</v>
      </c>
      <c r="F681" s="53" t="s">
        <v>340</v>
      </c>
      <c r="G681" s="26" t="s">
        <v>154</v>
      </c>
      <c r="H681" s="5">
        <f t="shared" si="51"/>
        <v>-107500</v>
      </c>
      <c r="I681" s="21">
        <v>5</v>
      </c>
      <c r="K681" t="s">
        <v>27</v>
      </c>
      <c r="M681" s="2">
        <v>505</v>
      </c>
    </row>
    <row r="682" spans="2:13" ht="12.75">
      <c r="B682" s="306">
        <v>5000</v>
      </c>
      <c r="C682" s="31" t="s">
        <v>27</v>
      </c>
      <c r="D682" s="1" t="s">
        <v>302</v>
      </c>
      <c r="E682" s="1" t="s">
        <v>327</v>
      </c>
      <c r="F682" s="53" t="s">
        <v>341</v>
      </c>
      <c r="G682" s="26" t="s">
        <v>116</v>
      </c>
      <c r="H682" s="5">
        <f t="shared" si="51"/>
        <v>-112500</v>
      </c>
      <c r="I682" s="21">
        <v>10</v>
      </c>
      <c r="K682" t="s">
        <v>27</v>
      </c>
      <c r="M682" s="2">
        <v>505</v>
      </c>
    </row>
    <row r="683" spans="2:13" ht="12.75">
      <c r="B683" s="306">
        <v>2500</v>
      </c>
      <c r="C683" s="31" t="s">
        <v>27</v>
      </c>
      <c r="D683" s="1" t="s">
        <v>302</v>
      </c>
      <c r="E683" s="1" t="s">
        <v>327</v>
      </c>
      <c r="F683" s="53" t="s">
        <v>342</v>
      </c>
      <c r="G683" s="26" t="s">
        <v>181</v>
      </c>
      <c r="H683" s="5">
        <f t="shared" si="51"/>
        <v>-115000</v>
      </c>
      <c r="I683" s="21">
        <v>5</v>
      </c>
      <c r="K683" t="s">
        <v>27</v>
      </c>
      <c r="M683" s="2">
        <v>505</v>
      </c>
    </row>
    <row r="684" spans="2:13" ht="12.75">
      <c r="B684" s="306">
        <v>2500</v>
      </c>
      <c r="C684" s="31" t="s">
        <v>27</v>
      </c>
      <c r="D684" s="1" t="s">
        <v>302</v>
      </c>
      <c r="E684" s="1" t="s">
        <v>327</v>
      </c>
      <c r="F684" s="53" t="s">
        <v>338</v>
      </c>
      <c r="G684" s="26" t="s">
        <v>185</v>
      </c>
      <c r="H684" s="5">
        <f t="shared" si="51"/>
        <v>-117500</v>
      </c>
      <c r="I684" s="21">
        <v>5</v>
      </c>
      <c r="K684" t="s">
        <v>27</v>
      </c>
      <c r="M684" s="2">
        <v>505</v>
      </c>
    </row>
    <row r="685" spans="2:13" ht="12.75">
      <c r="B685" s="306">
        <v>2500</v>
      </c>
      <c r="C685" s="31" t="s">
        <v>27</v>
      </c>
      <c r="D685" s="1" t="s">
        <v>302</v>
      </c>
      <c r="E685" s="1" t="s">
        <v>327</v>
      </c>
      <c r="F685" s="53" t="s">
        <v>339</v>
      </c>
      <c r="G685" s="26" t="s">
        <v>209</v>
      </c>
      <c r="H685" s="5">
        <f t="shared" si="51"/>
        <v>-120000</v>
      </c>
      <c r="I685" s="21">
        <v>5</v>
      </c>
      <c r="K685" t="s">
        <v>27</v>
      </c>
      <c r="M685" s="2">
        <v>505</v>
      </c>
    </row>
    <row r="686" spans="2:13" ht="12.75">
      <c r="B686" s="306">
        <v>2500</v>
      </c>
      <c r="C686" s="31" t="s">
        <v>27</v>
      </c>
      <c r="D686" s="1" t="s">
        <v>302</v>
      </c>
      <c r="E686" s="1" t="s">
        <v>327</v>
      </c>
      <c r="F686" s="53" t="s">
        <v>340</v>
      </c>
      <c r="G686" s="26" t="s">
        <v>223</v>
      </c>
      <c r="H686" s="5">
        <f t="shared" si="51"/>
        <v>-122500</v>
      </c>
      <c r="I686" s="21">
        <v>5</v>
      </c>
      <c r="K686" t="s">
        <v>27</v>
      </c>
      <c r="M686" s="2">
        <v>505</v>
      </c>
    </row>
    <row r="687" spans="2:13" ht="12.75">
      <c r="B687" s="306">
        <v>2500</v>
      </c>
      <c r="C687" s="31" t="s">
        <v>27</v>
      </c>
      <c r="D687" s="1" t="s">
        <v>302</v>
      </c>
      <c r="E687" s="1" t="s">
        <v>327</v>
      </c>
      <c r="F687" s="53" t="s">
        <v>343</v>
      </c>
      <c r="G687" s="26" t="s">
        <v>211</v>
      </c>
      <c r="H687" s="5">
        <f t="shared" si="51"/>
        <v>-125000</v>
      </c>
      <c r="I687" s="21">
        <v>5</v>
      </c>
      <c r="K687" t="s">
        <v>27</v>
      </c>
      <c r="M687" s="2">
        <v>505</v>
      </c>
    </row>
    <row r="688" spans="2:13" ht="12.75">
      <c r="B688" s="306">
        <v>2500</v>
      </c>
      <c r="C688" s="31" t="s">
        <v>27</v>
      </c>
      <c r="D688" s="1" t="s">
        <v>302</v>
      </c>
      <c r="E688" s="1" t="s">
        <v>327</v>
      </c>
      <c r="F688" s="53" t="s">
        <v>344</v>
      </c>
      <c r="G688" s="26" t="s">
        <v>213</v>
      </c>
      <c r="H688" s="5">
        <f t="shared" si="51"/>
        <v>-127500</v>
      </c>
      <c r="I688" s="21">
        <f>+B688/M688</f>
        <v>4.9504950495049505</v>
      </c>
      <c r="K688" t="s">
        <v>27</v>
      </c>
      <c r="M688" s="2">
        <v>505</v>
      </c>
    </row>
    <row r="689" spans="2:13" ht="12.75">
      <c r="B689" s="306">
        <v>2500</v>
      </c>
      <c r="C689" s="31" t="s">
        <v>27</v>
      </c>
      <c r="D689" s="11" t="s">
        <v>302</v>
      </c>
      <c r="E689" s="1" t="s">
        <v>345</v>
      </c>
      <c r="F689" s="43" t="s">
        <v>346</v>
      </c>
      <c r="G689" s="26" t="s">
        <v>30</v>
      </c>
      <c r="H689" s="5">
        <f t="shared" si="51"/>
        <v>-130000</v>
      </c>
      <c r="I689" s="21">
        <v>5</v>
      </c>
      <c r="K689" t="s">
        <v>27</v>
      </c>
      <c r="M689" s="2">
        <v>505</v>
      </c>
    </row>
    <row r="690" spans="2:13" ht="12.75">
      <c r="B690" s="306">
        <v>5000</v>
      </c>
      <c r="C690" s="31" t="s">
        <v>27</v>
      </c>
      <c r="D690" s="11" t="s">
        <v>302</v>
      </c>
      <c r="E690" s="1" t="s">
        <v>345</v>
      </c>
      <c r="F690" s="43" t="s">
        <v>347</v>
      </c>
      <c r="G690" s="26" t="s">
        <v>32</v>
      </c>
      <c r="H690" s="5">
        <f t="shared" si="51"/>
        <v>-135000</v>
      </c>
      <c r="I690" s="21">
        <v>10</v>
      </c>
      <c r="K690" t="s">
        <v>27</v>
      </c>
      <c r="M690" s="2">
        <v>505</v>
      </c>
    </row>
    <row r="691" spans="2:13" ht="12.75">
      <c r="B691" s="306">
        <v>2500</v>
      </c>
      <c r="C691" s="31" t="s">
        <v>27</v>
      </c>
      <c r="D691" s="11" t="s">
        <v>302</v>
      </c>
      <c r="E691" s="1" t="s">
        <v>345</v>
      </c>
      <c r="F691" s="43" t="s">
        <v>348</v>
      </c>
      <c r="G691" s="26" t="s">
        <v>34</v>
      </c>
      <c r="H691" s="5">
        <f t="shared" si="51"/>
        <v>-137500</v>
      </c>
      <c r="I691" s="21">
        <v>5</v>
      </c>
      <c r="K691" t="s">
        <v>27</v>
      </c>
      <c r="M691" s="2">
        <v>505</v>
      </c>
    </row>
    <row r="692" spans="1:13" ht="12.75">
      <c r="A692" s="31"/>
      <c r="B692" s="308">
        <v>5000</v>
      </c>
      <c r="C692" s="31" t="s">
        <v>27</v>
      </c>
      <c r="D692" s="31" t="s">
        <v>302</v>
      </c>
      <c r="E692" s="31" t="s">
        <v>345</v>
      </c>
      <c r="F692" s="53" t="s">
        <v>349</v>
      </c>
      <c r="G692" s="29" t="s">
        <v>68</v>
      </c>
      <c r="H692" s="5">
        <f t="shared" si="51"/>
        <v>-142500</v>
      </c>
      <c r="I692" s="83">
        <v>10</v>
      </c>
      <c r="J692" s="84"/>
      <c r="K692" s="85" t="s">
        <v>27</v>
      </c>
      <c r="L692" s="84"/>
      <c r="M692" s="2">
        <v>505</v>
      </c>
    </row>
    <row r="693" spans="2:13" ht="12.75">
      <c r="B693" s="306">
        <v>5000</v>
      </c>
      <c r="C693" s="31" t="s">
        <v>27</v>
      </c>
      <c r="D693" s="11" t="s">
        <v>302</v>
      </c>
      <c r="E693" s="1" t="s">
        <v>345</v>
      </c>
      <c r="F693" s="53" t="s">
        <v>350</v>
      </c>
      <c r="G693" s="26" t="s">
        <v>82</v>
      </c>
      <c r="H693" s="5">
        <f t="shared" si="51"/>
        <v>-147500</v>
      </c>
      <c r="I693" s="21">
        <v>10</v>
      </c>
      <c r="K693" t="s">
        <v>27</v>
      </c>
      <c r="M693" s="2">
        <v>505</v>
      </c>
    </row>
    <row r="694" spans="2:13" ht="12.75">
      <c r="B694" s="306">
        <v>2500</v>
      </c>
      <c r="C694" s="31" t="s">
        <v>27</v>
      </c>
      <c r="D694" s="1" t="s">
        <v>302</v>
      </c>
      <c r="E694" s="1" t="s">
        <v>345</v>
      </c>
      <c r="F694" s="53" t="s">
        <v>351</v>
      </c>
      <c r="G694" s="26" t="s">
        <v>78</v>
      </c>
      <c r="H694" s="5">
        <f t="shared" si="51"/>
        <v>-150000</v>
      </c>
      <c r="I694" s="21">
        <v>5</v>
      </c>
      <c r="K694" t="s">
        <v>27</v>
      </c>
      <c r="M694" s="2">
        <v>505</v>
      </c>
    </row>
    <row r="695" spans="2:13" ht="12.75">
      <c r="B695" s="306">
        <v>2500</v>
      </c>
      <c r="C695" s="31" t="s">
        <v>27</v>
      </c>
      <c r="D695" s="1" t="s">
        <v>302</v>
      </c>
      <c r="E695" s="1" t="s">
        <v>345</v>
      </c>
      <c r="F695" s="53" t="s">
        <v>352</v>
      </c>
      <c r="G695" s="26" t="s">
        <v>248</v>
      </c>
      <c r="H695" s="5">
        <f t="shared" si="51"/>
        <v>-152500</v>
      </c>
      <c r="I695" s="21">
        <v>5</v>
      </c>
      <c r="K695" t="s">
        <v>27</v>
      </c>
      <c r="M695" s="2">
        <v>505</v>
      </c>
    </row>
    <row r="696" spans="2:13" ht="12.75">
      <c r="B696" s="306">
        <v>2500</v>
      </c>
      <c r="C696" s="31" t="s">
        <v>27</v>
      </c>
      <c r="D696" s="1" t="s">
        <v>302</v>
      </c>
      <c r="E696" s="1" t="s">
        <v>345</v>
      </c>
      <c r="F696" s="53" t="s">
        <v>353</v>
      </c>
      <c r="G696" s="26" t="s">
        <v>126</v>
      </c>
      <c r="H696" s="5">
        <f t="shared" si="51"/>
        <v>-155000</v>
      </c>
      <c r="I696" s="21">
        <v>5</v>
      </c>
      <c r="K696" t="s">
        <v>27</v>
      </c>
      <c r="M696" s="2">
        <v>505</v>
      </c>
    </row>
    <row r="697" spans="2:13" ht="12.75">
      <c r="B697" s="306">
        <v>2500</v>
      </c>
      <c r="C697" s="31" t="s">
        <v>27</v>
      </c>
      <c r="D697" s="1" t="s">
        <v>302</v>
      </c>
      <c r="E697" s="1" t="s">
        <v>345</v>
      </c>
      <c r="F697" s="53" t="s">
        <v>354</v>
      </c>
      <c r="G697" s="26" t="s">
        <v>134</v>
      </c>
      <c r="H697" s="5">
        <f t="shared" si="51"/>
        <v>-157500</v>
      </c>
      <c r="I697" s="21">
        <v>5</v>
      </c>
      <c r="K697" t="s">
        <v>27</v>
      </c>
      <c r="M697" s="2">
        <v>505</v>
      </c>
    </row>
    <row r="698" spans="1:13" s="41" customFormat="1" ht="12.75">
      <c r="A698" s="1"/>
      <c r="B698" s="306">
        <v>2500</v>
      </c>
      <c r="C698" s="31" t="s">
        <v>27</v>
      </c>
      <c r="D698" s="1" t="s">
        <v>302</v>
      </c>
      <c r="E698" s="1" t="s">
        <v>345</v>
      </c>
      <c r="F698" s="53" t="s">
        <v>355</v>
      </c>
      <c r="G698" s="26" t="s">
        <v>356</v>
      </c>
      <c r="H698" s="5">
        <f t="shared" si="51"/>
        <v>-160000</v>
      </c>
      <c r="I698" s="21">
        <v>5</v>
      </c>
      <c r="J698"/>
      <c r="K698" t="s">
        <v>27</v>
      </c>
      <c r="L698"/>
      <c r="M698" s="2">
        <v>505</v>
      </c>
    </row>
    <row r="699" spans="2:13" ht="12.75">
      <c r="B699" s="306">
        <v>2500</v>
      </c>
      <c r="C699" s="31" t="s">
        <v>27</v>
      </c>
      <c r="D699" s="1" t="s">
        <v>302</v>
      </c>
      <c r="E699" s="1" t="s">
        <v>345</v>
      </c>
      <c r="F699" s="53" t="s">
        <v>357</v>
      </c>
      <c r="G699" s="26" t="s">
        <v>202</v>
      </c>
      <c r="H699" s="5">
        <f t="shared" si="51"/>
        <v>-162500</v>
      </c>
      <c r="I699" s="21">
        <v>5</v>
      </c>
      <c r="K699" t="s">
        <v>27</v>
      </c>
      <c r="M699" s="2">
        <v>505</v>
      </c>
    </row>
    <row r="700" spans="2:13" ht="12.75">
      <c r="B700" s="306">
        <v>2500</v>
      </c>
      <c r="C700" s="31" t="s">
        <v>27</v>
      </c>
      <c r="D700" s="1" t="s">
        <v>302</v>
      </c>
      <c r="E700" s="1" t="s">
        <v>345</v>
      </c>
      <c r="F700" s="53" t="s">
        <v>358</v>
      </c>
      <c r="G700" s="26" t="s">
        <v>136</v>
      </c>
      <c r="H700" s="5">
        <f t="shared" si="51"/>
        <v>-165000</v>
      </c>
      <c r="I700" s="21">
        <v>5</v>
      </c>
      <c r="K700" t="s">
        <v>27</v>
      </c>
      <c r="M700" s="2">
        <v>505</v>
      </c>
    </row>
    <row r="701" spans="2:13" ht="12.75">
      <c r="B701" s="306">
        <v>2500</v>
      </c>
      <c r="C701" s="31" t="s">
        <v>27</v>
      </c>
      <c r="D701" s="1" t="s">
        <v>302</v>
      </c>
      <c r="E701" s="1" t="s">
        <v>345</v>
      </c>
      <c r="F701" s="53" t="s">
        <v>359</v>
      </c>
      <c r="G701" s="26" t="s">
        <v>205</v>
      </c>
      <c r="H701" s="5">
        <f t="shared" si="51"/>
        <v>-167500</v>
      </c>
      <c r="I701" s="21">
        <v>5</v>
      </c>
      <c r="K701" t="s">
        <v>27</v>
      </c>
      <c r="M701" s="2">
        <v>505</v>
      </c>
    </row>
    <row r="702" spans="2:13" ht="12.75">
      <c r="B702" s="306">
        <v>2500</v>
      </c>
      <c r="C702" s="31" t="s">
        <v>27</v>
      </c>
      <c r="D702" s="1" t="s">
        <v>302</v>
      </c>
      <c r="E702" s="1" t="s">
        <v>345</v>
      </c>
      <c r="F702" s="53" t="s">
        <v>360</v>
      </c>
      <c r="G702" s="26" t="s">
        <v>154</v>
      </c>
      <c r="H702" s="5">
        <f t="shared" si="51"/>
        <v>-170000</v>
      </c>
      <c r="I702" s="21">
        <v>5</v>
      </c>
      <c r="K702" t="s">
        <v>27</v>
      </c>
      <c r="M702" s="2">
        <v>505</v>
      </c>
    </row>
    <row r="703" spans="2:13" ht="12.75">
      <c r="B703" s="306">
        <v>5000</v>
      </c>
      <c r="C703" s="31" t="s">
        <v>27</v>
      </c>
      <c r="D703" s="1" t="s">
        <v>302</v>
      </c>
      <c r="E703" s="1" t="s">
        <v>345</v>
      </c>
      <c r="F703" s="53" t="s">
        <v>361</v>
      </c>
      <c r="G703" s="26" t="s">
        <v>116</v>
      </c>
      <c r="H703" s="5">
        <f t="shared" si="51"/>
        <v>-175000</v>
      </c>
      <c r="I703" s="21">
        <v>10</v>
      </c>
      <c r="K703" t="s">
        <v>27</v>
      </c>
      <c r="M703" s="2">
        <v>505</v>
      </c>
    </row>
    <row r="704" spans="2:13" ht="12.75">
      <c r="B704" s="306">
        <v>2500</v>
      </c>
      <c r="C704" s="31" t="s">
        <v>27</v>
      </c>
      <c r="D704" s="1" t="s">
        <v>302</v>
      </c>
      <c r="E704" s="1" t="s">
        <v>345</v>
      </c>
      <c r="F704" s="53" t="s">
        <v>362</v>
      </c>
      <c r="G704" s="26" t="s">
        <v>181</v>
      </c>
      <c r="H704" s="5">
        <f t="shared" si="51"/>
        <v>-177500</v>
      </c>
      <c r="I704" s="21">
        <v>5</v>
      </c>
      <c r="K704" t="s">
        <v>27</v>
      </c>
      <c r="M704" s="2">
        <v>505</v>
      </c>
    </row>
    <row r="705" spans="2:13" ht="12.75">
      <c r="B705" s="306">
        <v>2500</v>
      </c>
      <c r="C705" s="31" t="s">
        <v>27</v>
      </c>
      <c r="D705" s="1" t="s">
        <v>302</v>
      </c>
      <c r="E705" s="1" t="s">
        <v>345</v>
      </c>
      <c r="F705" s="53" t="s">
        <v>363</v>
      </c>
      <c r="G705" s="26" t="s">
        <v>209</v>
      </c>
      <c r="H705" s="5">
        <f t="shared" si="51"/>
        <v>-180000</v>
      </c>
      <c r="I705" s="21">
        <v>5</v>
      </c>
      <c r="K705" t="s">
        <v>27</v>
      </c>
      <c r="M705" s="2">
        <v>505</v>
      </c>
    </row>
    <row r="706" spans="1:13" s="14" customFormat="1" ht="12.75">
      <c r="A706" s="1"/>
      <c r="B706" s="306">
        <v>2500</v>
      </c>
      <c r="C706" s="31" t="s">
        <v>27</v>
      </c>
      <c r="D706" s="1" t="s">
        <v>302</v>
      </c>
      <c r="E706" s="1" t="s">
        <v>345</v>
      </c>
      <c r="F706" s="53" t="s">
        <v>364</v>
      </c>
      <c r="G706" s="26" t="s">
        <v>211</v>
      </c>
      <c r="H706" s="5">
        <f t="shared" si="51"/>
        <v>-182500</v>
      </c>
      <c r="I706" s="21">
        <v>5</v>
      </c>
      <c r="J706"/>
      <c r="K706" t="s">
        <v>27</v>
      </c>
      <c r="L706"/>
      <c r="M706" s="2">
        <v>505</v>
      </c>
    </row>
    <row r="707" spans="1:14" s="14" customFormat="1" ht="12.75">
      <c r="A707" s="1"/>
      <c r="B707" s="306">
        <v>2500</v>
      </c>
      <c r="C707" s="31" t="s">
        <v>27</v>
      </c>
      <c r="D707" s="1" t="s">
        <v>302</v>
      </c>
      <c r="E707" s="1" t="s">
        <v>365</v>
      </c>
      <c r="F707" s="53" t="s">
        <v>366</v>
      </c>
      <c r="G707" s="26" t="s">
        <v>160</v>
      </c>
      <c r="H707" s="5">
        <f t="shared" si="51"/>
        <v>-185000</v>
      </c>
      <c r="I707" s="21">
        <f aca="true" t="shared" si="52" ref="I707:I770">+B707/M707</f>
        <v>4.9504950495049505</v>
      </c>
      <c r="J707"/>
      <c r="K707" t="s">
        <v>27</v>
      </c>
      <c r="L707"/>
      <c r="M707" s="2">
        <v>505</v>
      </c>
      <c r="N707" s="100">
        <v>500</v>
      </c>
    </row>
    <row r="708" spans="1:13" s="14" customFormat="1" ht="12.75">
      <c r="A708" s="1"/>
      <c r="B708" s="306">
        <v>3000</v>
      </c>
      <c r="C708" s="31" t="s">
        <v>27</v>
      </c>
      <c r="D708" s="11" t="s">
        <v>302</v>
      </c>
      <c r="E708" s="1" t="s">
        <v>367</v>
      </c>
      <c r="F708" s="43" t="s">
        <v>368</v>
      </c>
      <c r="G708" s="26" t="s">
        <v>68</v>
      </c>
      <c r="H708" s="5">
        <f t="shared" si="51"/>
        <v>-188000</v>
      </c>
      <c r="I708" s="21">
        <f t="shared" si="52"/>
        <v>5.9405940594059405</v>
      </c>
      <c r="J708"/>
      <c r="K708" t="s">
        <v>27</v>
      </c>
      <c r="L708"/>
      <c r="M708" s="2">
        <v>505</v>
      </c>
    </row>
    <row r="709" spans="1:13" s="72" customFormat="1" ht="12.75">
      <c r="A709" s="11"/>
      <c r="B709" s="306">
        <v>1200</v>
      </c>
      <c r="C709" s="1" t="s">
        <v>27</v>
      </c>
      <c r="D709" s="1" t="s">
        <v>302</v>
      </c>
      <c r="E709" s="1" t="s">
        <v>369</v>
      </c>
      <c r="F709" s="43" t="s">
        <v>370</v>
      </c>
      <c r="G709" s="26" t="s">
        <v>371</v>
      </c>
      <c r="H709" s="5">
        <f t="shared" si="51"/>
        <v>-189200</v>
      </c>
      <c r="I709" s="21">
        <f t="shared" si="52"/>
        <v>2.376237623762376</v>
      </c>
      <c r="J709" s="14"/>
      <c r="K709" t="s">
        <v>372</v>
      </c>
      <c r="L709" s="14"/>
      <c r="M709" s="2">
        <v>505</v>
      </c>
    </row>
    <row r="710" spans="1:13" ht="12.75">
      <c r="A710" s="11"/>
      <c r="B710" s="308">
        <v>500</v>
      </c>
      <c r="C710" s="11" t="s">
        <v>27</v>
      </c>
      <c r="D710" s="11" t="s">
        <v>302</v>
      </c>
      <c r="E710" s="11" t="s">
        <v>369</v>
      </c>
      <c r="F710" s="79" t="s">
        <v>265</v>
      </c>
      <c r="G710" s="28" t="s">
        <v>82</v>
      </c>
      <c r="H710" s="5">
        <f t="shared" si="51"/>
        <v>-189700</v>
      </c>
      <c r="I710" s="21">
        <f t="shared" si="52"/>
        <v>0.9900990099009901</v>
      </c>
      <c r="J710" s="14"/>
      <c r="K710" t="s">
        <v>266</v>
      </c>
      <c r="L710" s="14"/>
      <c r="M710" s="2">
        <v>505</v>
      </c>
    </row>
    <row r="711" spans="1:13" ht="12.75">
      <c r="A711" s="11"/>
      <c r="B711" s="308">
        <v>300</v>
      </c>
      <c r="C711" s="11" t="s">
        <v>27</v>
      </c>
      <c r="D711" s="11" t="s">
        <v>302</v>
      </c>
      <c r="E711" s="11" t="s">
        <v>369</v>
      </c>
      <c r="F711" s="79" t="s">
        <v>265</v>
      </c>
      <c r="G711" s="28" t="s">
        <v>134</v>
      </c>
      <c r="H711" s="5">
        <f t="shared" si="51"/>
        <v>-190000</v>
      </c>
      <c r="I711" s="21">
        <f t="shared" si="52"/>
        <v>0.594059405940594</v>
      </c>
      <c r="J711" s="14"/>
      <c r="K711" t="s">
        <v>266</v>
      </c>
      <c r="L711" s="14"/>
      <c r="M711" s="2">
        <v>505</v>
      </c>
    </row>
    <row r="712" spans="1:13" s="14" customFormat="1" ht="12.75">
      <c r="A712" s="10"/>
      <c r="B712" s="307">
        <f>SUM(B645:B711)</f>
        <v>190000</v>
      </c>
      <c r="C712" s="10" t="s">
        <v>27</v>
      </c>
      <c r="D712" s="10"/>
      <c r="E712" s="10"/>
      <c r="F712" s="77"/>
      <c r="G712" s="17"/>
      <c r="H712" s="70">
        <v>0</v>
      </c>
      <c r="I712" s="71">
        <f t="shared" si="52"/>
        <v>376.23762376237624</v>
      </c>
      <c r="J712" s="72"/>
      <c r="K712" s="72"/>
      <c r="L712" s="72"/>
      <c r="M712" s="2">
        <v>505</v>
      </c>
    </row>
    <row r="713" spans="1:13" s="14" customFormat="1" ht="12.75">
      <c r="A713" s="1"/>
      <c r="B713" s="306"/>
      <c r="C713" s="1"/>
      <c r="D713" s="11"/>
      <c r="E713" s="1"/>
      <c r="F713" s="43"/>
      <c r="G713" s="26"/>
      <c r="H713" s="5">
        <f>H712-B713</f>
        <v>0</v>
      </c>
      <c r="I713" s="21">
        <f t="shared" si="52"/>
        <v>0</v>
      </c>
      <c r="J713"/>
      <c r="K713"/>
      <c r="L713"/>
      <c r="M713" s="2">
        <v>505</v>
      </c>
    </row>
    <row r="714" spans="1:13" s="72" customFormat="1" ht="12.75">
      <c r="A714" s="1"/>
      <c r="B714" s="306"/>
      <c r="C714" s="1"/>
      <c r="D714" s="11"/>
      <c r="E714" s="1"/>
      <c r="F714" s="43"/>
      <c r="G714" s="26"/>
      <c r="H714" s="5">
        <f>H713-B714</f>
        <v>0</v>
      </c>
      <c r="I714" s="21">
        <f t="shared" si="52"/>
        <v>0</v>
      </c>
      <c r="J714"/>
      <c r="K714"/>
      <c r="L714"/>
      <c r="M714" s="2">
        <v>505</v>
      </c>
    </row>
    <row r="715" spans="1:13" s="14" customFormat="1" ht="12.75">
      <c r="A715" s="11"/>
      <c r="B715" s="306">
        <v>700</v>
      </c>
      <c r="C715" s="1" t="s">
        <v>373</v>
      </c>
      <c r="D715" s="1" t="s">
        <v>302</v>
      </c>
      <c r="E715" s="1" t="s">
        <v>369</v>
      </c>
      <c r="F715" s="43" t="s">
        <v>374</v>
      </c>
      <c r="G715" s="26" t="s">
        <v>134</v>
      </c>
      <c r="H715" s="27">
        <f>H714-B715</f>
        <v>-700</v>
      </c>
      <c r="I715" s="51">
        <f t="shared" si="52"/>
        <v>1.386138613861386</v>
      </c>
      <c r="K715" t="s">
        <v>372</v>
      </c>
      <c r="M715" s="2">
        <v>505</v>
      </c>
    </row>
    <row r="716" spans="1:13" s="14" customFormat="1" ht="12.75">
      <c r="A716" s="11"/>
      <c r="B716" s="308">
        <v>300</v>
      </c>
      <c r="C716" s="11" t="s">
        <v>373</v>
      </c>
      <c r="D716" s="11" t="s">
        <v>302</v>
      </c>
      <c r="E716" s="11" t="s">
        <v>369</v>
      </c>
      <c r="F716" s="79" t="s">
        <v>375</v>
      </c>
      <c r="G716" s="28" t="s">
        <v>134</v>
      </c>
      <c r="H716" s="27">
        <f>H715-B716</f>
        <v>-1000</v>
      </c>
      <c r="I716" s="51">
        <f t="shared" si="52"/>
        <v>0.594059405940594</v>
      </c>
      <c r="K716" s="14" t="s">
        <v>376</v>
      </c>
      <c r="M716" s="2">
        <v>505</v>
      </c>
    </row>
    <row r="717" spans="1:13" ht="12.75">
      <c r="A717" s="10"/>
      <c r="B717" s="307">
        <f>SUM(B715:B716)</f>
        <v>1000</v>
      </c>
      <c r="C717" s="10" t="s">
        <v>1</v>
      </c>
      <c r="D717" s="10"/>
      <c r="E717" s="10"/>
      <c r="F717" s="77"/>
      <c r="G717" s="17"/>
      <c r="H717" s="70">
        <v>0</v>
      </c>
      <c r="I717" s="71">
        <f t="shared" si="52"/>
        <v>1.9801980198019802</v>
      </c>
      <c r="J717" s="72"/>
      <c r="K717" s="72"/>
      <c r="L717" s="72"/>
      <c r="M717" s="2">
        <v>505</v>
      </c>
    </row>
    <row r="718" spans="1:13" ht="12.75">
      <c r="A718" s="11"/>
      <c r="B718" s="308"/>
      <c r="C718" s="11"/>
      <c r="D718" s="11"/>
      <c r="E718" s="11"/>
      <c r="F718" s="79"/>
      <c r="G718" s="28"/>
      <c r="H718" s="27">
        <f aca="true" t="shared" si="53" ref="H718:H742">H717-B718</f>
        <v>0</v>
      </c>
      <c r="I718" s="51">
        <f t="shared" si="52"/>
        <v>0</v>
      </c>
      <c r="J718" s="14"/>
      <c r="K718" s="14"/>
      <c r="L718" s="14"/>
      <c r="M718" s="2">
        <v>505</v>
      </c>
    </row>
    <row r="719" spans="1:13" s="14" customFormat="1" ht="12.75">
      <c r="A719" s="11"/>
      <c r="B719" s="308"/>
      <c r="C719" s="11"/>
      <c r="D719" s="11"/>
      <c r="E719" s="11"/>
      <c r="F719" s="79"/>
      <c r="G719" s="28"/>
      <c r="H719" s="27">
        <f t="shared" si="53"/>
        <v>0</v>
      </c>
      <c r="I719" s="51">
        <f t="shared" si="52"/>
        <v>0</v>
      </c>
      <c r="M719" s="2">
        <v>505</v>
      </c>
    </row>
    <row r="720" spans="1:13" s="14" customFormat="1" ht="12.75">
      <c r="A720" s="1"/>
      <c r="B720" s="306">
        <v>3500</v>
      </c>
      <c r="C720" s="1" t="s">
        <v>377</v>
      </c>
      <c r="D720" s="1" t="s">
        <v>302</v>
      </c>
      <c r="E720" s="1" t="s">
        <v>81</v>
      </c>
      <c r="F720" s="43" t="s">
        <v>378</v>
      </c>
      <c r="G720" s="26" t="s">
        <v>30</v>
      </c>
      <c r="H720" s="27">
        <f t="shared" si="53"/>
        <v>-3500</v>
      </c>
      <c r="I720" s="51">
        <f t="shared" si="52"/>
        <v>6.930693069306931</v>
      </c>
      <c r="J720"/>
      <c r="K720" t="s">
        <v>372</v>
      </c>
      <c r="L720"/>
      <c r="M720" s="2">
        <v>505</v>
      </c>
    </row>
    <row r="721" spans="1:14" s="14" customFormat="1" ht="12.75">
      <c r="A721" s="1"/>
      <c r="B721" s="306">
        <v>2000</v>
      </c>
      <c r="C721" s="1" t="s">
        <v>379</v>
      </c>
      <c r="D721" s="1" t="s">
        <v>302</v>
      </c>
      <c r="E721" s="1" t="s">
        <v>81</v>
      </c>
      <c r="F721" s="43" t="s">
        <v>370</v>
      </c>
      <c r="G721" s="26" t="s">
        <v>30</v>
      </c>
      <c r="H721" s="27">
        <f t="shared" si="53"/>
        <v>-5500</v>
      </c>
      <c r="I721" s="51">
        <f t="shared" si="52"/>
        <v>3.9603960396039604</v>
      </c>
      <c r="J721"/>
      <c r="K721" t="s">
        <v>372</v>
      </c>
      <c r="L721"/>
      <c r="M721" s="2">
        <v>505</v>
      </c>
      <c r="N721" s="100">
        <v>500</v>
      </c>
    </row>
    <row r="722" spans="1:13" s="14" customFormat="1" ht="12.75">
      <c r="A722" s="11"/>
      <c r="B722" s="306">
        <v>2000</v>
      </c>
      <c r="C722" s="1" t="s">
        <v>380</v>
      </c>
      <c r="D722" s="1" t="s">
        <v>302</v>
      </c>
      <c r="E722" s="1" t="s">
        <v>81</v>
      </c>
      <c r="F722" s="43" t="s">
        <v>370</v>
      </c>
      <c r="G722" s="26" t="s">
        <v>32</v>
      </c>
      <c r="H722" s="27">
        <f t="shared" si="53"/>
        <v>-7500</v>
      </c>
      <c r="I722" s="51">
        <f t="shared" si="52"/>
        <v>3.9603960396039604</v>
      </c>
      <c r="K722" t="s">
        <v>372</v>
      </c>
      <c r="M722" s="2">
        <v>505</v>
      </c>
    </row>
    <row r="723" spans="1:13" s="14" customFormat="1" ht="12.75">
      <c r="A723" s="11"/>
      <c r="B723" s="306">
        <v>3500</v>
      </c>
      <c r="C723" s="1" t="s">
        <v>381</v>
      </c>
      <c r="D723" s="1" t="s">
        <v>302</v>
      </c>
      <c r="E723" s="1" t="s">
        <v>81</v>
      </c>
      <c r="F723" s="256" t="s">
        <v>382</v>
      </c>
      <c r="G723" s="26" t="s">
        <v>34</v>
      </c>
      <c r="H723" s="27">
        <f t="shared" si="53"/>
        <v>-11000</v>
      </c>
      <c r="I723" s="51">
        <f t="shared" si="52"/>
        <v>6.930693069306931</v>
      </c>
      <c r="K723" t="s">
        <v>372</v>
      </c>
      <c r="M723" s="2">
        <v>505</v>
      </c>
    </row>
    <row r="724" spans="1:13" s="14" customFormat="1" ht="12.75">
      <c r="A724" s="11"/>
      <c r="B724" s="306">
        <v>5000</v>
      </c>
      <c r="C724" s="1" t="s">
        <v>383</v>
      </c>
      <c r="D724" s="1" t="s">
        <v>302</v>
      </c>
      <c r="E724" s="1" t="s">
        <v>81</v>
      </c>
      <c r="F724" s="43" t="s">
        <v>384</v>
      </c>
      <c r="G724" s="26" t="s">
        <v>68</v>
      </c>
      <c r="H724" s="27">
        <f t="shared" si="53"/>
        <v>-16000</v>
      </c>
      <c r="I724" s="51">
        <f t="shared" si="52"/>
        <v>9.900990099009901</v>
      </c>
      <c r="J724" s="36"/>
      <c r="K724" t="s">
        <v>372</v>
      </c>
      <c r="L724" s="36"/>
      <c r="M724" s="2">
        <v>505</v>
      </c>
    </row>
    <row r="725" spans="1:13" s="14" customFormat="1" ht="12.75">
      <c r="A725" s="11"/>
      <c r="B725" s="306">
        <v>5000</v>
      </c>
      <c r="C725" s="1" t="s">
        <v>385</v>
      </c>
      <c r="D725" s="1" t="s">
        <v>302</v>
      </c>
      <c r="E725" s="1" t="s">
        <v>81</v>
      </c>
      <c r="F725" s="43" t="s">
        <v>386</v>
      </c>
      <c r="G725" s="26" t="s">
        <v>82</v>
      </c>
      <c r="H725" s="27">
        <f t="shared" si="53"/>
        <v>-21000</v>
      </c>
      <c r="I725" s="51">
        <f t="shared" si="52"/>
        <v>9.900990099009901</v>
      </c>
      <c r="K725" t="s">
        <v>372</v>
      </c>
      <c r="M725" s="2">
        <v>505</v>
      </c>
    </row>
    <row r="726" spans="1:13" s="14" customFormat="1" ht="12.75">
      <c r="A726" s="11"/>
      <c r="B726" s="306">
        <v>3500</v>
      </c>
      <c r="C726" s="1" t="s">
        <v>377</v>
      </c>
      <c r="D726" s="1" t="s">
        <v>302</v>
      </c>
      <c r="E726" s="1" t="s">
        <v>81</v>
      </c>
      <c r="F726" s="43" t="s">
        <v>387</v>
      </c>
      <c r="G726" s="26" t="s">
        <v>248</v>
      </c>
      <c r="H726" s="27">
        <f t="shared" si="53"/>
        <v>-24500</v>
      </c>
      <c r="I726" s="51">
        <f t="shared" si="52"/>
        <v>6.930693069306931</v>
      </c>
      <c r="K726" t="s">
        <v>372</v>
      </c>
      <c r="M726" s="2">
        <v>505</v>
      </c>
    </row>
    <row r="727" spans="1:13" s="14" customFormat="1" ht="12.75">
      <c r="A727" s="11"/>
      <c r="B727" s="306">
        <v>2000</v>
      </c>
      <c r="C727" s="1" t="s">
        <v>379</v>
      </c>
      <c r="D727" s="1" t="s">
        <v>302</v>
      </c>
      <c r="E727" s="1" t="s">
        <v>81</v>
      </c>
      <c r="F727" s="43" t="s">
        <v>370</v>
      </c>
      <c r="G727" s="26" t="s">
        <v>248</v>
      </c>
      <c r="H727" s="27">
        <f t="shared" si="53"/>
        <v>-26500</v>
      </c>
      <c r="I727" s="51">
        <f t="shared" si="52"/>
        <v>3.9603960396039604</v>
      </c>
      <c r="K727" t="s">
        <v>372</v>
      </c>
      <c r="M727" s="2">
        <v>505</v>
      </c>
    </row>
    <row r="728" spans="1:13" s="14" customFormat="1" ht="12.75">
      <c r="A728" s="11"/>
      <c r="B728" s="306">
        <v>2000</v>
      </c>
      <c r="C728" s="1" t="s">
        <v>380</v>
      </c>
      <c r="D728" s="1" t="s">
        <v>302</v>
      </c>
      <c r="E728" s="1" t="s">
        <v>81</v>
      </c>
      <c r="F728" s="43" t="s">
        <v>370</v>
      </c>
      <c r="G728" s="26" t="s">
        <v>126</v>
      </c>
      <c r="H728" s="27">
        <f t="shared" si="53"/>
        <v>-28500</v>
      </c>
      <c r="I728" s="51">
        <f t="shared" si="52"/>
        <v>3.9603960396039604</v>
      </c>
      <c r="K728" t="s">
        <v>372</v>
      </c>
      <c r="M728" s="2">
        <v>505</v>
      </c>
    </row>
    <row r="729" spans="1:13" s="14" customFormat="1" ht="12.75">
      <c r="A729" s="11"/>
      <c r="B729" s="306">
        <v>3500</v>
      </c>
      <c r="C729" s="1" t="s">
        <v>381</v>
      </c>
      <c r="D729" s="1" t="s">
        <v>302</v>
      </c>
      <c r="E729" s="1" t="s">
        <v>81</v>
      </c>
      <c r="F729" s="43" t="s">
        <v>388</v>
      </c>
      <c r="G729" s="26" t="s">
        <v>202</v>
      </c>
      <c r="H729" s="27">
        <f t="shared" si="53"/>
        <v>-32000</v>
      </c>
      <c r="I729" s="51">
        <f t="shared" si="52"/>
        <v>6.930693069306931</v>
      </c>
      <c r="K729" t="s">
        <v>372</v>
      </c>
      <c r="M729" s="2">
        <v>505</v>
      </c>
    </row>
    <row r="730" spans="1:13" s="14" customFormat="1" ht="12.75">
      <c r="A730" s="11"/>
      <c r="B730" s="306">
        <v>2000</v>
      </c>
      <c r="C730" s="1" t="s">
        <v>389</v>
      </c>
      <c r="D730" s="1" t="s">
        <v>302</v>
      </c>
      <c r="E730" s="1" t="s">
        <v>81</v>
      </c>
      <c r="F730" s="43" t="s">
        <v>370</v>
      </c>
      <c r="G730" s="26" t="s">
        <v>160</v>
      </c>
      <c r="H730" s="27">
        <f t="shared" si="53"/>
        <v>-34000</v>
      </c>
      <c r="I730" s="51">
        <f t="shared" si="52"/>
        <v>3.9603960396039604</v>
      </c>
      <c r="K730" t="s">
        <v>372</v>
      </c>
      <c r="M730" s="2">
        <v>505</v>
      </c>
    </row>
    <row r="731" spans="1:13" s="14" customFormat="1" ht="12.75">
      <c r="A731" s="11"/>
      <c r="B731" s="306">
        <v>2000</v>
      </c>
      <c r="C731" s="1" t="s">
        <v>390</v>
      </c>
      <c r="D731" s="1" t="s">
        <v>302</v>
      </c>
      <c r="E731" s="1" t="s">
        <v>81</v>
      </c>
      <c r="F731" s="43" t="s">
        <v>370</v>
      </c>
      <c r="G731" s="26" t="s">
        <v>169</v>
      </c>
      <c r="H731" s="27">
        <f t="shared" si="53"/>
        <v>-36000</v>
      </c>
      <c r="I731" s="51">
        <f t="shared" si="52"/>
        <v>3.9603960396039604</v>
      </c>
      <c r="K731" t="s">
        <v>372</v>
      </c>
      <c r="M731" s="2">
        <v>505</v>
      </c>
    </row>
    <row r="732" spans="1:13" s="101" customFormat="1" ht="12.75">
      <c r="A732" s="11"/>
      <c r="B732" s="306">
        <v>3000</v>
      </c>
      <c r="C732" s="1" t="s">
        <v>377</v>
      </c>
      <c r="D732" s="1" t="s">
        <v>302</v>
      </c>
      <c r="E732" s="1" t="s">
        <v>81</v>
      </c>
      <c r="F732" s="43" t="s">
        <v>391</v>
      </c>
      <c r="G732" s="26" t="s">
        <v>185</v>
      </c>
      <c r="H732" s="27">
        <f t="shared" si="53"/>
        <v>-39000</v>
      </c>
      <c r="I732" s="51">
        <f t="shared" si="52"/>
        <v>5.9405940594059405</v>
      </c>
      <c r="J732" s="14"/>
      <c r="K732" t="s">
        <v>372</v>
      </c>
      <c r="L732" s="14"/>
      <c r="M732" s="2">
        <v>505</v>
      </c>
    </row>
    <row r="733" spans="1:13" s="14" customFormat="1" ht="12.75">
      <c r="A733" s="11"/>
      <c r="B733" s="306">
        <v>2000</v>
      </c>
      <c r="C733" s="1" t="s">
        <v>389</v>
      </c>
      <c r="D733" s="1" t="s">
        <v>302</v>
      </c>
      <c r="E733" s="1" t="s">
        <v>81</v>
      </c>
      <c r="F733" s="43" t="s">
        <v>370</v>
      </c>
      <c r="G733" s="26" t="s">
        <v>185</v>
      </c>
      <c r="H733" s="27">
        <f t="shared" si="53"/>
        <v>-41000</v>
      </c>
      <c r="I733" s="51">
        <f t="shared" si="52"/>
        <v>3.9603960396039604</v>
      </c>
      <c r="K733" t="s">
        <v>372</v>
      </c>
      <c r="M733" s="2">
        <v>505</v>
      </c>
    </row>
    <row r="734" spans="1:13" s="14" customFormat="1" ht="12.75">
      <c r="A734" s="11"/>
      <c r="B734" s="306">
        <v>2000</v>
      </c>
      <c r="C734" s="1" t="s">
        <v>390</v>
      </c>
      <c r="D734" s="1" t="s">
        <v>302</v>
      </c>
      <c r="E734" s="1" t="s">
        <v>81</v>
      </c>
      <c r="F734" s="43" t="s">
        <v>370</v>
      </c>
      <c r="G734" s="26" t="s">
        <v>209</v>
      </c>
      <c r="H734" s="27">
        <f t="shared" si="53"/>
        <v>-43000</v>
      </c>
      <c r="I734" s="51">
        <f t="shared" si="52"/>
        <v>3.9603960396039604</v>
      </c>
      <c r="K734" t="s">
        <v>372</v>
      </c>
      <c r="M734" s="2">
        <v>505</v>
      </c>
    </row>
    <row r="735" spans="1:13" s="14" customFormat="1" ht="12.75">
      <c r="A735" s="33"/>
      <c r="B735" s="306">
        <v>3000</v>
      </c>
      <c r="C735" s="1" t="s">
        <v>381</v>
      </c>
      <c r="D735" s="1" t="s">
        <v>302</v>
      </c>
      <c r="E735" s="1" t="s">
        <v>81</v>
      </c>
      <c r="F735" s="43" t="s">
        <v>392</v>
      </c>
      <c r="G735" s="26" t="s">
        <v>209</v>
      </c>
      <c r="H735" s="27">
        <f t="shared" si="53"/>
        <v>-46000</v>
      </c>
      <c r="I735" s="51">
        <f t="shared" si="52"/>
        <v>5.9405940594059405</v>
      </c>
      <c r="J735" s="101"/>
      <c r="K735" s="102" t="s">
        <v>372</v>
      </c>
      <c r="L735" s="101"/>
      <c r="M735" s="2">
        <v>505</v>
      </c>
    </row>
    <row r="736" spans="1:13" ht="12.75">
      <c r="A736" s="11"/>
      <c r="B736" s="306">
        <v>3500</v>
      </c>
      <c r="C736" s="1" t="s">
        <v>377</v>
      </c>
      <c r="D736" s="1" t="s">
        <v>302</v>
      </c>
      <c r="E736" s="1" t="s">
        <v>81</v>
      </c>
      <c r="F736" s="43" t="s">
        <v>393</v>
      </c>
      <c r="G736" s="26" t="s">
        <v>211</v>
      </c>
      <c r="H736" s="27">
        <f t="shared" si="53"/>
        <v>-49500</v>
      </c>
      <c r="I736" s="51">
        <f t="shared" si="52"/>
        <v>6.930693069306931</v>
      </c>
      <c r="J736" s="14"/>
      <c r="K736" t="s">
        <v>372</v>
      </c>
      <c r="L736" s="14"/>
      <c r="M736" s="2">
        <v>505</v>
      </c>
    </row>
    <row r="737" spans="1:13" s="14" customFormat="1" ht="12.75">
      <c r="A737" s="11"/>
      <c r="B737" s="306">
        <v>2000</v>
      </c>
      <c r="C737" s="1" t="s">
        <v>379</v>
      </c>
      <c r="D737" s="1" t="s">
        <v>302</v>
      </c>
      <c r="E737" s="1" t="s">
        <v>81</v>
      </c>
      <c r="F737" s="43" t="s">
        <v>370</v>
      </c>
      <c r="G737" s="26" t="s">
        <v>213</v>
      </c>
      <c r="H737" s="27">
        <f t="shared" si="53"/>
        <v>-51500</v>
      </c>
      <c r="I737" s="51">
        <f t="shared" si="52"/>
        <v>3.9603960396039604</v>
      </c>
      <c r="K737" s="14" t="s">
        <v>372</v>
      </c>
      <c r="M737" s="2">
        <v>505</v>
      </c>
    </row>
    <row r="738" spans="1:13" s="14" customFormat="1" ht="12.75">
      <c r="A738" s="11"/>
      <c r="B738" s="306">
        <v>2000</v>
      </c>
      <c r="C738" s="1" t="s">
        <v>380</v>
      </c>
      <c r="D738" s="1" t="s">
        <v>302</v>
      </c>
      <c r="E738" s="1" t="s">
        <v>81</v>
      </c>
      <c r="F738" s="43" t="s">
        <v>370</v>
      </c>
      <c r="G738" s="26" t="s">
        <v>213</v>
      </c>
      <c r="H738" s="27">
        <f t="shared" si="53"/>
        <v>-53500</v>
      </c>
      <c r="I738" s="51">
        <f t="shared" si="52"/>
        <v>3.9603960396039604</v>
      </c>
      <c r="K738" s="14" t="s">
        <v>372</v>
      </c>
      <c r="M738" s="2">
        <v>505</v>
      </c>
    </row>
    <row r="739" spans="1:13" s="14" customFormat="1" ht="12.75">
      <c r="A739" s="1"/>
      <c r="B739" s="306">
        <v>3500</v>
      </c>
      <c r="C739" s="1" t="s">
        <v>381</v>
      </c>
      <c r="D739" s="1" t="s">
        <v>302</v>
      </c>
      <c r="E739" s="1" t="s">
        <v>81</v>
      </c>
      <c r="F739" s="43" t="s">
        <v>394</v>
      </c>
      <c r="G739" s="26" t="s">
        <v>395</v>
      </c>
      <c r="H739" s="27">
        <f t="shared" si="53"/>
        <v>-57000</v>
      </c>
      <c r="I739" s="51">
        <f t="shared" si="52"/>
        <v>6.930693069306931</v>
      </c>
      <c r="J739"/>
      <c r="K739" s="14" t="s">
        <v>372</v>
      </c>
      <c r="L739"/>
      <c r="M739" s="2">
        <v>505</v>
      </c>
    </row>
    <row r="740" spans="1:13" s="72" customFormat="1" ht="12.75">
      <c r="A740" s="11"/>
      <c r="B740" s="308">
        <v>3500</v>
      </c>
      <c r="C740" s="11" t="s">
        <v>397</v>
      </c>
      <c r="D740" s="11" t="s">
        <v>302</v>
      </c>
      <c r="E740" s="11" t="s">
        <v>81</v>
      </c>
      <c r="F740" s="79" t="s">
        <v>398</v>
      </c>
      <c r="G740" s="28" t="s">
        <v>30</v>
      </c>
      <c r="H740" s="27">
        <f t="shared" si="53"/>
        <v>-60500</v>
      </c>
      <c r="I740" s="51">
        <f t="shared" si="52"/>
        <v>6.930693069306931</v>
      </c>
      <c r="J740"/>
      <c r="K740" s="14" t="s">
        <v>376</v>
      </c>
      <c r="L740" s="14"/>
      <c r="M740" s="2">
        <v>505</v>
      </c>
    </row>
    <row r="741" spans="1:256" s="14" customFormat="1" ht="12.75">
      <c r="A741" s="11"/>
      <c r="B741" s="308">
        <v>3500</v>
      </c>
      <c r="C741" s="11" t="s">
        <v>396</v>
      </c>
      <c r="D741" s="11" t="s">
        <v>302</v>
      </c>
      <c r="E741" s="11" t="s">
        <v>81</v>
      </c>
      <c r="F741" s="79" t="s">
        <v>399</v>
      </c>
      <c r="G741" s="28" t="s">
        <v>232</v>
      </c>
      <c r="H741" s="27">
        <f t="shared" si="53"/>
        <v>-64000</v>
      </c>
      <c r="I741" s="51">
        <f t="shared" si="52"/>
        <v>6.930693069306931</v>
      </c>
      <c r="K741" s="14" t="s">
        <v>376</v>
      </c>
      <c r="M741" s="2">
        <v>505</v>
      </c>
      <c r="IV741" s="14">
        <f>SUM(M741:IU741)</f>
        <v>505</v>
      </c>
    </row>
    <row r="742" spans="1:13" s="14" customFormat="1" ht="12.75">
      <c r="A742" s="11"/>
      <c r="B742" s="308">
        <v>3500</v>
      </c>
      <c r="C742" s="11" t="s">
        <v>400</v>
      </c>
      <c r="D742" s="11" t="s">
        <v>302</v>
      </c>
      <c r="E742" s="11" t="s">
        <v>81</v>
      </c>
      <c r="F742" s="79" t="s">
        <v>401</v>
      </c>
      <c r="G742" s="28" t="s">
        <v>222</v>
      </c>
      <c r="H742" s="27">
        <f t="shared" si="53"/>
        <v>-67500</v>
      </c>
      <c r="I742" s="51">
        <f t="shared" si="52"/>
        <v>6.930693069306931</v>
      </c>
      <c r="K742" s="14" t="s">
        <v>376</v>
      </c>
      <c r="M742" s="2">
        <v>505</v>
      </c>
    </row>
    <row r="743" spans="1:13" s="14" customFormat="1" ht="12.75">
      <c r="A743" s="10"/>
      <c r="B743" s="307">
        <f>SUM(B720:B742)</f>
        <v>67500</v>
      </c>
      <c r="C743" s="10" t="s">
        <v>837</v>
      </c>
      <c r="D743" s="10"/>
      <c r="E743" s="10"/>
      <c r="F743" s="77"/>
      <c r="G743" s="17"/>
      <c r="H743" s="70">
        <v>0</v>
      </c>
      <c r="I743" s="71">
        <f t="shared" si="52"/>
        <v>133.66336633663366</v>
      </c>
      <c r="J743" s="72"/>
      <c r="K743" s="72"/>
      <c r="L743" s="72"/>
      <c r="M743" s="2">
        <v>505</v>
      </c>
    </row>
    <row r="744" spans="1:13" s="14" customFormat="1" ht="12.75">
      <c r="A744" s="11"/>
      <c r="B744" s="308"/>
      <c r="C744" s="11"/>
      <c r="D744" s="11"/>
      <c r="E744" s="11"/>
      <c r="F744" s="79"/>
      <c r="G744" s="28"/>
      <c r="H744" s="27">
        <f aca="true" t="shared" si="54" ref="H744:H775">H743-B744</f>
        <v>0</v>
      </c>
      <c r="I744" s="51">
        <f t="shared" si="52"/>
        <v>0</v>
      </c>
      <c r="M744" s="2">
        <v>505</v>
      </c>
    </row>
    <row r="745" spans="1:13" s="14" customFormat="1" ht="12.75">
      <c r="A745" s="11"/>
      <c r="B745" s="308"/>
      <c r="C745" s="11"/>
      <c r="D745" s="11"/>
      <c r="E745" s="11"/>
      <c r="F745" s="79"/>
      <c r="G745" s="28"/>
      <c r="H745" s="27">
        <f t="shared" si="54"/>
        <v>0</v>
      </c>
      <c r="I745" s="51">
        <f t="shared" si="52"/>
        <v>0</v>
      </c>
      <c r="M745" s="2">
        <v>505</v>
      </c>
    </row>
    <row r="746" spans="1:13" s="14" customFormat="1" ht="12.75">
      <c r="A746" s="1"/>
      <c r="B746" s="306">
        <v>1800</v>
      </c>
      <c r="C746" s="1" t="s">
        <v>42</v>
      </c>
      <c r="D746" s="1" t="s">
        <v>302</v>
      </c>
      <c r="E746" s="1" t="s">
        <v>836</v>
      </c>
      <c r="F746" s="43" t="s">
        <v>370</v>
      </c>
      <c r="G746" s="26" t="s">
        <v>30</v>
      </c>
      <c r="H746" s="27">
        <f t="shared" si="54"/>
        <v>-1800</v>
      </c>
      <c r="I746" s="51">
        <f t="shared" si="52"/>
        <v>3.5643564356435644</v>
      </c>
      <c r="J746"/>
      <c r="K746" t="s">
        <v>372</v>
      </c>
      <c r="L746"/>
      <c r="M746" s="2">
        <v>505</v>
      </c>
    </row>
    <row r="747" spans="1:13" s="14" customFormat="1" ht="12.75">
      <c r="A747" s="11"/>
      <c r="B747" s="306">
        <v>1500</v>
      </c>
      <c r="C747" s="1" t="s">
        <v>42</v>
      </c>
      <c r="D747" s="1" t="s">
        <v>302</v>
      </c>
      <c r="E747" s="1" t="s">
        <v>836</v>
      </c>
      <c r="F747" s="43" t="s">
        <v>370</v>
      </c>
      <c r="G747" s="26" t="s">
        <v>32</v>
      </c>
      <c r="H747" s="27">
        <f t="shared" si="54"/>
        <v>-3300</v>
      </c>
      <c r="I747" s="51">
        <f t="shared" si="52"/>
        <v>2.9702970297029703</v>
      </c>
      <c r="K747" t="s">
        <v>372</v>
      </c>
      <c r="M747" s="2">
        <v>505</v>
      </c>
    </row>
    <row r="748" spans="1:13" s="14" customFormat="1" ht="12.75">
      <c r="A748" s="11"/>
      <c r="B748" s="306">
        <v>2000</v>
      </c>
      <c r="C748" s="1" t="s">
        <v>42</v>
      </c>
      <c r="D748" s="1" t="s">
        <v>302</v>
      </c>
      <c r="E748" s="1" t="s">
        <v>836</v>
      </c>
      <c r="F748" s="43" t="s">
        <v>370</v>
      </c>
      <c r="G748" s="26" t="s">
        <v>34</v>
      </c>
      <c r="H748" s="27">
        <f t="shared" si="54"/>
        <v>-5300</v>
      </c>
      <c r="I748" s="51">
        <f t="shared" si="52"/>
        <v>3.9603960396039604</v>
      </c>
      <c r="K748" s="14" t="s">
        <v>372</v>
      </c>
      <c r="M748" s="2">
        <v>505</v>
      </c>
    </row>
    <row r="749" spans="1:13" s="14" customFormat="1" ht="12.75">
      <c r="A749" s="11"/>
      <c r="B749" s="306">
        <v>1100</v>
      </c>
      <c r="C749" s="1" t="s">
        <v>42</v>
      </c>
      <c r="D749" s="1" t="s">
        <v>302</v>
      </c>
      <c r="E749" s="1" t="s">
        <v>836</v>
      </c>
      <c r="F749" s="43" t="s">
        <v>370</v>
      </c>
      <c r="G749" s="26" t="s">
        <v>68</v>
      </c>
      <c r="H749" s="27">
        <f t="shared" si="54"/>
        <v>-6400</v>
      </c>
      <c r="I749" s="51">
        <f t="shared" si="52"/>
        <v>2.1782178217821784</v>
      </c>
      <c r="K749" t="s">
        <v>372</v>
      </c>
      <c r="M749" s="2">
        <v>505</v>
      </c>
    </row>
    <row r="750" spans="1:13" s="14" customFormat="1" ht="12.75">
      <c r="A750" s="11"/>
      <c r="B750" s="319">
        <v>1000</v>
      </c>
      <c r="C750" s="1" t="s">
        <v>42</v>
      </c>
      <c r="D750" s="1" t="s">
        <v>302</v>
      </c>
      <c r="E750" s="1" t="s">
        <v>836</v>
      </c>
      <c r="F750" s="43" t="s">
        <v>370</v>
      </c>
      <c r="G750" s="26" t="s">
        <v>68</v>
      </c>
      <c r="H750" s="27">
        <f t="shared" si="54"/>
        <v>-7400</v>
      </c>
      <c r="I750" s="51">
        <f t="shared" si="52"/>
        <v>1.9801980198019802</v>
      </c>
      <c r="J750" s="36"/>
      <c r="K750" t="s">
        <v>372</v>
      </c>
      <c r="L750" s="36"/>
      <c r="M750" s="2">
        <v>505</v>
      </c>
    </row>
    <row r="751" spans="1:13" s="14" customFormat="1" ht="12.75">
      <c r="A751" s="11"/>
      <c r="B751" s="306">
        <v>1300</v>
      </c>
      <c r="C751" s="1" t="s">
        <v>42</v>
      </c>
      <c r="D751" s="1" t="s">
        <v>302</v>
      </c>
      <c r="E751" s="1" t="s">
        <v>836</v>
      </c>
      <c r="F751" s="43" t="s">
        <v>370</v>
      </c>
      <c r="G751" s="26" t="s">
        <v>82</v>
      </c>
      <c r="H751" s="27">
        <f t="shared" si="54"/>
        <v>-8700</v>
      </c>
      <c r="I751" s="51">
        <f t="shared" si="52"/>
        <v>2.5742574257425743</v>
      </c>
      <c r="K751" t="s">
        <v>372</v>
      </c>
      <c r="M751" s="2">
        <v>505</v>
      </c>
    </row>
    <row r="752" spans="1:13" s="14" customFormat="1" ht="12.75">
      <c r="A752" s="11"/>
      <c r="B752" s="306">
        <v>2000</v>
      </c>
      <c r="C752" s="1" t="s">
        <v>42</v>
      </c>
      <c r="D752" s="1" t="s">
        <v>302</v>
      </c>
      <c r="E752" s="1" t="s">
        <v>836</v>
      </c>
      <c r="F752" s="43" t="s">
        <v>370</v>
      </c>
      <c r="G752" s="26" t="s">
        <v>78</v>
      </c>
      <c r="H752" s="27">
        <f t="shared" si="54"/>
        <v>-10700</v>
      </c>
      <c r="I752" s="51">
        <f t="shared" si="52"/>
        <v>3.9603960396039604</v>
      </c>
      <c r="K752" t="s">
        <v>372</v>
      </c>
      <c r="M752" s="2">
        <v>505</v>
      </c>
    </row>
    <row r="753" spans="1:13" s="14" customFormat="1" ht="12.75">
      <c r="A753" s="11"/>
      <c r="B753" s="306">
        <v>1400</v>
      </c>
      <c r="C753" s="1" t="s">
        <v>42</v>
      </c>
      <c r="D753" s="1" t="s">
        <v>302</v>
      </c>
      <c r="E753" s="1" t="s">
        <v>836</v>
      </c>
      <c r="F753" s="43" t="s">
        <v>370</v>
      </c>
      <c r="G753" s="26" t="s">
        <v>248</v>
      </c>
      <c r="H753" s="27">
        <f t="shared" si="54"/>
        <v>-12100</v>
      </c>
      <c r="I753" s="51">
        <f t="shared" si="52"/>
        <v>2.772277227722772</v>
      </c>
      <c r="K753" t="s">
        <v>372</v>
      </c>
      <c r="M753" s="2">
        <v>505</v>
      </c>
    </row>
    <row r="754" spans="1:13" s="14" customFormat="1" ht="12.75">
      <c r="A754" s="11"/>
      <c r="B754" s="306">
        <v>1500</v>
      </c>
      <c r="C754" s="1" t="s">
        <v>42</v>
      </c>
      <c r="D754" s="1" t="s">
        <v>302</v>
      </c>
      <c r="E754" s="1" t="s">
        <v>836</v>
      </c>
      <c r="F754" s="43" t="s">
        <v>370</v>
      </c>
      <c r="G754" s="26" t="s">
        <v>126</v>
      </c>
      <c r="H754" s="27">
        <f t="shared" si="54"/>
        <v>-13600</v>
      </c>
      <c r="I754" s="51">
        <f t="shared" si="52"/>
        <v>2.9702970297029703</v>
      </c>
      <c r="K754" t="s">
        <v>372</v>
      </c>
      <c r="M754" s="2">
        <v>505</v>
      </c>
    </row>
    <row r="755" spans="1:13" s="14" customFormat="1" ht="12.75">
      <c r="A755" s="11"/>
      <c r="B755" s="306">
        <v>2500</v>
      </c>
      <c r="C755" s="11" t="s">
        <v>42</v>
      </c>
      <c r="D755" s="1" t="s">
        <v>302</v>
      </c>
      <c r="E755" s="1" t="s">
        <v>836</v>
      </c>
      <c r="F755" s="43" t="s">
        <v>370</v>
      </c>
      <c r="G755" s="26" t="s">
        <v>134</v>
      </c>
      <c r="H755" s="27">
        <f t="shared" si="54"/>
        <v>-16100</v>
      </c>
      <c r="I755" s="51">
        <f t="shared" si="52"/>
        <v>4.9504950495049505</v>
      </c>
      <c r="K755" t="s">
        <v>372</v>
      </c>
      <c r="M755" s="2">
        <v>505</v>
      </c>
    </row>
    <row r="756" spans="1:13" s="14" customFormat="1" ht="12.75">
      <c r="A756" s="11"/>
      <c r="B756" s="306">
        <v>2000</v>
      </c>
      <c r="C756" s="1" t="s">
        <v>42</v>
      </c>
      <c r="D756" s="1" t="s">
        <v>302</v>
      </c>
      <c r="E756" s="1" t="s">
        <v>836</v>
      </c>
      <c r="F756" s="43" t="s">
        <v>370</v>
      </c>
      <c r="G756" s="26" t="s">
        <v>142</v>
      </c>
      <c r="H756" s="27">
        <f t="shared" si="54"/>
        <v>-18100</v>
      </c>
      <c r="I756" s="51">
        <f t="shared" si="52"/>
        <v>3.9603960396039604</v>
      </c>
      <c r="K756" t="s">
        <v>372</v>
      </c>
      <c r="M756" s="2">
        <v>505</v>
      </c>
    </row>
    <row r="757" spans="1:13" s="14" customFormat="1" ht="12.75">
      <c r="A757" s="11"/>
      <c r="B757" s="306">
        <v>2000</v>
      </c>
      <c r="C757" s="1" t="s">
        <v>42</v>
      </c>
      <c r="D757" s="1" t="s">
        <v>302</v>
      </c>
      <c r="E757" s="1" t="s">
        <v>836</v>
      </c>
      <c r="F757" s="43" t="s">
        <v>370</v>
      </c>
      <c r="G757" s="26" t="s">
        <v>202</v>
      </c>
      <c r="H757" s="27">
        <f t="shared" si="54"/>
        <v>-20100</v>
      </c>
      <c r="I757" s="51">
        <f t="shared" si="52"/>
        <v>3.9603960396039604</v>
      </c>
      <c r="K757" t="s">
        <v>372</v>
      </c>
      <c r="M757" s="2">
        <v>505</v>
      </c>
    </row>
    <row r="758" spans="1:13" s="14" customFormat="1" ht="12.75">
      <c r="A758" s="11"/>
      <c r="B758" s="306">
        <v>1000</v>
      </c>
      <c r="C758" s="1" t="s">
        <v>42</v>
      </c>
      <c r="D758" s="1" t="s">
        <v>302</v>
      </c>
      <c r="E758" s="1" t="s">
        <v>836</v>
      </c>
      <c r="F758" s="43" t="s">
        <v>370</v>
      </c>
      <c r="G758" s="26" t="s">
        <v>136</v>
      </c>
      <c r="H758" s="27">
        <f t="shared" si="54"/>
        <v>-21100</v>
      </c>
      <c r="I758" s="51">
        <f t="shared" si="52"/>
        <v>1.9801980198019802</v>
      </c>
      <c r="K758" t="s">
        <v>372</v>
      </c>
      <c r="M758" s="2">
        <v>505</v>
      </c>
    </row>
    <row r="759" spans="1:13" s="14" customFormat="1" ht="12.75">
      <c r="A759" s="11"/>
      <c r="B759" s="306">
        <v>600</v>
      </c>
      <c r="C759" s="1" t="s">
        <v>42</v>
      </c>
      <c r="D759" s="1" t="s">
        <v>302</v>
      </c>
      <c r="E759" s="1" t="s">
        <v>836</v>
      </c>
      <c r="F759" s="43" t="s">
        <v>370</v>
      </c>
      <c r="G759" s="26" t="s">
        <v>205</v>
      </c>
      <c r="H759" s="27">
        <f t="shared" si="54"/>
        <v>-21700</v>
      </c>
      <c r="I759" s="51">
        <f t="shared" si="52"/>
        <v>1.188118811881188</v>
      </c>
      <c r="K759" t="s">
        <v>372</v>
      </c>
      <c r="M759" s="2">
        <v>505</v>
      </c>
    </row>
    <row r="760" spans="1:13" s="14" customFormat="1" ht="12.75">
      <c r="A760" s="11"/>
      <c r="B760" s="306">
        <v>1750</v>
      </c>
      <c r="C760" s="1" t="s">
        <v>42</v>
      </c>
      <c r="D760" s="1" t="s">
        <v>302</v>
      </c>
      <c r="E760" s="1" t="s">
        <v>836</v>
      </c>
      <c r="F760" s="43" t="s">
        <v>370</v>
      </c>
      <c r="G760" s="26" t="s">
        <v>222</v>
      </c>
      <c r="H760" s="27">
        <f t="shared" si="54"/>
        <v>-23450</v>
      </c>
      <c r="I760" s="51">
        <f t="shared" si="52"/>
        <v>3.4653465346534653</v>
      </c>
      <c r="K760" t="s">
        <v>372</v>
      </c>
      <c r="M760" s="2">
        <v>505</v>
      </c>
    </row>
    <row r="761" spans="1:13" s="14" customFormat="1" ht="12.75">
      <c r="A761" s="11"/>
      <c r="B761" s="306">
        <v>2000</v>
      </c>
      <c r="C761" s="1" t="s">
        <v>42</v>
      </c>
      <c r="D761" s="1" t="s">
        <v>302</v>
      </c>
      <c r="E761" s="1" t="s">
        <v>836</v>
      </c>
      <c r="F761" s="43" t="s">
        <v>370</v>
      </c>
      <c r="G761" s="26" t="s">
        <v>154</v>
      </c>
      <c r="H761" s="27">
        <f t="shared" si="54"/>
        <v>-25450</v>
      </c>
      <c r="I761" s="51">
        <f t="shared" si="52"/>
        <v>3.9603960396039604</v>
      </c>
      <c r="K761" t="s">
        <v>372</v>
      </c>
      <c r="M761" s="2">
        <v>505</v>
      </c>
    </row>
    <row r="762" spans="1:13" s="14" customFormat="1" ht="12.75">
      <c r="A762" s="11"/>
      <c r="B762" s="306">
        <v>1500</v>
      </c>
      <c r="C762" s="1" t="s">
        <v>42</v>
      </c>
      <c r="D762" s="1" t="s">
        <v>302</v>
      </c>
      <c r="E762" s="1" t="s">
        <v>836</v>
      </c>
      <c r="F762" s="43" t="s">
        <v>370</v>
      </c>
      <c r="G762" s="26" t="s">
        <v>160</v>
      </c>
      <c r="H762" s="27">
        <f t="shared" si="54"/>
        <v>-26950</v>
      </c>
      <c r="I762" s="51">
        <f t="shared" si="52"/>
        <v>2.9702970297029703</v>
      </c>
      <c r="K762" t="s">
        <v>372</v>
      </c>
      <c r="M762" s="2">
        <v>505</v>
      </c>
    </row>
    <row r="763" spans="1:13" s="14" customFormat="1" ht="12.75">
      <c r="A763" s="11"/>
      <c r="B763" s="306">
        <v>1500</v>
      </c>
      <c r="C763" s="1" t="s">
        <v>42</v>
      </c>
      <c r="D763" s="1" t="s">
        <v>302</v>
      </c>
      <c r="E763" s="1" t="s">
        <v>836</v>
      </c>
      <c r="F763" s="43" t="s">
        <v>370</v>
      </c>
      <c r="G763" s="26" t="s">
        <v>156</v>
      </c>
      <c r="H763" s="27">
        <f t="shared" si="54"/>
        <v>-28450</v>
      </c>
      <c r="I763" s="51">
        <f t="shared" si="52"/>
        <v>2.9702970297029703</v>
      </c>
      <c r="K763" t="s">
        <v>372</v>
      </c>
      <c r="M763" s="2">
        <v>505</v>
      </c>
    </row>
    <row r="764" spans="1:13" s="14" customFormat="1" ht="12.75">
      <c r="A764" s="11"/>
      <c r="B764" s="308">
        <v>1850</v>
      </c>
      <c r="C764" s="1" t="s">
        <v>42</v>
      </c>
      <c r="D764" s="1" t="s">
        <v>302</v>
      </c>
      <c r="E764" s="1" t="s">
        <v>836</v>
      </c>
      <c r="F764" s="43" t="s">
        <v>370</v>
      </c>
      <c r="G764" s="26" t="s">
        <v>169</v>
      </c>
      <c r="H764" s="27">
        <f t="shared" si="54"/>
        <v>-30300</v>
      </c>
      <c r="I764" s="51">
        <f t="shared" si="52"/>
        <v>3.6633663366336635</v>
      </c>
      <c r="K764" t="s">
        <v>372</v>
      </c>
      <c r="M764" s="2">
        <v>505</v>
      </c>
    </row>
    <row r="765" spans="1:13" s="14" customFormat="1" ht="12.75">
      <c r="A765" s="11"/>
      <c r="B765" s="308">
        <v>1500</v>
      </c>
      <c r="C765" s="1" t="s">
        <v>42</v>
      </c>
      <c r="D765" s="1" t="s">
        <v>302</v>
      </c>
      <c r="E765" s="1" t="s">
        <v>836</v>
      </c>
      <c r="F765" s="43" t="s">
        <v>370</v>
      </c>
      <c r="G765" s="26" t="s">
        <v>169</v>
      </c>
      <c r="H765" s="27">
        <f t="shared" si="54"/>
        <v>-31800</v>
      </c>
      <c r="I765" s="51">
        <f t="shared" si="52"/>
        <v>2.9702970297029703</v>
      </c>
      <c r="K765" t="s">
        <v>372</v>
      </c>
      <c r="M765" s="2">
        <v>505</v>
      </c>
    </row>
    <row r="766" spans="1:13" s="14" customFormat="1" ht="12.75">
      <c r="A766" s="104"/>
      <c r="B766" s="306">
        <v>1000</v>
      </c>
      <c r="C766" s="1" t="s">
        <v>42</v>
      </c>
      <c r="D766" s="1" t="s">
        <v>302</v>
      </c>
      <c r="E766" s="1" t="s">
        <v>836</v>
      </c>
      <c r="F766" s="43" t="s">
        <v>370</v>
      </c>
      <c r="G766" s="26" t="s">
        <v>321</v>
      </c>
      <c r="H766" s="27">
        <f t="shared" si="54"/>
        <v>-32800</v>
      </c>
      <c r="I766" s="51">
        <f t="shared" si="52"/>
        <v>1.9801980198019802</v>
      </c>
      <c r="J766" s="105"/>
      <c r="K766" t="s">
        <v>372</v>
      </c>
      <c r="L766" s="105"/>
      <c r="M766" s="2">
        <v>505</v>
      </c>
    </row>
    <row r="767" spans="1:13" s="14" customFormat="1" ht="12.75">
      <c r="A767" s="11"/>
      <c r="B767" s="306">
        <v>1200</v>
      </c>
      <c r="C767" s="1" t="s">
        <v>42</v>
      </c>
      <c r="D767" s="1" t="s">
        <v>302</v>
      </c>
      <c r="E767" s="1" t="s">
        <v>836</v>
      </c>
      <c r="F767" s="43" t="s">
        <v>370</v>
      </c>
      <c r="G767" s="26" t="s">
        <v>116</v>
      </c>
      <c r="H767" s="27">
        <f t="shared" si="54"/>
        <v>-34000</v>
      </c>
      <c r="I767" s="51">
        <f t="shared" si="52"/>
        <v>2.376237623762376</v>
      </c>
      <c r="K767" t="s">
        <v>372</v>
      </c>
      <c r="M767" s="2">
        <v>505</v>
      </c>
    </row>
    <row r="768" spans="1:13" s="14" customFormat="1" ht="12.75">
      <c r="A768" s="11"/>
      <c r="B768" s="306">
        <v>1400</v>
      </c>
      <c r="C768" s="1" t="s">
        <v>42</v>
      </c>
      <c r="D768" s="1" t="s">
        <v>302</v>
      </c>
      <c r="E768" s="1" t="s">
        <v>836</v>
      </c>
      <c r="F768" s="43" t="s">
        <v>370</v>
      </c>
      <c r="G768" s="26" t="s">
        <v>181</v>
      </c>
      <c r="H768" s="27">
        <f t="shared" si="54"/>
        <v>-35400</v>
      </c>
      <c r="I768" s="51">
        <f t="shared" si="52"/>
        <v>2.772277227722772</v>
      </c>
      <c r="K768" t="s">
        <v>372</v>
      </c>
      <c r="M768" s="2">
        <v>505</v>
      </c>
    </row>
    <row r="769" spans="1:13" s="14" customFormat="1" ht="12.75">
      <c r="A769" s="11"/>
      <c r="B769" s="306">
        <v>1500</v>
      </c>
      <c r="C769" s="1" t="s">
        <v>42</v>
      </c>
      <c r="D769" s="1" t="s">
        <v>302</v>
      </c>
      <c r="E769" s="1" t="s">
        <v>836</v>
      </c>
      <c r="F769" s="43" t="s">
        <v>370</v>
      </c>
      <c r="G769" s="26" t="s">
        <v>185</v>
      </c>
      <c r="H769" s="27">
        <f t="shared" si="54"/>
        <v>-36900</v>
      </c>
      <c r="I769" s="51">
        <f t="shared" si="52"/>
        <v>2.9702970297029703</v>
      </c>
      <c r="K769" t="s">
        <v>372</v>
      </c>
      <c r="M769" s="2">
        <v>505</v>
      </c>
    </row>
    <row r="770" spans="1:13" s="14" customFormat="1" ht="12.75">
      <c r="A770" s="11"/>
      <c r="B770" s="306">
        <v>1500</v>
      </c>
      <c r="C770" s="1" t="s">
        <v>42</v>
      </c>
      <c r="D770" s="1" t="s">
        <v>302</v>
      </c>
      <c r="E770" s="1" t="s">
        <v>836</v>
      </c>
      <c r="F770" s="43" t="s">
        <v>370</v>
      </c>
      <c r="G770" s="26" t="s">
        <v>209</v>
      </c>
      <c r="H770" s="27">
        <f t="shared" si="54"/>
        <v>-38400</v>
      </c>
      <c r="I770" s="51">
        <f t="shared" si="52"/>
        <v>2.9702970297029703</v>
      </c>
      <c r="K770" t="s">
        <v>372</v>
      </c>
      <c r="M770" s="2">
        <v>505</v>
      </c>
    </row>
    <row r="771" spans="1:13" s="14" customFormat="1" ht="12.75">
      <c r="A771" s="11"/>
      <c r="B771" s="306">
        <v>1000</v>
      </c>
      <c r="C771" s="1" t="s">
        <v>42</v>
      </c>
      <c r="D771" s="1" t="s">
        <v>302</v>
      </c>
      <c r="E771" s="1" t="s">
        <v>836</v>
      </c>
      <c r="F771" s="43" t="s">
        <v>370</v>
      </c>
      <c r="G771" s="26" t="s">
        <v>223</v>
      </c>
      <c r="H771" s="27">
        <f t="shared" si="54"/>
        <v>-39400</v>
      </c>
      <c r="I771" s="51">
        <f aca="true" t="shared" si="55" ref="I771:I834">+B771/M771</f>
        <v>1.9801980198019802</v>
      </c>
      <c r="K771" t="s">
        <v>372</v>
      </c>
      <c r="M771" s="2">
        <v>505</v>
      </c>
    </row>
    <row r="772" spans="1:13" s="14" customFormat="1" ht="12.75">
      <c r="A772" s="11"/>
      <c r="B772" s="306">
        <v>1600</v>
      </c>
      <c r="C772" s="1" t="s">
        <v>42</v>
      </c>
      <c r="D772" s="1" t="s">
        <v>302</v>
      </c>
      <c r="E772" s="1" t="s">
        <v>836</v>
      </c>
      <c r="F772" s="43" t="s">
        <v>370</v>
      </c>
      <c r="G772" s="26" t="s">
        <v>325</v>
      </c>
      <c r="H772" s="27">
        <f t="shared" si="54"/>
        <v>-41000</v>
      </c>
      <c r="I772" s="51">
        <f t="shared" si="55"/>
        <v>3.1683168316831685</v>
      </c>
      <c r="K772" t="s">
        <v>372</v>
      </c>
      <c r="M772" s="2">
        <v>505</v>
      </c>
    </row>
    <row r="773" spans="1:13" s="14" customFormat="1" ht="12.75">
      <c r="A773" s="11"/>
      <c r="B773" s="306">
        <v>1700</v>
      </c>
      <c r="C773" s="1" t="s">
        <v>42</v>
      </c>
      <c r="D773" s="1" t="s">
        <v>302</v>
      </c>
      <c r="E773" s="1" t="s">
        <v>836</v>
      </c>
      <c r="F773" s="43" t="s">
        <v>370</v>
      </c>
      <c r="G773" s="26" t="s">
        <v>211</v>
      </c>
      <c r="H773" s="27">
        <f t="shared" si="54"/>
        <v>-42700</v>
      </c>
      <c r="I773" s="51">
        <f t="shared" si="55"/>
        <v>3.366336633663366</v>
      </c>
      <c r="K773" t="s">
        <v>372</v>
      </c>
      <c r="M773" s="2">
        <v>505</v>
      </c>
    </row>
    <row r="774" spans="1:13" s="14" customFormat="1" ht="12.75">
      <c r="A774" s="11"/>
      <c r="B774" s="306">
        <v>1800</v>
      </c>
      <c r="C774" s="1" t="s">
        <v>42</v>
      </c>
      <c r="D774" s="1" t="s">
        <v>302</v>
      </c>
      <c r="E774" s="1" t="s">
        <v>836</v>
      </c>
      <c r="F774" s="43" t="s">
        <v>370</v>
      </c>
      <c r="G774" s="26" t="s">
        <v>213</v>
      </c>
      <c r="H774" s="27">
        <f t="shared" si="54"/>
        <v>-44500</v>
      </c>
      <c r="I774" s="51">
        <f t="shared" si="55"/>
        <v>3.5643564356435644</v>
      </c>
      <c r="K774" s="14" t="s">
        <v>372</v>
      </c>
      <c r="M774" s="2">
        <v>505</v>
      </c>
    </row>
    <row r="775" spans="1:13" s="14" customFormat="1" ht="12.75">
      <c r="A775" s="1"/>
      <c r="B775" s="306">
        <v>1850</v>
      </c>
      <c r="C775" s="1" t="s">
        <v>42</v>
      </c>
      <c r="D775" s="1" t="s">
        <v>302</v>
      </c>
      <c r="E775" s="1" t="s">
        <v>836</v>
      </c>
      <c r="F775" s="43" t="s">
        <v>370</v>
      </c>
      <c r="G775" s="26" t="s">
        <v>403</v>
      </c>
      <c r="H775" s="27">
        <f t="shared" si="54"/>
        <v>-46350</v>
      </c>
      <c r="I775" s="51">
        <f t="shared" si="55"/>
        <v>3.6633663366336635</v>
      </c>
      <c r="J775"/>
      <c r="K775" s="14" t="s">
        <v>372</v>
      </c>
      <c r="L775"/>
      <c r="M775" s="2">
        <v>505</v>
      </c>
    </row>
    <row r="776" spans="1:13" s="52" customFormat="1" ht="12.75">
      <c r="A776" s="1"/>
      <c r="B776" s="306">
        <v>1700</v>
      </c>
      <c r="C776" s="1" t="s">
        <v>42</v>
      </c>
      <c r="D776" s="1" t="s">
        <v>302</v>
      </c>
      <c r="E776" s="1" t="s">
        <v>836</v>
      </c>
      <c r="F776" s="43" t="s">
        <v>370</v>
      </c>
      <c r="G776" s="26" t="s">
        <v>395</v>
      </c>
      <c r="H776" s="27">
        <f aca="true" t="shared" si="56" ref="H776:H807">H775-B776</f>
        <v>-48050</v>
      </c>
      <c r="I776" s="51">
        <f t="shared" si="55"/>
        <v>3.366336633663366</v>
      </c>
      <c r="J776"/>
      <c r="K776" s="14" t="s">
        <v>372</v>
      </c>
      <c r="L776"/>
      <c r="M776" s="2">
        <v>505</v>
      </c>
    </row>
    <row r="777" spans="1:13" s="52" customFormat="1" ht="12.75">
      <c r="A777" s="1"/>
      <c r="B777" s="308">
        <v>1000</v>
      </c>
      <c r="C777" s="11" t="s">
        <v>42</v>
      </c>
      <c r="D777" s="11" t="s">
        <v>302</v>
      </c>
      <c r="E777" s="11" t="s">
        <v>836</v>
      </c>
      <c r="F777" s="79" t="s">
        <v>265</v>
      </c>
      <c r="G777" s="28" t="s">
        <v>30</v>
      </c>
      <c r="H777" s="27">
        <f t="shared" si="56"/>
        <v>-49050</v>
      </c>
      <c r="I777" s="51">
        <f t="shared" si="55"/>
        <v>1.9801980198019802</v>
      </c>
      <c r="J777"/>
      <c r="K777" t="s">
        <v>266</v>
      </c>
      <c r="L777"/>
      <c r="M777" s="2">
        <v>505</v>
      </c>
    </row>
    <row r="778" spans="1:13" s="14" customFormat="1" ht="12.75">
      <c r="A778" s="1"/>
      <c r="B778" s="308">
        <v>800</v>
      </c>
      <c r="C778" s="11" t="s">
        <v>42</v>
      </c>
      <c r="D778" s="11" t="s">
        <v>302</v>
      </c>
      <c r="E778" s="11" t="s">
        <v>836</v>
      </c>
      <c r="F778" s="79" t="s">
        <v>265</v>
      </c>
      <c r="G778" s="28" t="s">
        <v>32</v>
      </c>
      <c r="H778" s="27">
        <f t="shared" si="56"/>
        <v>-49850</v>
      </c>
      <c r="I778" s="51">
        <f t="shared" si="55"/>
        <v>1.5841584158415842</v>
      </c>
      <c r="J778"/>
      <c r="K778" t="s">
        <v>266</v>
      </c>
      <c r="L778"/>
      <c r="M778" s="2">
        <v>505</v>
      </c>
    </row>
    <row r="779" spans="1:13" s="14" customFormat="1" ht="12.75">
      <c r="A779" s="11"/>
      <c r="B779" s="308">
        <v>1000</v>
      </c>
      <c r="C779" s="11" t="s">
        <v>42</v>
      </c>
      <c r="D779" s="11" t="s">
        <v>302</v>
      </c>
      <c r="E779" s="11" t="s">
        <v>836</v>
      </c>
      <c r="F779" s="79" t="s">
        <v>265</v>
      </c>
      <c r="G779" s="28" t="s">
        <v>34</v>
      </c>
      <c r="H779" s="27">
        <f t="shared" si="56"/>
        <v>-50850</v>
      </c>
      <c r="I779" s="51">
        <f t="shared" si="55"/>
        <v>1.9801980198019802</v>
      </c>
      <c r="K779" t="s">
        <v>266</v>
      </c>
      <c r="M779" s="2">
        <v>505</v>
      </c>
    </row>
    <row r="780" spans="1:13" s="14" customFormat="1" ht="12.75">
      <c r="A780" s="11"/>
      <c r="B780" s="308">
        <v>1200</v>
      </c>
      <c r="C780" s="11" t="s">
        <v>42</v>
      </c>
      <c r="D780" s="11" t="s">
        <v>302</v>
      </c>
      <c r="E780" s="11" t="s">
        <v>836</v>
      </c>
      <c r="F780" s="79" t="s">
        <v>265</v>
      </c>
      <c r="G780" s="28" t="s">
        <v>68</v>
      </c>
      <c r="H780" s="27">
        <f t="shared" si="56"/>
        <v>-52050</v>
      </c>
      <c r="I780" s="51">
        <f t="shared" si="55"/>
        <v>2.376237623762376</v>
      </c>
      <c r="K780" t="s">
        <v>266</v>
      </c>
      <c r="M780" s="2">
        <v>505</v>
      </c>
    </row>
    <row r="781" spans="1:13" s="14" customFormat="1" ht="12.75">
      <c r="A781" s="11"/>
      <c r="B781" s="308">
        <v>1800</v>
      </c>
      <c r="C781" s="11" t="s">
        <v>42</v>
      </c>
      <c r="D781" s="11" t="s">
        <v>302</v>
      </c>
      <c r="E781" s="11" t="s">
        <v>836</v>
      </c>
      <c r="F781" s="79" t="s">
        <v>265</v>
      </c>
      <c r="G781" s="28" t="s">
        <v>82</v>
      </c>
      <c r="H781" s="27">
        <f t="shared" si="56"/>
        <v>-53850</v>
      </c>
      <c r="I781" s="51">
        <f t="shared" si="55"/>
        <v>3.5643564356435644</v>
      </c>
      <c r="K781" t="s">
        <v>266</v>
      </c>
      <c r="M781" s="2">
        <v>505</v>
      </c>
    </row>
    <row r="782" spans="1:13" s="14" customFormat="1" ht="12.75">
      <c r="A782" s="11"/>
      <c r="B782" s="308">
        <v>1200</v>
      </c>
      <c r="C782" s="11" t="s">
        <v>42</v>
      </c>
      <c r="D782" s="11" t="s">
        <v>302</v>
      </c>
      <c r="E782" s="11" t="s">
        <v>836</v>
      </c>
      <c r="F782" s="79" t="s">
        <v>265</v>
      </c>
      <c r="G782" s="28" t="s">
        <v>78</v>
      </c>
      <c r="H782" s="27">
        <f t="shared" si="56"/>
        <v>-55050</v>
      </c>
      <c r="I782" s="51">
        <f t="shared" si="55"/>
        <v>2.376237623762376</v>
      </c>
      <c r="J782" s="36"/>
      <c r="K782" t="s">
        <v>266</v>
      </c>
      <c r="L782" s="36"/>
      <c r="M782" s="2">
        <v>505</v>
      </c>
    </row>
    <row r="783" spans="1:13" s="14" customFormat="1" ht="12.75">
      <c r="A783" s="11"/>
      <c r="B783" s="308">
        <v>1800</v>
      </c>
      <c r="C783" s="11" t="s">
        <v>42</v>
      </c>
      <c r="D783" s="11" t="s">
        <v>302</v>
      </c>
      <c r="E783" s="11" t="s">
        <v>836</v>
      </c>
      <c r="F783" s="79" t="s">
        <v>265</v>
      </c>
      <c r="G783" s="28" t="s">
        <v>126</v>
      </c>
      <c r="H783" s="27">
        <f t="shared" si="56"/>
        <v>-56850</v>
      </c>
      <c r="I783" s="51">
        <f t="shared" si="55"/>
        <v>3.5643564356435644</v>
      </c>
      <c r="J783" s="36"/>
      <c r="K783" t="s">
        <v>266</v>
      </c>
      <c r="L783" s="36"/>
      <c r="M783" s="2">
        <v>505</v>
      </c>
    </row>
    <row r="784" spans="1:13" s="14" customFormat="1" ht="12.75">
      <c r="A784" s="11"/>
      <c r="B784" s="308">
        <v>1400</v>
      </c>
      <c r="C784" s="11" t="s">
        <v>42</v>
      </c>
      <c r="D784" s="11" t="s">
        <v>302</v>
      </c>
      <c r="E784" s="11" t="s">
        <v>836</v>
      </c>
      <c r="F784" s="79" t="s">
        <v>265</v>
      </c>
      <c r="G784" s="28" t="s">
        <v>134</v>
      </c>
      <c r="H784" s="27">
        <f t="shared" si="56"/>
        <v>-58250</v>
      </c>
      <c r="I784" s="51">
        <f t="shared" si="55"/>
        <v>2.772277227722772</v>
      </c>
      <c r="K784" t="s">
        <v>266</v>
      </c>
      <c r="M784" s="2">
        <v>505</v>
      </c>
    </row>
    <row r="785" spans="1:13" s="14" customFormat="1" ht="12.75">
      <c r="A785" s="11"/>
      <c r="B785" s="308">
        <v>1500</v>
      </c>
      <c r="C785" s="11" t="s">
        <v>42</v>
      </c>
      <c r="D785" s="11" t="s">
        <v>302</v>
      </c>
      <c r="E785" s="11" t="s">
        <v>836</v>
      </c>
      <c r="F785" s="79" t="s">
        <v>265</v>
      </c>
      <c r="G785" s="28" t="s">
        <v>142</v>
      </c>
      <c r="H785" s="27">
        <f t="shared" si="56"/>
        <v>-59750</v>
      </c>
      <c r="I785" s="51">
        <f t="shared" si="55"/>
        <v>2.9702970297029703</v>
      </c>
      <c r="K785" t="s">
        <v>266</v>
      </c>
      <c r="M785" s="2">
        <v>505</v>
      </c>
    </row>
    <row r="786" spans="1:13" s="14" customFormat="1" ht="12.75">
      <c r="A786" s="11"/>
      <c r="B786" s="308">
        <v>1600</v>
      </c>
      <c r="C786" s="11" t="s">
        <v>42</v>
      </c>
      <c r="D786" s="11" t="s">
        <v>302</v>
      </c>
      <c r="E786" s="11" t="s">
        <v>836</v>
      </c>
      <c r="F786" s="79" t="s">
        <v>265</v>
      </c>
      <c r="G786" s="28" t="s">
        <v>202</v>
      </c>
      <c r="H786" s="27">
        <f t="shared" si="56"/>
        <v>-61350</v>
      </c>
      <c r="I786" s="51">
        <f t="shared" si="55"/>
        <v>3.1683168316831685</v>
      </c>
      <c r="K786" t="s">
        <v>266</v>
      </c>
      <c r="M786" s="2">
        <v>505</v>
      </c>
    </row>
    <row r="787" spans="1:13" s="14" customFormat="1" ht="12.75">
      <c r="A787" s="11"/>
      <c r="B787" s="308">
        <v>1200</v>
      </c>
      <c r="C787" s="11" t="s">
        <v>42</v>
      </c>
      <c r="D787" s="11" t="s">
        <v>302</v>
      </c>
      <c r="E787" s="11" t="s">
        <v>836</v>
      </c>
      <c r="F787" s="79" t="s">
        <v>265</v>
      </c>
      <c r="G787" s="28" t="s">
        <v>136</v>
      </c>
      <c r="H787" s="27">
        <f t="shared" si="56"/>
        <v>-62550</v>
      </c>
      <c r="I787" s="51">
        <f t="shared" si="55"/>
        <v>2.376237623762376</v>
      </c>
      <c r="K787" t="s">
        <v>266</v>
      </c>
      <c r="M787" s="2">
        <v>505</v>
      </c>
    </row>
    <row r="788" spans="1:13" s="14" customFormat="1" ht="12.75">
      <c r="A788" s="11"/>
      <c r="B788" s="311">
        <v>1000</v>
      </c>
      <c r="C788" s="104" t="s">
        <v>42</v>
      </c>
      <c r="D788" s="104" t="s">
        <v>302</v>
      </c>
      <c r="E788" s="104" t="s">
        <v>836</v>
      </c>
      <c r="F788" s="257" t="s">
        <v>265</v>
      </c>
      <c r="G788" s="106" t="s">
        <v>205</v>
      </c>
      <c r="H788" s="27">
        <f t="shared" si="56"/>
        <v>-63550</v>
      </c>
      <c r="I788" s="51">
        <f t="shared" si="55"/>
        <v>1.9801980198019802</v>
      </c>
      <c r="K788" t="s">
        <v>266</v>
      </c>
      <c r="M788" s="2">
        <v>505</v>
      </c>
    </row>
    <row r="789" spans="1:13" s="14" customFormat="1" ht="12.75">
      <c r="A789" s="11"/>
      <c r="B789" s="308">
        <v>1800</v>
      </c>
      <c r="C789" s="11" t="s">
        <v>42</v>
      </c>
      <c r="D789" s="11" t="s">
        <v>302</v>
      </c>
      <c r="E789" s="11" t="s">
        <v>836</v>
      </c>
      <c r="F789" s="79" t="s">
        <v>265</v>
      </c>
      <c r="G789" s="28" t="s">
        <v>222</v>
      </c>
      <c r="H789" s="27">
        <f t="shared" si="56"/>
        <v>-65350</v>
      </c>
      <c r="I789" s="51">
        <f t="shared" si="55"/>
        <v>3.5643564356435644</v>
      </c>
      <c r="K789" t="s">
        <v>266</v>
      </c>
      <c r="M789" s="2">
        <v>505</v>
      </c>
    </row>
    <row r="790" spans="1:13" s="14" customFormat="1" ht="12.75">
      <c r="A790" s="11"/>
      <c r="B790" s="308">
        <v>1000</v>
      </c>
      <c r="C790" s="11" t="s">
        <v>42</v>
      </c>
      <c r="D790" s="11" t="s">
        <v>302</v>
      </c>
      <c r="E790" s="11" t="s">
        <v>836</v>
      </c>
      <c r="F790" s="79" t="s">
        <v>265</v>
      </c>
      <c r="G790" s="28" t="s">
        <v>154</v>
      </c>
      <c r="H790" s="27">
        <f t="shared" si="56"/>
        <v>-66350</v>
      </c>
      <c r="I790" s="51">
        <f t="shared" si="55"/>
        <v>1.9801980198019802</v>
      </c>
      <c r="K790" t="s">
        <v>266</v>
      </c>
      <c r="M790" s="2">
        <v>505</v>
      </c>
    </row>
    <row r="791" spans="1:13" s="14" customFormat="1" ht="12.75">
      <c r="A791" s="11"/>
      <c r="B791" s="308">
        <v>1200</v>
      </c>
      <c r="C791" s="11" t="s">
        <v>42</v>
      </c>
      <c r="D791" s="11" t="s">
        <v>302</v>
      </c>
      <c r="E791" s="11" t="s">
        <v>836</v>
      </c>
      <c r="F791" s="79" t="s">
        <v>265</v>
      </c>
      <c r="G791" s="28" t="s">
        <v>160</v>
      </c>
      <c r="H791" s="27">
        <f t="shared" si="56"/>
        <v>-67550</v>
      </c>
      <c r="I791" s="51">
        <f t="shared" si="55"/>
        <v>2.376237623762376</v>
      </c>
      <c r="K791" t="s">
        <v>266</v>
      </c>
      <c r="M791" s="2">
        <v>505</v>
      </c>
    </row>
    <row r="792" spans="1:13" s="14" customFormat="1" ht="12.75">
      <c r="A792" s="11"/>
      <c r="B792" s="308">
        <v>1200</v>
      </c>
      <c r="C792" s="11" t="s">
        <v>42</v>
      </c>
      <c r="D792" s="11" t="s">
        <v>302</v>
      </c>
      <c r="E792" s="11" t="s">
        <v>836</v>
      </c>
      <c r="F792" s="79" t="s">
        <v>265</v>
      </c>
      <c r="G792" s="28" t="s">
        <v>156</v>
      </c>
      <c r="H792" s="27">
        <f t="shared" si="56"/>
        <v>-68750</v>
      </c>
      <c r="I792" s="51">
        <f t="shared" si="55"/>
        <v>2.376237623762376</v>
      </c>
      <c r="K792" t="s">
        <v>266</v>
      </c>
      <c r="M792" s="2">
        <v>505</v>
      </c>
    </row>
    <row r="793" spans="1:13" s="14" customFormat="1" ht="12.75">
      <c r="A793" s="11"/>
      <c r="B793" s="308">
        <v>1000</v>
      </c>
      <c r="C793" s="11" t="s">
        <v>42</v>
      </c>
      <c r="D793" s="11" t="s">
        <v>302</v>
      </c>
      <c r="E793" s="11" t="s">
        <v>836</v>
      </c>
      <c r="F793" s="79" t="s">
        <v>265</v>
      </c>
      <c r="G793" s="28" t="s">
        <v>169</v>
      </c>
      <c r="H793" s="27">
        <f t="shared" si="56"/>
        <v>-69750</v>
      </c>
      <c r="I793" s="51">
        <f t="shared" si="55"/>
        <v>1.9801980198019802</v>
      </c>
      <c r="K793" t="s">
        <v>266</v>
      </c>
      <c r="M793" s="2">
        <v>505</v>
      </c>
    </row>
    <row r="794" spans="1:13" s="14" customFormat="1" ht="12.75">
      <c r="A794" s="11"/>
      <c r="B794" s="308">
        <v>1300</v>
      </c>
      <c r="C794" s="11" t="s">
        <v>42</v>
      </c>
      <c r="D794" s="11" t="s">
        <v>302</v>
      </c>
      <c r="E794" s="11" t="s">
        <v>836</v>
      </c>
      <c r="F794" s="79" t="s">
        <v>265</v>
      </c>
      <c r="G794" s="28" t="s">
        <v>321</v>
      </c>
      <c r="H794" s="27">
        <f t="shared" si="56"/>
        <v>-71050</v>
      </c>
      <c r="I794" s="51">
        <f t="shared" si="55"/>
        <v>2.5742574257425743</v>
      </c>
      <c r="K794" t="s">
        <v>266</v>
      </c>
      <c r="M794" s="2">
        <v>505</v>
      </c>
    </row>
    <row r="795" spans="1:13" s="14" customFormat="1" ht="12.75">
      <c r="A795" s="11"/>
      <c r="B795" s="308">
        <v>1000</v>
      </c>
      <c r="C795" s="11" t="s">
        <v>42</v>
      </c>
      <c r="D795" s="11" t="s">
        <v>302</v>
      </c>
      <c r="E795" s="11" t="s">
        <v>836</v>
      </c>
      <c r="F795" s="79" t="s">
        <v>265</v>
      </c>
      <c r="G795" s="28" t="s">
        <v>116</v>
      </c>
      <c r="H795" s="27">
        <f t="shared" si="56"/>
        <v>-72050</v>
      </c>
      <c r="I795" s="51">
        <f t="shared" si="55"/>
        <v>1.9801980198019802</v>
      </c>
      <c r="K795" t="s">
        <v>266</v>
      </c>
      <c r="M795" s="2">
        <v>505</v>
      </c>
    </row>
    <row r="796" spans="1:13" s="14" customFormat="1" ht="12.75">
      <c r="A796" s="11"/>
      <c r="B796" s="308">
        <v>1200</v>
      </c>
      <c r="C796" s="11" t="s">
        <v>42</v>
      </c>
      <c r="D796" s="11" t="s">
        <v>302</v>
      </c>
      <c r="E796" s="11" t="s">
        <v>836</v>
      </c>
      <c r="F796" s="79" t="s">
        <v>265</v>
      </c>
      <c r="G796" s="28" t="s">
        <v>181</v>
      </c>
      <c r="H796" s="27">
        <f t="shared" si="56"/>
        <v>-73250</v>
      </c>
      <c r="I796" s="51">
        <f t="shared" si="55"/>
        <v>2.376237623762376</v>
      </c>
      <c r="K796" t="s">
        <v>266</v>
      </c>
      <c r="M796" s="2">
        <v>505</v>
      </c>
    </row>
    <row r="797" spans="1:13" s="14" customFormat="1" ht="12.75">
      <c r="A797" s="11"/>
      <c r="B797" s="308">
        <v>1400</v>
      </c>
      <c r="C797" s="11" t="s">
        <v>42</v>
      </c>
      <c r="D797" s="11" t="s">
        <v>302</v>
      </c>
      <c r="E797" s="11" t="s">
        <v>836</v>
      </c>
      <c r="F797" s="79" t="s">
        <v>265</v>
      </c>
      <c r="G797" s="28" t="s">
        <v>185</v>
      </c>
      <c r="H797" s="27">
        <f t="shared" si="56"/>
        <v>-74650</v>
      </c>
      <c r="I797" s="51">
        <f t="shared" si="55"/>
        <v>2.772277227722772</v>
      </c>
      <c r="K797" t="s">
        <v>266</v>
      </c>
      <c r="M797" s="2">
        <v>505</v>
      </c>
    </row>
    <row r="798" spans="1:13" s="14" customFormat="1" ht="12.75">
      <c r="A798" s="11"/>
      <c r="B798" s="308">
        <v>1000</v>
      </c>
      <c r="C798" s="11" t="s">
        <v>42</v>
      </c>
      <c r="D798" s="11" t="s">
        <v>302</v>
      </c>
      <c r="E798" s="11" t="s">
        <v>836</v>
      </c>
      <c r="F798" s="79" t="s">
        <v>265</v>
      </c>
      <c r="G798" s="28" t="s">
        <v>209</v>
      </c>
      <c r="H798" s="27">
        <f t="shared" si="56"/>
        <v>-75650</v>
      </c>
      <c r="I798" s="51">
        <f t="shared" si="55"/>
        <v>1.9801980198019802</v>
      </c>
      <c r="K798" t="s">
        <v>266</v>
      </c>
      <c r="M798" s="2">
        <v>505</v>
      </c>
    </row>
    <row r="799" spans="1:13" s="14" customFormat="1" ht="12.75">
      <c r="A799" s="11"/>
      <c r="B799" s="308">
        <v>900</v>
      </c>
      <c r="C799" s="11" t="s">
        <v>42</v>
      </c>
      <c r="D799" s="11" t="s">
        <v>302</v>
      </c>
      <c r="E799" s="11" t="s">
        <v>836</v>
      </c>
      <c r="F799" s="79" t="s">
        <v>265</v>
      </c>
      <c r="G799" s="28" t="s">
        <v>223</v>
      </c>
      <c r="H799" s="27">
        <f t="shared" si="56"/>
        <v>-76550</v>
      </c>
      <c r="I799" s="51">
        <f t="shared" si="55"/>
        <v>1.7821782178217822</v>
      </c>
      <c r="K799" t="s">
        <v>266</v>
      </c>
      <c r="M799" s="2">
        <v>505</v>
      </c>
    </row>
    <row r="800" spans="1:13" s="14" customFormat="1" ht="12.75">
      <c r="A800" s="11"/>
      <c r="B800" s="308">
        <v>1000</v>
      </c>
      <c r="C800" s="11" t="s">
        <v>42</v>
      </c>
      <c r="D800" s="11" t="s">
        <v>302</v>
      </c>
      <c r="E800" s="11" t="s">
        <v>836</v>
      </c>
      <c r="F800" s="79" t="s">
        <v>265</v>
      </c>
      <c r="G800" s="28" t="s">
        <v>325</v>
      </c>
      <c r="H800" s="27">
        <f t="shared" si="56"/>
        <v>-77550</v>
      </c>
      <c r="I800" s="51">
        <f t="shared" si="55"/>
        <v>1.9801980198019802</v>
      </c>
      <c r="K800" t="s">
        <v>266</v>
      </c>
      <c r="M800" s="2">
        <v>505</v>
      </c>
    </row>
    <row r="801" spans="1:13" s="14" customFormat="1" ht="12.75">
      <c r="A801" s="11"/>
      <c r="B801" s="308">
        <v>1200</v>
      </c>
      <c r="C801" s="11" t="s">
        <v>42</v>
      </c>
      <c r="D801" s="11" t="s">
        <v>302</v>
      </c>
      <c r="E801" s="11" t="s">
        <v>836</v>
      </c>
      <c r="F801" s="79" t="s">
        <v>265</v>
      </c>
      <c r="G801" s="28" t="s">
        <v>211</v>
      </c>
      <c r="H801" s="27">
        <f t="shared" si="56"/>
        <v>-78750</v>
      </c>
      <c r="I801" s="51">
        <f t="shared" si="55"/>
        <v>2.376237623762376</v>
      </c>
      <c r="K801" t="s">
        <v>266</v>
      </c>
      <c r="M801" s="2">
        <v>505</v>
      </c>
    </row>
    <row r="802" spans="1:13" s="52" customFormat="1" ht="12.75">
      <c r="A802" s="11"/>
      <c r="B802" s="308">
        <v>1100</v>
      </c>
      <c r="C802" s="11" t="s">
        <v>42</v>
      </c>
      <c r="D802" s="11" t="s">
        <v>302</v>
      </c>
      <c r="E802" s="11" t="s">
        <v>836</v>
      </c>
      <c r="F802" s="79" t="s">
        <v>265</v>
      </c>
      <c r="G802" s="28" t="s">
        <v>213</v>
      </c>
      <c r="H802" s="27">
        <f t="shared" si="56"/>
        <v>-79850</v>
      </c>
      <c r="I802" s="51">
        <f t="shared" si="55"/>
        <v>2.1782178217821784</v>
      </c>
      <c r="J802" s="14"/>
      <c r="K802" t="s">
        <v>266</v>
      </c>
      <c r="L802" s="14"/>
      <c r="M802" s="2">
        <v>505</v>
      </c>
    </row>
    <row r="803" spans="1:13" s="14" customFormat="1" ht="12.75">
      <c r="A803" s="1"/>
      <c r="B803" s="308">
        <v>1500</v>
      </c>
      <c r="C803" s="1" t="s">
        <v>42</v>
      </c>
      <c r="D803" s="11" t="s">
        <v>302</v>
      </c>
      <c r="E803" s="1" t="s">
        <v>836</v>
      </c>
      <c r="F803" s="43" t="s">
        <v>375</v>
      </c>
      <c r="G803" s="29" t="s">
        <v>59</v>
      </c>
      <c r="H803" s="27">
        <f t="shared" si="56"/>
        <v>-81350</v>
      </c>
      <c r="I803" s="51">
        <f t="shared" si="55"/>
        <v>2.9702970297029703</v>
      </c>
      <c r="J803"/>
      <c r="K803" t="s">
        <v>376</v>
      </c>
      <c r="L803"/>
      <c r="M803" s="2">
        <v>505</v>
      </c>
    </row>
    <row r="804" spans="1:13" s="14" customFormat="1" ht="12.75">
      <c r="A804" s="11"/>
      <c r="B804" s="308">
        <v>800</v>
      </c>
      <c r="C804" s="11" t="s">
        <v>42</v>
      </c>
      <c r="D804" s="11" t="s">
        <v>302</v>
      </c>
      <c r="E804" s="11" t="s">
        <v>836</v>
      </c>
      <c r="F804" s="80" t="s">
        <v>375</v>
      </c>
      <c r="G804" s="28" t="s">
        <v>30</v>
      </c>
      <c r="H804" s="27">
        <f t="shared" si="56"/>
        <v>-82150</v>
      </c>
      <c r="I804" s="51">
        <f t="shared" si="55"/>
        <v>1.5841584158415842</v>
      </c>
      <c r="K804" s="14" t="s">
        <v>376</v>
      </c>
      <c r="M804" s="2">
        <v>505</v>
      </c>
    </row>
    <row r="805" spans="1:13" s="14" customFormat="1" ht="12.75">
      <c r="A805" s="11"/>
      <c r="B805" s="308">
        <v>1500</v>
      </c>
      <c r="C805" s="11" t="s">
        <v>42</v>
      </c>
      <c r="D805" s="11" t="s">
        <v>302</v>
      </c>
      <c r="E805" s="11" t="s">
        <v>836</v>
      </c>
      <c r="F805" s="79" t="s">
        <v>375</v>
      </c>
      <c r="G805" s="28" t="s">
        <v>30</v>
      </c>
      <c r="H805" s="27">
        <f t="shared" si="56"/>
        <v>-83650</v>
      </c>
      <c r="I805" s="51">
        <f t="shared" si="55"/>
        <v>2.9702970297029703</v>
      </c>
      <c r="K805" s="14" t="s">
        <v>376</v>
      </c>
      <c r="M805" s="2">
        <v>505</v>
      </c>
    </row>
    <row r="806" spans="1:13" s="14" customFormat="1" ht="12.75">
      <c r="A806" s="11"/>
      <c r="B806" s="308">
        <v>1300</v>
      </c>
      <c r="C806" s="36" t="s">
        <v>42</v>
      </c>
      <c r="D806" s="11" t="s">
        <v>302</v>
      </c>
      <c r="E806" s="36" t="s">
        <v>836</v>
      </c>
      <c r="F806" s="79" t="s">
        <v>375</v>
      </c>
      <c r="G806" s="28" t="s">
        <v>32</v>
      </c>
      <c r="H806" s="27">
        <f t="shared" si="56"/>
        <v>-84950</v>
      </c>
      <c r="I806" s="51">
        <f t="shared" si="55"/>
        <v>2.5742574257425743</v>
      </c>
      <c r="J806" s="36"/>
      <c r="K806" s="14" t="s">
        <v>376</v>
      </c>
      <c r="L806" s="36"/>
      <c r="M806" s="2">
        <v>505</v>
      </c>
    </row>
    <row r="807" spans="1:13" s="14" customFormat="1" ht="12.75">
      <c r="A807" s="11"/>
      <c r="B807" s="308">
        <v>1200</v>
      </c>
      <c r="C807" s="11" t="s">
        <v>42</v>
      </c>
      <c r="D807" s="11" t="s">
        <v>302</v>
      </c>
      <c r="E807" s="11" t="s">
        <v>836</v>
      </c>
      <c r="F807" s="79" t="s">
        <v>375</v>
      </c>
      <c r="G807" s="28" t="s">
        <v>34</v>
      </c>
      <c r="H807" s="27">
        <f t="shared" si="56"/>
        <v>-86150</v>
      </c>
      <c r="I807" s="51">
        <f t="shared" si="55"/>
        <v>2.376237623762376</v>
      </c>
      <c r="K807" s="14" t="s">
        <v>376</v>
      </c>
      <c r="M807" s="2">
        <v>505</v>
      </c>
    </row>
    <row r="808" spans="1:13" s="14" customFormat="1" ht="12.75">
      <c r="A808" s="11"/>
      <c r="B808" s="308">
        <v>1800</v>
      </c>
      <c r="C808" s="11" t="s">
        <v>42</v>
      </c>
      <c r="D808" s="11" t="s">
        <v>302</v>
      </c>
      <c r="E808" s="11" t="s">
        <v>836</v>
      </c>
      <c r="F808" s="79" t="s">
        <v>375</v>
      </c>
      <c r="G808" s="28" t="s">
        <v>68</v>
      </c>
      <c r="H808" s="27">
        <f aca="true" t="shared" si="57" ref="H808:H832">H807-B808</f>
        <v>-87950</v>
      </c>
      <c r="I808" s="51">
        <f t="shared" si="55"/>
        <v>3.5643564356435644</v>
      </c>
      <c r="K808" s="14" t="s">
        <v>376</v>
      </c>
      <c r="M808" s="2">
        <v>505</v>
      </c>
    </row>
    <row r="809" spans="1:13" s="52" customFormat="1" ht="12.75">
      <c r="A809" s="11"/>
      <c r="B809" s="308">
        <v>1700</v>
      </c>
      <c r="C809" s="11" t="s">
        <v>42</v>
      </c>
      <c r="D809" s="11" t="s">
        <v>302</v>
      </c>
      <c r="E809" s="11" t="s">
        <v>836</v>
      </c>
      <c r="F809" s="79" t="s">
        <v>375</v>
      </c>
      <c r="G809" s="28" t="s">
        <v>82</v>
      </c>
      <c r="H809" s="27">
        <f t="shared" si="57"/>
        <v>-89650</v>
      </c>
      <c r="I809" s="51">
        <f t="shared" si="55"/>
        <v>3.366336633663366</v>
      </c>
      <c r="J809" s="14"/>
      <c r="K809" s="14" t="s">
        <v>376</v>
      </c>
      <c r="L809" s="14"/>
      <c r="M809" s="2">
        <v>505</v>
      </c>
    </row>
    <row r="810" spans="1:13" s="14" customFormat="1" ht="12.75">
      <c r="A810" s="11"/>
      <c r="B810" s="308">
        <v>800</v>
      </c>
      <c r="C810" s="11" t="s">
        <v>42</v>
      </c>
      <c r="D810" s="11" t="s">
        <v>302</v>
      </c>
      <c r="E810" s="11" t="s">
        <v>836</v>
      </c>
      <c r="F810" s="80" t="s">
        <v>375</v>
      </c>
      <c r="G810" s="28" t="s">
        <v>78</v>
      </c>
      <c r="H810" s="27">
        <f t="shared" si="57"/>
        <v>-90450</v>
      </c>
      <c r="I810" s="51">
        <f t="shared" si="55"/>
        <v>1.5841584158415842</v>
      </c>
      <c r="K810" s="14" t="s">
        <v>376</v>
      </c>
      <c r="M810" s="2">
        <v>505</v>
      </c>
    </row>
    <row r="811" spans="1:13" s="14" customFormat="1" ht="12.75">
      <c r="A811" s="11"/>
      <c r="B811" s="308">
        <v>1800</v>
      </c>
      <c r="C811" s="11" t="s">
        <v>42</v>
      </c>
      <c r="D811" s="11" t="s">
        <v>302</v>
      </c>
      <c r="E811" s="11" t="s">
        <v>836</v>
      </c>
      <c r="F811" s="79" t="s">
        <v>375</v>
      </c>
      <c r="G811" s="28" t="s">
        <v>126</v>
      </c>
      <c r="H811" s="27">
        <f t="shared" si="57"/>
        <v>-92250</v>
      </c>
      <c r="I811" s="51">
        <f t="shared" si="55"/>
        <v>3.5643564356435644</v>
      </c>
      <c r="K811" s="14" t="s">
        <v>376</v>
      </c>
      <c r="M811" s="2">
        <v>505</v>
      </c>
    </row>
    <row r="812" spans="1:13" s="14" customFormat="1" ht="12.75">
      <c r="A812" s="11"/>
      <c r="B812" s="308">
        <v>2200</v>
      </c>
      <c r="C812" s="11" t="s">
        <v>42</v>
      </c>
      <c r="D812" s="11" t="s">
        <v>302</v>
      </c>
      <c r="E812" s="11" t="s">
        <v>836</v>
      </c>
      <c r="F812" s="80" t="s">
        <v>375</v>
      </c>
      <c r="G812" s="28" t="s">
        <v>134</v>
      </c>
      <c r="H812" s="27">
        <f t="shared" si="57"/>
        <v>-94450</v>
      </c>
      <c r="I812" s="51">
        <f t="shared" si="55"/>
        <v>4.356435643564357</v>
      </c>
      <c r="K812" s="14" t="s">
        <v>376</v>
      </c>
      <c r="M812" s="2">
        <v>505</v>
      </c>
    </row>
    <row r="813" spans="1:13" s="14" customFormat="1" ht="12.75">
      <c r="A813" s="11"/>
      <c r="B813" s="308">
        <v>1000</v>
      </c>
      <c r="C813" s="11" t="s">
        <v>42</v>
      </c>
      <c r="D813" s="11" t="s">
        <v>302</v>
      </c>
      <c r="E813" s="11" t="s">
        <v>836</v>
      </c>
      <c r="F813" s="80" t="s">
        <v>375</v>
      </c>
      <c r="G813" s="28" t="s">
        <v>142</v>
      </c>
      <c r="H813" s="27">
        <f t="shared" si="57"/>
        <v>-95450</v>
      </c>
      <c r="I813" s="51">
        <f t="shared" si="55"/>
        <v>1.9801980198019802</v>
      </c>
      <c r="K813" s="14" t="s">
        <v>376</v>
      </c>
      <c r="M813" s="2">
        <v>505</v>
      </c>
    </row>
    <row r="814" spans="1:13" s="14" customFormat="1" ht="12.75">
      <c r="A814" s="11"/>
      <c r="B814" s="308">
        <v>1000</v>
      </c>
      <c r="C814" s="11" t="s">
        <v>42</v>
      </c>
      <c r="D814" s="11" t="s">
        <v>302</v>
      </c>
      <c r="E814" s="11" t="s">
        <v>836</v>
      </c>
      <c r="F814" s="80" t="s">
        <v>375</v>
      </c>
      <c r="G814" s="28" t="s">
        <v>202</v>
      </c>
      <c r="H814" s="27">
        <f t="shared" si="57"/>
        <v>-96450</v>
      </c>
      <c r="I814" s="51">
        <f t="shared" si="55"/>
        <v>1.9801980198019802</v>
      </c>
      <c r="K814" s="14" t="s">
        <v>376</v>
      </c>
      <c r="M814" s="2">
        <v>505</v>
      </c>
    </row>
    <row r="815" spans="1:13" s="14" customFormat="1" ht="12.75">
      <c r="A815" s="11"/>
      <c r="B815" s="308">
        <v>1200</v>
      </c>
      <c r="C815" s="11" t="s">
        <v>42</v>
      </c>
      <c r="D815" s="11" t="s">
        <v>302</v>
      </c>
      <c r="E815" s="11" t="s">
        <v>836</v>
      </c>
      <c r="F815" s="79" t="s">
        <v>375</v>
      </c>
      <c r="G815" s="28" t="s">
        <v>136</v>
      </c>
      <c r="H815" s="27">
        <f t="shared" si="57"/>
        <v>-97650</v>
      </c>
      <c r="I815" s="51">
        <f t="shared" si="55"/>
        <v>2.376237623762376</v>
      </c>
      <c r="K815" s="14" t="s">
        <v>376</v>
      </c>
      <c r="M815" s="2">
        <v>505</v>
      </c>
    </row>
    <row r="816" spans="1:13" s="14" customFormat="1" ht="12.75">
      <c r="A816" s="11"/>
      <c r="B816" s="308">
        <v>800</v>
      </c>
      <c r="C816" s="11" t="s">
        <v>42</v>
      </c>
      <c r="D816" s="11" t="s">
        <v>302</v>
      </c>
      <c r="E816" s="11" t="s">
        <v>836</v>
      </c>
      <c r="F816" s="80" t="s">
        <v>375</v>
      </c>
      <c r="G816" s="28" t="s">
        <v>205</v>
      </c>
      <c r="H816" s="27">
        <f t="shared" si="57"/>
        <v>-98450</v>
      </c>
      <c r="I816" s="51">
        <f t="shared" si="55"/>
        <v>1.5841584158415842</v>
      </c>
      <c r="K816" s="14" t="s">
        <v>376</v>
      </c>
      <c r="M816" s="2">
        <v>505</v>
      </c>
    </row>
    <row r="817" spans="1:13" s="14" customFormat="1" ht="12.75">
      <c r="A817" s="11"/>
      <c r="B817" s="308">
        <v>1500</v>
      </c>
      <c r="C817" s="11" t="s">
        <v>42</v>
      </c>
      <c r="D817" s="11" t="s">
        <v>302</v>
      </c>
      <c r="E817" s="11" t="s">
        <v>836</v>
      </c>
      <c r="F817" s="80" t="s">
        <v>375</v>
      </c>
      <c r="G817" s="28" t="s">
        <v>232</v>
      </c>
      <c r="H817" s="27">
        <f t="shared" si="57"/>
        <v>-99950</v>
      </c>
      <c r="I817" s="51">
        <f t="shared" si="55"/>
        <v>2.9702970297029703</v>
      </c>
      <c r="K817" s="14" t="s">
        <v>376</v>
      </c>
      <c r="M817" s="2">
        <v>505</v>
      </c>
    </row>
    <row r="818" spans="1:13" s="14" customFormat="1" ht="12.75">
      <c r="A818" s="11"/>
      <c r="B818" s="308">
        <v>1500</v>
      </c>
      <c r="C818" s="11" t="s">
        <v>42</v>
      </c>
      <c r="D818" s="11" t="s">
        <v>302</v>
      </c>
      <c r="E818" s="11" t="s">
        <v>836</v>
      </c>
      <c r="F818" s="80" t="s">
        <v>375</v>
      </c>
      <c r="G818" s="28" t="s">
        <v>222</v>
      </c>
      <c r="H818" s="27">
        <f t="shared" si="57"/>
        <v>-101450</v>
      </c>
      <c r="I818" s="51">
        <f t="shared" si="55"/>
        <v>2.9702970297029703</v>
      </c>
      <c r="K818" s="14" t="s">
        <v>376</v>
      </c>
      <c r="M818" s="2">
        <v>505</v>
      </c>
    </row>
    <row r="819" spans="1:13" s="14" customFormat="1" ht="12.75">
      <c r="A819" s="11"/>
      <c r="B819" s="308">
        <v>900</v>
      </c>
      <c r="C819" s="11" t="s">
        <v>42</v>
      </c>
      <c r="D819" s="11" t="s">
        <v>302</v>
      </c>
      <c r="E819" s="11" t="s">
        <v>836</v>
      </c>
      <c r="F819" s="80" t="s">
        <v>375</v>
      </c>
      <c r="G819" s="28" t="s">
        <v>154</v>
      </c>
      <c r="H819" s="27">
        <f t="shared" si="57"/>
        <v>-102350</v>
      </c>
      <c r="I819" s="51">
        <f t="shared" si="55"/>
        <v>1.7821782178217822</v>
      </c>
      <c r="K819" s="14" t="s">
        <v>376</v>
      </c>
      <c r="M819" s="2">
        <v>505</v>
      </c>
    </row>
    <row r="820" spans="1:13" s="14" customFormat="1" ht="12.75">
      <c r="A820" s="11"/>
      <c r="B820" s="308">
        <v>1000</v>
      </c>
      <c r="C820" s="11" t="s">
        <v>42</v>
      </c>
      <c r="D820" s="11" t="s">
        <v>302</v>
      </c>
      <c r="E820" s="11" t="s">
        <v>836</v>
      </c>
      <c r="F820" s="79" t="s">
        <v>375</v>
      </c>
      <c r="G820" s="28" t="s">
        <v>160</v>
      </c>
      <c r="H820" s="27">
        <f t="shared" si="57"/>
        <v>-103350</v>
      </c>
      <c r="I820" s="51">
        <f t="shared" si="55"/>
        <v>1.9801980198019802</v>
      </c>
      <c r="K820" s="14" t="s">
        <v>376</v>
      </c>
      <c r="M820" s="2">
        <v>505</v>
      </c>
    </row>
    <row r="821" spans="1:13" s="14" customFormat="1" ht="12.75">
      <c r="A821" s="11"/>
      <c r="B821" s="308">
        <v>1000</v>
      </c>
      <c r="C821" s="11" t="s">
        <v>42</v>
      </c>
      <c r="D821" s="11" t="s">
        <v>302</v>
      </c>
      <c r="E821" s="11" t="s">
        <v>836</v>
      </c>
      <c r="F821" s="79" t="s">
        <v>375</v>
      </c>
      <c r="G821" s="28" t="s">
        <v>156</v>
      </c>
      <c r="H821" s="27">
        <f t="shared" si="57"/>
        <v>-104350</v>
      </c>
      <c r="I821" s="51">
        <f t="shared" si="55"/>
        <v>1.9801980198019802</v>
      </c>
      <c r="K821" s="14" t="s">
        <v>376</v>
      </c>
      <c r="M821" s="2">
        <v>505</v>
      </c>
    </row>
    <row r="822" spans="1:13" s="14" customFormat="1" ht="12.75">
      <c r="A822" s="11"/>
      <c r="B822" s="308">
        <v>800</v>
      </c>
      <c r="C822" s="11" t="s">
        <v>42</v>
      </c>
      <c r="D822" s="11" t="s">
        <v>302</v>
      </c>
      <c r="E822" s="11" t="s">
        <v>836</v>
      </c>
      <c r="F822" s="79" t="s">
        <v>375</v>
      </c>
      <c r="G822" s="28" t="s">
        <v>169</v>
      </c>
      <c r="H822" s="27">
        <f t="shared" si="57"/>
        <v>-105150</v>
      </c>
      <c r="I822" s="51">
        <f t="shared" si="55"/>
        <v>1.5841584158415842</v>
      </c>
      <c r="K822" s="14" t="s">
        <v>376</v>
      </c>
      <c r="M822" s="2">
        <v>505</v>
      </c>
    </row>
    <row r="823" spans="1:13" s="14" customFormat="1" ht="12.75">
      <c r="A823" s="11"/>
      <c r="B823" s="308">
        <v>900</v>
      </c>
      <c r="C823" s="11" t="s">
        <v>42</v>
      </c>
      <c r="D823" s="11" t="s">
        <v>302</v>
      </c>
      <c r="E823" s="11" t="s">
        <v>836</v>
      </c>
      <c r="F823" s="79" t="s">
        <v>375</v>
      </c>
      <c r="G823" s="28" t="s">
        <v>321</v>
      </c>
      <c r="H823" s="27">
        <f t="shared" si="57"/>
        <v>-106050</v>
      </c>
      <c r="I823" s="51">
        <f t="shared" si="55"/>
        <v>1.7821782178217822</v>
      </c>
      <c r="K823" s="14" t="s">
        <v>376</v>
      </c>
      <c r="M823" s="2">
        <v>505</v>
      </c>
    </row>
    <row r="824" spans="1:13" s="14" customFormat="1" ht="12.75">
      <c r="A824" s="11"/>
      <c r="B824" s="308">
        <v>1500</v>
      </c>
      <c r="C824" s="11" t="s">
        <v>42</v>
      </c>
      <c r="D824" s="11" t="s">
        <v>302</v>
      </c>
      <c r="E824" s="11" t="s">
        <v>836</v>
      </c>
      <c r="F824" s="79" t="s">
        <v>375</v>
      </c>
      <c r="G824" s="28" t="s">
        <v>404</v>
      </c>
      <c r="H824" s="27">
        <f t="shared" si="57"/>
        <v>-107550</v>
      </c>
      <c r="I824" s="51">
        <f t="shared" si="55"/>
        <v>2.9702970297029703</v>
      </c>
      <c r="K824" s="14" t="s">
        <v>376</v>
      </c>
      <c r="M824" s="2">
        <v>505</v>
      </c>
    </row>
    <row r="825" spans="1:13" s="14" customFormat="1" ht="12.75">
      <c r="A825" s="11"/>
      <c r="B825" s="308">
        <v>1000</v>
      </c>
      <c r="C825" s="11" t="s">
        <v>42</v>
      </c>
      <c r="D825" s="11" t="s">
        <v>302</v>
      </c>
      <c r="E825" s="11" t="s">
        <v>836</v>
      </c>
      <c r="F825" s="80" t="s">
        <v>375</v>
      </c>
      <c r="G825" s="28" t="s">
        <v>181</v>
      </c>
      <c r="H825" s="27">
        <f t="shared" si="57"/>
        <v>-108550</v>
      </c>
      <c r="I825" s="51">
        <f t="shared" si="55"/>
        <v>1.9801980198019802</v>
      </c>
      <c r="K825" s="14" t="s">
        <v>376</v>
      </c>
      <c r="M825" s="2">
        <v>505</v>
      </c>
    </row>
    <row r="826" spans="1:13" s="14" customFormat="1" ht="12.75">
      <c r="A826" s="11"/>
      <c r="B826" s="308">
        <v>800</v>
      </c>
      <c r="C826" s="11" t="s">
        <v>42</v>
      </c>
      <c r="D826" s="11" t="s">
        <v>302</v>
      </c>
      <c r="E826" s="11" t="s">
        <v>836</v>
      </c>
      <c r="F826" s="79" t="s">
        <v>375</v>
      </c>
      <c r="G826" s="28" t="s">
        <v>185</v>
      </c>
      <c r="H826" s="27">
        <f t="shared" si="57"/>
        <v>-109350</v>
      </c>
      <c r="I826" s="51">
        <f t="shared" si="55"/>
        <v>1.5841584158415842</v>
      </c>
      <c r="K826" s="14" t="s">
        <v>376</v>
      </c>
      <c r="M826" s="2">
        <v>505</v>
      </c>
    </row>
    <row r="827" spans="1:13" s="14" customFormat="1" ht="12.75">
      <c r="A827" s="11"/>
      <c r="B827" s="308">
        <v>900</v>
      </c>
      <c r="C827" s="11" t="s">
        <v>42</v>
      </c>
      <c r="D827" s="11" t="s">
        <v>302</v>
      </c>
      <c r="E827" s="11" t="s">
        <v>836</v>
      </c>
      <c r="F827" s="79" t="s">
        <v>375</v>
      </c>
      <c r="G827" s="28" t="s">
        <v>209</v>
      </c>
      <c r="H827" s="27">
        <f t="shared" si="57"/>
        <v>-110250</v>
      </c>
      <c r="I827" s="51">
        <f t="shared" si="55"/>
        <v>1.7821782178217822</v>
      </c>
      <c r="K827" s="14" t="s">
        <v>376</v>
      </c>
      <c r="M827" s="2">
        <v>505</v>
      </c>
    </row>
    <row r="828" spans="1:13" s="14" customFormat="1" ht="12.75">
      <c r="A828" s="11"/>
      <c r="B828" s="308">
        <v>800</v>
      </c>
      <c r="C828" s="11" t="s">
        <v>42</v>
      </c>
      <c r="D828" s="11" t="s">
        <v>302</v>
      </c>
      <c r="E828" s="11" t="s">
        <v>836</v>
      </c>
      <c r="F828" s="79" t="s">
        <v>375</v>
      </c>
      <c r="G828" s="28" t="s">
        <v>223</v>
      </c>
      <c r="H828" s="27">
        <f t="shared" si="57"/>
        <v>-111050</v>
      </c>
      <c r="I828" s="51">
        <f t="shared" si="55"/>
        <v>1.5841584158415842</v>
      </c>
      <c r="K828" s="14" t="s">
        <v>376</v>
      </c>
      <c r="M828" s="2">
        <v>505</v>
      </c>
    </row>
    <row r="829" spans="1:13" s="14" customFormat="1" ht="12.75">
      <c r="A829" s="11"/>
      <c r="B829" s="308">
        <v>1000</v>
      </c>
      <c r="C829" s="11" t="s">
        <v>42</v>
      </c>
      <c r="D829" s="11" t="s">
        <v>302</v>
      </c>
      <c r="E829" s="11" t="s">
        <v>836</v>
      </c>
      <c r="F829" s="79" t="s">
        <v>375</v>
      </c>
      <c r="G829" s="28" t="s">
        <v>325</v>
      </c>
      <c r="H829" s="27">
        <f t="shared" si="57"/>
        <v>-112050</v>
      </c>
      <c r="I829" s="51">
        <f t="shared" si="55"/>
        <v>1.9801980198019802</v>
      </c>
      <c r="K829" s="14" t="s">
        <v>376</v>
      </c>
      <c r="M829" s="2">
        <v>505</v>
      </c>
    </row>
    <row r="830" spans="1:13" s="72" customFormat="1" ht="12.75">
      <c r="A830" s="11"/>
      <c r="B830" s="308">
        <v>2000</v>
      </c>
      <c r="C830" s="11" t="s">
        <v>42</v>
      </c>
      <c r="D830" s="11" t="s">
        <v>302</v>
      </c>
      <c r="E830" s="11" t="s">
        <v>836</v>
      </c>
      <c r="F830" s="79" t="s">
        <v>375</v>
      </c>
      <c r="G830" s="28" t="s">
        <v>325</v>
      </c>
      <c r="H830" s="27">
        <f t="shared" si="57"/>
        <v>-114050</v>
      </c>
      <c r="I830" s="51">
        <f t="shared" si="55"/>
        <v>3.9603960396039604</v>
      </c>
      <c r="J830" s="14"/>
      <c r="K830" s="14" t="s">
        <v>376</v>
      </c>
      <c r="L830" s="14"/>
      <c r="M830" s="2">
        <v>505</v>
      </c>
    </row>
    <row r="831" spans="1:13" s="14" customFormat="1" ht="12.75">
      <c r="A831" s="11"/>
      <c r="B831" s="308">
        <v>1200</v>
      </c>
      <c r="C831" s="11" t="s">
        <v>42</v>
      </c>
      <c r="D831" s="11" t="s">
        <v>302</v>
      </c>
      <c r="E831" s="11" t="s">
        <v>836</v>
      </c>
      <c r="F831" s="79" t="s">
        <v>375</v>
      </c>
      <c r="G831" s="28" t="s">
        <v>211</v>
      </c>
      <c r="H831" s="27">
        <f t="shared" si="57"/>
        <v>-115250</v>
      </c>
      <c r="I831" s="51">
        <f t="shared" si="55"/>
        <v>2.376237623762376</v>
      </c>
      <c r="K831" s="14" t="s">
        <v>376</v>
      </c>
      <c r="M831" s="2">
        <v>505</v>
      </c>
    </row>
    <row r="832" spans="1:13" s="14" customFormat="1" ht="12.75">
      <c r="A832" s="11"/>
      <c r="B832" s="308">
        <v>800</v>
      </c>
      <c r="C832" s="11" t="s">
        <v>42</v>
      </c>
      <c r="D832" s="11" t="s">
        <v>302</v>
      </c>
      <c r="E832" s="11" t="s">
        <v>836</v>
      </c>
      <c r="F832" s="79" t="s">
        <v>375</v>
      </c>
      <c r="G832" s="28" t="s">
        <v>213</v>
      </c>
      <c r="H832" s="27">
        <f t="shared" si="57"/>
        <v>-116050</v>
      </c>
      <c r="I832" s="51">
        <f t="shared" si="55"/>
        <v>1.5841584158415842</v>
      </c>
      <c r="K832" s="14" t="s">
        <v>376</v>
      </c>
      <c r="M832" s="2">
        <v>505</v>
      </c>
    </row>
    <row r="833" spans="1:13" s="14" customFormat="1" ht="12.75">
      <c r="A833" s="10"/>
      <c r="B833" s="307">
        <f>SUM(B746:B832)</f>
        <v>116050</v>
      </c>
      <c r="C833" s="10" t="s">
        <v>836</v>
      </c>
      <c r="D833" s="10"/>
      <c r="E833" s="10"/>
      <c r="F833" s="77"/>
      <c r="G833" s="17"/>
      <c r="H833" s="70">
        <v>0</v>
      </c>
      <c r="I833" s="71">
        <f t="shared" si="55"/>
        <v>229.8019801980198</v>
      </c>
      <c r="J833" s="72"/>
      <c r="K833" s="72"/>
      <c r="L833" s="72"/>
      <c r="M833" s="2">
        <v>505</v>
      </c>
    </row>
    <row r="834" spans="1:13" s="14" customFormat="1" ht="12.75">
      <c r="A834" s="11"/>
      <c r="B834" s="308"/>
      <c r="C834" s="11"/>
      <c r="D834" s="11"/>
      <c r="E834" s="11"/>
      <c r="F834" s="79"/>
      <c r="G834" s="28"/>
      <c r="H834" s="27">
        <f aca="true" t="shared" si="58" ref="H834:H852">H833-B834</f>
        <v>0</v>
      </c>
      <c r="I834" s="51">
        <f t="shared" si="55"/>
        <v>0</v>
      </c>
      <c r="M834" s="2">
        <v>505</v>
      </c>
    </row>
    <row r="835" spans="1:13" s="14" customFormat="1" ht="12.75">
      <c r="A835" s="11"/>
      <c r="B835" s="308"/>
      <c r="C835" s="11"/>
      <c r="D835" s="11"/>
      <c r="E835" s="11"/>
      <c r="F835" s="79"/>
      <c r="G835" s="28"/>
      <c r="H835" s="27">
        <f t="shared" si="58"/>
        <v>0</v>
      </c>
      <c r="I835" s="51">
        <f aca="true" t="shared" si="59" ref="I835:I898">+B835/M835</f>
        <v>0</v>
      </c>
      <c r="M835" s="2">
        <v>505</v>
      </c>
    </row>
    <row r="836" spans="1:13" s="14" customFormat="1" ht="12.75">
      <c r="A836" s="11"/>
      <c r="B836" s="306">
        <v>5000</v>
      </c>
      <c r="C836" s="1" t="s">
        <v>44</v>
      </c>
      <c r="D836" s="1" t="s">
        <v>302</v>
      </c>
      <c r="E836" s="1" t="s">
        <v>81</v>
      </c>
      <c r="F836" s="43" t="s">
        <v>405</v>
      </c>
      <c r="G836" s="26" t="s">
        <v>30</v>
      </c>
      <c r="H836" s="27">
        <f t="shared" si="58"/>
        <v>-5000</v>
      </c>
      <c r="I836" s="51">
        <f t="shared" si="59"/>
        <v>9.900990099009901</v>
      </c>
      <c r="K836" t="s">
        <v>372</v>
      </c>
      <c r="M836" s="2">
        <v>505</v>
      </c>
    </row>
    <row r="837" spans="1:13" s="14" customFormat="1" ht="12.75">
      <c r="A837" s="11"/>
      <c r="B837" s="306">
        <v>5000</v>
      </c>
      <c r="C837" s="1" t="s">
        <v>44</v>
      </c>
      <c r="D837" s="1" t="s">
        <v>302</v>
      </c>
      <c r="E837" s="1" t="s">
        <v>81</v>
      </c>
      <c r="F837" s="43" t="s">
        <v>406</v>
      </c>
      <c r="G837" s="26" t="s">
        <v>32</v>
      </c>
      <c r="H837" s="27">
        <f t="shared" si="58"/>
        <v>-10000</v>
      </c>
      <c r="I837" s="51">
        <f t="shared" si="59"/>
        <v>9.900990099009901</v>
      </c>
      <c r="K837" t="s">
        <v>372</v>
      </c>
      <c r="M837" s="2">
        <v>505</v>
      </c>
    </row>
    <row r="838" spans="1:13" s="14" customFormat="1" ht="12.75">
      <c r="A838" s="11"/>
      <c r="B838" s="319">
        <v>5000</v>
      </c>
      <c r="C838" s="1" t="s">
        <v>44</v>
      </c>
      <c r="D838" s="1" t="s">
        <v>302</v>
      </c>
      <c r="E838" s="1" t="s">
        <v>81</v>
      </c>
      <c r="F838" s="43" t="s">
        <v>407</v>
      </c>
      <c r="G838" s="26" t="s">
        <v>68</v>
      </c>
      <c r="H838" s="27">
        <f t="shared" si="58"/>
        <v>-15000</v>
      </c>
      <c r="I838" s="51">
        <f t="shared" si="59"/>
        <v>9.900990099009901</v>
      </c>
      <c r="J838" s="36"/>
      <c r="K838" t="s">
        <v>372</v>
      </c>
      <c r="L838" s="36"/>
      <c r="M838" s="2">
        <v>505</v>
      </c>
    </row>
    <row r="839" spans="1:13" s="14" customFormat="1" ht="12.75">
      <c r="A839" s="11"/>
      <c r="B839" s="306">
        <v>5000</v>
      </c>
      <c r="C839" s="1" t="s">
        <v>44</v>
      </c>
      <c r="D839" s="1" t="s">
        <v>302</v>
      </c>
      <c r="E839" s="1" t="s">
        <v>81</v>
      </c>
      <c r="F839" s="43" t="s">
        <v>408</v>
      </c>
      <c r="G839" s="26" t="s">
        <v>248</v>
      </c>
      <c r="H839" s="27">
        <f t="shared" si="58"/>
        <v>-20000</v>
      </c>
      <c r="I839" s="51">
        <f t="shared" si="59"/>
        <v>9.900990099009901</v>
      </c>
      <c r="K839" t="s">
        <v>372</v>
      </c>
      <c r="M839" s="2">
        <v>505</v>
      </c>
    </row>
    <row r="840" spans="1:13" s="14" customFormat="1" ht="12.75">
      <c r="A840" s="11"/>
      <c r="B840" s="306">
        <v>5000</v>
      </c>
      <c r="C840" s="1" t="s">
        <v>44</v>
      </c>
      <c r="D840" s="1" t="s">
        <v>302</v>
      </c>
      <c r="E840" s="1" t="s">
        <v>81</v>
      </c>
      <c r="F840" s="43" t="s">
        <v>409</v>
      </c>
      <c r="G840" s="26" t="s">
        <v>126</v>
      </c>
      <c r="H840" s="27">
        <f t="shared" si="58"/>
        <v>-25000</v>
      </c>
      <c r="I840" s="51">
        <f t="shared" si="59"/>
        <v>9.900990099009901</v>
      </c>
      <c r="K840" t="s">
        <v>372</v>
      </c>
      <c r="M840" s="2">
        <v>505</v>
      </c>
    </row>
    <row r="841" spans="1:13" s="14" customFormat="1" ht="12.75">
      <c r="A841" s="11"/>
      <c r="B841" s="306">
        <v>5000</v>
      </c>
      <c r="C841" s="1" t="s">
        <v>44</v>
      </c>
      <c r="D841" s="1" t="s">
        <v>302</v>
      </c>
      <c r="E841" s="1" t="s">
        <v>81</v>
      </c>
      <c r="F841" s="43" t="s">
        <v>409</v>
      </c>
      <c r="G841" s="26" t="s">
        <v>134</v>
      </c>
      <c r="H841" s="27">
        <f t="shared" si="58"/>
        <v>-30000</v>
      </c>
      <c r="I841" s="51">
        <f t="shared" si="59"/>
        <v>9.900990099009901</v>
      </c>
      <c r="K841" t="s">
        <v>372</v>
      </c>
      <c r="M841" s="2">
        <v>505</v>
      </c>
    </row>
    <row r="842" spans="1:13" s="14" customFormat="1" ht="12.75">
      <c r="A842" s="11"/>
      <c r="B842" s="306">
        <v>5000</v>
      </c>
      <c r="C842" s="1" t="s">
        <v>44</v>
      </c>
      <c r="D842" s="1" t="s">
        <v>302</v>
      </c>
      <c r="E842" s="1" t="s">
        <v>81</v>
      </c>
      <c r="F842" s="43" t="s">
        <v>409</v>
      </c>
      <c r="G842" s="26" t="s">
        <v>142</v>
      </c>
      <c r="H842" s="27">
        <f t="shared" si="58"/>
        <v>-35000</v>
      </c>
      <c r="I842" s="51">
        <f t="shared" si="59"/>
        <v>9.900990099009901</v>
      </c>
      <c r="K842" t="s">
        <v>372</v>
      </c>
      <c r="M842" s="2">
        <v>505</v>
      </c>
    </row>
    <row r="843" spans="1:13" s="14" customFormat="1" ht="12.75">
      <c r="A843" s="11"/>
      <c r="B843" s="306">
        <v>5000</v>
      </c>
      <c r="C843" s="1" t="s">
        <v>44</v>
      </c>
      <c r="D843" s="1" t="s">
        <v>302</v>
      </c>
      <c r="E843" s="1" t="s">
        <v>81</v>
      </c>
      <c r="F843" s="43" t="s">
        <v>410</v>
      </c>
      <c r="G843" s="26" t="s">
        <v>222</v>
      </c>
      <c r="H843" s="27">
        <f t="shared" si="58"/>
        <v>-40000</v>
      </c>
      <c r="I843" s="51">
        <f t="shared" si="59"/>
        <v>9.900990099009901</v>
      </c>
      <c r="K843" t="s">
        <v>372</v>
      </c>
      <c r="M843" s="2">
        <v>505</v>
      </c>
    </row>
    <row r="844" spans="1:13" s="14" customFormat="1" ht="12.75">
      <c r="A844" s="11"/>
      <c r="B844" s="306">
        <v>5000</v>
      </c>
      <c r="C844" s="1" t="s">
        <v>44</v>
      </c>
      <c r="D844" s="1" t="s">
        <v>302</v>
      </c>
      <c r="E844" s="1" t="s">
        <v>81</v>
      </c>
      <c r="F844" s="43" t="s">
        <v>410</v>
      </c>
      <c r="G844" s="26" t="s">
        <v>154</v>
      </c>
      <c r="H844" s="27">
        <f t="shared" si="58"/>
        <v>-45000</v>
      </c>
      <c r="I844" s="51">
        <f t="shared" si="59"/>
        <v>9.900990099009901</v>
      </c>
      <c r="K844" t="s">
        <v>372</v>
      </c>
      <c r="M844" s="2">
        <v>505</v>
      </c>
    </row>
    <row r="845" spans="1:13" s="14" customFormat="1" ht="12.75">
      <c r="A845" s="11"/>
      <c r="B845" s="306">
        <v>5000</v>
      </c>
      <c r="C845" s="1" t="s">
        <v>44</v>
      </c>
      <c r="D845" s="1" t="s">
        <v>302</v>
      </c>
      <c r="E845" s="1" t="s">
        <v>81</v>
      </c>
      <c r="F845" s="43" t="s">
        <v>411</v>
      </c>
      <c r="G845" s="26" t="s">
        <v>160</v>
      </c>
      <c r="H845" s="27">
        <f t="shared" si="58"/>
        <v>-50000</v>
      </c>
      <c r="I845" s="51">
        <f t="shared" si="59"/>
        <v>9.900990099009901</v>
      </c>
      <c r="K845" t="s">
        <v>372</v>
      </c>
      <c r="M845" s="2">
        <v>505</v>
      </c>
    </row>
    <row r="846" spans="1:13" s="14" customFormat="1" ht="12.75">
      <c r="A846" s="11"/>
      <c r="B846" s="306">
        <v>5000</v>
      </c>
      <c r="C846" s="1" t="s">
        <v>44</v>
      </c>
      <c r="D846" s="1" t="s">
        <v>302</v>
      </c>
      <c r="E846" s="1" t="s">
        <v>81</v>
      </c>
      <c r="F846" s="43" t="s">
        <v>411</v>
      </c>
      <c r="G846" s="26" t="s">
        <v>156</v>
      </c>
      <c r="H846" s="27">
        <f t="shared" si="58"/>
        <v>-55000</v>
      </c>
      <c r="I846" s="51">
        <f t="shared" si="59"/>
        <v>9.900990099009901</v>
      </c>
      <c r="K846" t="s">
        <v>372</v>
      </c>
      <c r="M846" s="2">
        <v>505</v>
      </c>
    </row>
    <row r="847" spans="1:13" s="14" customFormat="1" ht="12.75">
      <c r="A847" s="11"/>
      <c r="B847" s="306">
        <v>5000</v>
      </c>
      <c r="C847" s="1" t="s">
        <v>44</v>
      </c>
      <c r="D847" s="1" t="s">
        <v>302</v>
      </c>
      <c r="E847" s="1" t="s">
        <v>81</v>
      </c>
      <c r="F847" s="43" t="s">
        <v>412</v>
      </c>
      <c r="G847" s="26" t="s">
        <v>185</v>
      </c>
      <c r="H847" s="27">
        <f t="shared" si="58"/>
        <v>-60000</v>
      </c>
      <c r="I847" s="51">
        <f t="shared" si="59"/>
        <v>9.900990099009901</v>
      </c>
      <c r="K847" t="s">
        <v>372</v>
      </c>
      <c r="M847" s="2">
        <v>505</v>
      </c>
    </row>
    <row r="848" spans="1:13" s="14" customFormat="1" ht="12.75">
      <c r="A848" s="11"/>
      <c r="B848" s="306">
        <v>5000</v>
      </c>
      <c r="C848" s="1" t="s">
        <v>44</v>
      </c>
      <c r="D848" s="1" t="s">
        <v>302</v>
      </c>
      <c r="E848" s="1" t="s">
        <v>81</v>
      </c>
      <c r="F848" s="43" t="s">
        <v>413</v>
      </c>
      <c r="G848" s="26" t="s">
        <v>211</v>
      </c>
      <c r="H848" s="27">
        <f t="shared" si="58"/>
        <v>-65000</v>
      </c>
      <c r="I848" s="51">
        <f t="shared" si="59"/>
        <v>9.900990099009901</v>
      </c>
      <c r="K848" s="14" t="s">
        <v>372</v>
      </c>
      <c r="M848" s="2">
        <v>505</v>
      </c>
    </row>
    <row r="849" spans="1:13" s="14" customFormat="1" ht="12.75">
      <c r="A849" s="11"/>
      <c r="B849" s="306">
        <v>5000</v>
      </c>
      <c r="C849" s="1" t="s">
        <v>44</v>
      </c>
      <c r="D849" s="1" t="s">
        <v>302</v>
      </c>
      <c r="E849" s="1" t="s">
        <v>81</v>
      </c>
      <c r="F849" s="43" t="s">
        <v>413</v>
      </c>
      <c r="G849" s="26" t="s">
        <v>213</v>
      </c>
      <c r="H849" s="27">
        <f t="shared" si="58"/>
        <v>-70000</v>
      </c>
      <c r="I849" s="51">
        <f t="shared" si="59"/>
        <v>9.900990099009901</v>
      </c>
      <c r="K849" s="14" t="s">
        <v>372</v>
      </c>
      <c r="M849" s="2">
        <v>505</v>
      </c>
    </row>
    <row r="850" spans="1:13" s="72" customFormat="1" ht="12.75">
      <c r="A850" s="1"/>
      <c r="B850" s="306">
        <v>5000</v>
      </c>
      <c r="C850" s="1" t="s">
        <v>44</v>
      </c>
      <c r="D850" s="1" t="s">
        <v>302</v>
      </c>
      <c r="E850" s="1" t="s">
        <v>81</v>
      </c>
      <c r="F850" s="43" t="s">
        <v>413</v>
      </c>
      <c r="G850" s="26" t="s">
        <v>403</v>
      </c>
      <c r="H850" s="27">
        <f t="shared" si="58"/>
        <v>-75000</v>
      </c>
      <c r="I850" s="51">
        <f t="shared" si="59"/>
        <v>9.900990099009901</v>
      </c>
      <c r="J850"/>
      <c r="K850" s="14" t="s">
        <v>372</v>
      </c>
      <c r="L850"/>
      <c r="M850" s="2">
        <v>505</v>
      </c>
    </row>
    <row r="851" spans="1:13" s="14" customFormat="1" ht="12.75">
      <c r="A851" s="11"/>
      <c r="B851" s="308">
        <v>5000</v>
      </c>
      <c r="C851" s="11" t="s">
        <v>44</v>
      </c>
      <c r="D851" s="11" t="s">
        <v>302</v>
      </c>
      <c r="E851" s="11" t="s">
        <v>81</v>
      </c>
      <c r="F851" s="80" t="s">
        <v>414</v>
      </c>
      <c r="G851" s="28" t="s">
        <v>59</v>
      </c>
      <c r="H851" s="27">
        <f t="shared" si="58"/>
        <v>-80000</v>
      </c>
      <c r="I851" s="51">
        <f t="shared" si="59"/>
        <v>9.900990099009901</v>
      </c>
      <c r="K851" s="14" t="s">
        <v>376</v>
      </c>
      <c r="M851" s="2">
        <v>505</v>
      </c>
    </row>
    <row r="852" spans="1:13" s="14" customFormat="1" ht="12.75">
      <c r="A852" s="11"/>
      <c r="B852" s="308">
        <v>5000</v>
      </c>
      <c r="C852" s="11" t="s">
        <v>44</v>
      </c>
      <c r="D852" s="11" t="s">
        <v>302</v>
      </c>
      <c r="E852" s="11" t="s">
        <v>81</v>
      </c>
      <c r="F852" s="79" t="s">
        <v>415</v>
      </c>
      <c r="G852" s="28" t="s">
        <v>232</v>
      </c>
      <c r="H852" s="27">
        <f t="shared" si="58"/>
        <v>-85000</v>
      </c>
      <c r="I852" s="51">
        <f t="shared" si="59"/>
        <v>9.900990099009901</v>
      </c>
      <c r="K852" s="14" t="s">
        <v>376</v>
      </c>
      <c r="M852" s="2">
        <v>505</v>
      </c>
    </row>
    <row r="853" spans="1:13" s="14" customFormat="1" ht="12.75">
      <c r="A853" s="10"/>
      <c r="B853" s="307">
        <f>SUM(B836:B852)</f>
        <v>85000</v>
      </c>
      <c r="C853" s="10" t="s">
        <v>44</v>
      </c>
      <c r="D853" s="10"/>
      <c r="E853" s="10"/>
      <c r="F853" s="77"/>
      <c r="G853" s="17"/>
      <c r="H853" s="70">
        <v>0</v>
      </c>
      <c r="I853" s="71">
        <f t="shared" si="59"/>
        <v>168.31683168316832</v>
      </c>
      <c r="J853" s="72"/>
      <c r="K853" s="72"/>
      <c r="L853" s="72"/>
      <c r="M853" s="2">
        <v>505</v>
      </c>
    </row>
    <row r="854" spans="1:13" s="14" customFormat="1" ht="12.75">
      <c r="A854" s="11"/>
      <c r="B854" s="308"/>
      <c r="C854" s="11"/>
      <c r="D854" s="11"/>
      <c r="E854" s="11"/>
      <c r="F854" s="79"/>
      <c r="G854" s="28"/>
      <c r="H854" s="27">
        <f aca="true" t="shared" si="60" ref="H854:H879">H853-B854</f>
        <v>0</v>
      </c>
      <c r="I854" s="51">
        <f t="shared" si="59"/>
        <v>0</v>
      </c>
      <c r="M854" s="2">
        <v>505</v>
      </c>
    </row>
    <row r="855" spans="1:13" s="14" customFormat="1" ht="12.75">
      <c r="A855" s="11"/>
      <c r="B855" s="308"/>
      <c r="C855" s="11"/>
      <c r="D855" s="11"/>
      <c r="E855" s="11"/>
      <c r="F855" s="79"/>
      <c r="G855" s="28"/>
      <c r="H855" s="27">
        <f t="shared" si="60"/>
        <v>0</v>
      </c>
      <c r="I855" s="51">
        <f t="shared" si="59"/>
        <v>0</v>
      </c>
      <c r="M855" s="2">
        <v>505</v>
      </c>
    </row>
    <row r="856" spans="1:13" s="14" customFormat="1" ht="12.75">
      <c r="A856" s="1"/>
      <c r="B856" s="306">
        <v>2000</v>
      </c>
      <c r="C856" s="1" t="s">
        <v>46</v>
      </c>
      <c r="D856" s="1" t="s">
        <v>302</v>
      </c>
      <c r="E856" s="1" t="s">
        <v>81</v>
      </c>
      <c r="F856" s="43" t="s">
        <v>370</v>
      </c>
      <c r="G856" s="26" t="s">
        <v>30</v>
      </c>
      <c r="H856" s="27">
        <f t="shared" si="60"/>
        <v>-2000</v>
      </c>
      <c r="I856" s="51">
        <f t="shared" si="59"/>
        <v>3.9603960396039604</v>
      </c>
      <c r="J856"/>
      <c r="K856" t="s">
        <v>372</v>
      </c>
      <c r="L856"/>
      <c r="M856" s="2">
        <v>505</v>
      </c>
    </row>
    <row r="857" spans="1:13" s="14" customFormat="1" ht="12.75">
      <c r="A857" s="11"/>
      <c r="B857" s="306">
        <v>2000</v>
      </c>
      <c r="C857" s="1" t="s">
        <v>46</v>
      </c>
      <c r="D857" s="1" t="s">
        <v>302</v>
      </c>
      <c r="E857" s="1" t="s">
        <v>81</v>
      </c>
      <c r="F857" s="43" t="s">
        <v>370</v>
      </c>
      <c r="G857" s="26" t="s">
        <v>32</v>
      </c>
      <c r="H857" s="27">
        <f t="shared" si="60"/>
        <v>-4000</v>
      </c>
      <c r="I857" s="51">
        <f t="shared" si="59"/>
        <v>3.9603960396039604</v>
      </c>
      <c r="K857" t="s">
        <v>372</v>
      </c>
      <c r="M857" s="2">
        <v>505</v>
      </c>
    </row>
    <row r="858" spans="1:13" s="14" customFormat="1" ht="12.75">
      <c r="A858" s="11"/>
      <c r="B858" s="306">
        <v>2000</v>
      </c>
      <c r="C858" s="1" t="s">
        <v>46</v>
      </c>
      <c r="D858" s="1" t="s">
        <v>302</v>
      </c>
      <c r="E858" s="1" t="s">
        <v>81</v>
      </c>
      <c r="F858" s="43" t="s">
        <v>370</v>
      </c>
      <c r="G858" s="26" t="s">
        <v>34</v>
      </c>
      <c r="H858" s="27">
        <f t="shared" si="60"/>
        <v>-6000</v>
      </c>
      <c r="I858" s="51">
        <f t="shared" si="59"/>
        <v>3.9603960396039604</v>
      </c>
      <c r="K858" t="s">
        <v>372</v>
      </c>
      <c r="M858" s="2">
        <v>505</v>
      </c>
    </row>
    <row r="859" spans="1:13" s="14" customFormat="1" ht="12.75">
      <c r="A859" s="11"/>
      <c r="B859" s="319">
        <v>2000</v>
      </c>
      <c r="C859" s="1" t="s">
        <v>46</v>
      </c>
      <c r="D859" s="1" t="s">
        <v>302</v>
      </c>
      <c r="E859" s="1" t="s">
        <v>81</v>
      </c>
      <c r="F859" s="43" t="s">
        <v>370</v>
      </c>
      <c r="G859" s="26" t="s">
        <v>68</v>
      </c>
      <c r="H859" s="27">
        <f t="shared" si="60"/>
        <v>-8000</v>
      </c>
      <c r="I859" s="51">
        <f t="shared" si="59"/>
        <v>3.9603960396039604</v>
      </c>
      <c r="J859" s="36"/>
      <c r="K859" t="s">
        <v>372</v>
      </c>
      <c r="L859" s="36"/>
      <c r="M859" s="2">
        <v>505</v>
      </c>
    </row>
    <row r="860" spans="1:13" s="14" customFormat="1" ht="12.75">
      <c r="A860" s="11"/>
      <c r="B860" s="306">
        <v>2000</v>
      </c>
      <c r="C860" s="1" t="s">
        <v>46</v>
      </c>
      <c r="D860" s="1" t="s">
        <v>302</v>
      </c>
      <c r="E860" s="1" t="s">
        <v>81</v>
      </c>
      <c r="F860" s="43" t="s">
        <v>370</v>
      </c>
      <c r="G860" s="26" t="s">
        <v>82</v>
      </c>
      <c r="H860" s="27">
        <f t="shared" si="60"/>
        <v>-10000</v>
      </c>
      <c r="I860" s="51">
        <f t="shared" si="59"/>
        <v>3.9603960396039604</v>
      </c>
      <c r="K860" t="s">
        <v>372</v>
      </c>
      <c r="M860" s="2">
        <v>505</v>
      </c>
    </row>
    <row r="861" spans="1:13" s="14" customFormat="1" ht="12.75">
      <c r="A861" s="11"/>
      <c r="B861" s="306">
        <v>2000</v>
      </c>
      <c r="C861" s="1" t="s">
        <v>46</v>
      </c>
      <c r="D861" s="1" t="s">
        <v>302</v>
      </c>
      <c r="E861" s="1" t="s">
        <v>81</v>
      </c>
      <c r="F861" s="43" t="s">
        <v>370</v>
      </c>
      <c r="G861" s="26" t="s">
        <v>248</v>
      </c>
      <c r="H861" s="27">
        <f t="shared" si="60"/>
        <v>-12000</v>
      </c>
      <c r="I861" s="51">
        <f t="shared" si="59"/>
        <v>3.9603960396039604</v>
      </c>
      <c r="K861" t="s">
        <v>372</v>
      </c>
      <c r="M861" s="2">
        <v>505</v>
      </c>
    </row>
    <row r="862" spans="1:13" s="14" customFormat="1" ht="12.75">
      <c r="A862" s="11"/>
      <c r="B862" s="306">
        <v>2000</v>
      </c>
      <c r="C862" s="1" t="s">
        <v>46</v>
      </c>
      <c r="D862" s="1" t="s">
        <v>302</v>
      </c>
      <c r="E862" s="1" t="s">
        <v>81</v>
      </c>
      <c r="F862" s="43" t="s">
        <v>370</v>
      </c>
      <c r="G862" s="26" t="s">
        <v>134</v>
      </c>
      <c r="H862" s="27">
        <f t="shared" si="60"/>
        <v>-14000</v>
      </c>
      <c r="I862" s="51">
        <f t="shared" si="59"/>
        <v>3.9603960396039604</v>
      </c>
      <c r="K862" t="s">
        <v>372</v>
      </c>
      <c r="M862" s="2">
        <v>505</v>
      </c>
    </row>
    <row r="863" spans="1:13" s="14" customFormat="1" ht="12.75">
      <c r="A863" s="11"/>
      <c r="B863" s="306">
        <v>2000</v>
      </c>
      <c r="C863" s="1" t="s">
        <v>46</v>
      </c>
      <c r="D863" s="1" t="s">
        <v>302</v>
      </c>
      <c r="E863" s="1" t="s">
        <v>81</v>
      </c>
      <c r="F863" s="43" t="s">
        <v>370</v>
      </c>
      <c r="G863" s="26" t="s">
        <v>142</v>
      </c>
      <c r="H863" s="27">
        <f t="shared" si="60"/>
        <v>-16000</v>
      </c>
      <c r="I863" s="51">
        <f t="shared" si="59"/>
        <v>3.9603960396039604</v>
      </c>
      <c r="K863" t="s">
        <v>372</v>
      </c>
      <c r="M863" s="2">
        <v>505</v>
      </c>
    </row>
    <row r="864" spans="1:13" s="14" customFormat="1" ht="12.75">
      <c r="A864" s="11"/>
      <c r="B864" s="306">
        <v>2000</v>
      </c>
      <c r="C864" s="1" t="s">
        <v>46</v>
      </c>
      <c r="D864" s="1" t="s">
        <v>302</v>
      </c>
      <c r="E864" s="1" t="s">
        <v>81</v>
      </c>
      <c r="F864" s="43" t="s">
        <v>370</v>
      </c>
      <c r="G864" s="26" t="s">
        <v>202</v>
      </c>
      <c r="H864" s="27">
        <f t="shared" si="60"/>
        <v>-18000</v>
      </c>
      <c r="I864" s="51">
        <f t="shared" si="59"/>
        <v>3.9603960396039604</v>
      </c>
      <c r="K864" t="s">
        <v>372</v>
      </c>
      <c r="M864" s="2">
        <v>505</v>
      </c>
    </row>
    <row r="865" spans="1:13" s="14" customFormat="1" ht="12.75">
      <c r="A865" s="11"/>
      <c r="B865" s="306">
        <v>2000</v>
      </c>
      <c r="C865" s="1" t="s">
        <v>46</v>
      </c>
      <c r="D865" s="1" t="s">
        <v>302</v>
      </c>
      <c r="E865" s="1" t="s">
        <v>81</v>
      </c>
      <c r="F865" s="43" t="s">
        <v>370</v>
      </c>
      <c r="G865" s="26" t="s">
        <v>222</v>
      </c>
      <c r="H865" s="27">
        <f t="shared" si="60"/>
        <v>-20000</v>
      </c>
      <c r="I865" s="51">
        <f t="shared" si="59"/>
        <v>3.9603960396039604</v>
      </c>
      <c r="K865" t="s">
        <v>372</v>
      </c>
      <c r="M865" s="2">
        <v>505</v>
      </c>
    </row>
    <row r="866" spans="1:13" s="14" customFormat="1" ht="12.75">
      <c r="A866" s="11"/>
      <c r="B866" s="306">
        <v>2000</v>
      </c>
      <c r="C866" s="1" t="s">
        <v>46</v>
      </c>
      <c r="D866" s="1" t="s">
        <v>302</v>
      </c>
      <c r="E866" s="1" t="s">
        <v>81</v>
      </c>
      <c r="F866" s="43" t="s">
        <v>370</v>
      </c>
      <c r="G866" s="26" t="s">
        <v>154</v>
      </c>
      <c r="H866" s="27">
        <f t="shared" si="60"/>
        <v>-22000</v>
      </c>
      <c r="I866" s="51">
        <f t="shared" si="59"/>
        <v>3.9603960396039604</v>
      </c>
      <c r="K866" t="s">
        <v>372</v>
      </c>
      <c r="M866" s="2">
        <v>505</v>
      </c>
    </row>
    <row r="867" spans="1:13" s="14" customFormat="1" ht="12.75">
      <c r="A867" s="11"/>
      <c r="B867" s="306">
        <v>2000</v>
      </c>
      <c r="C867" s="1" t="s">
        <v>46</v>
      </c>
      <c r="D867" s="1" t="s">
        <v>302</v>
      </c>
      <c r="E867" s="1" t="s">
        <v>81</v>
      </c>
      <c r="F867" s="43" t="s">
        <v>370</v>
      </c>
      <c r="G867" s="26" t="s">
        <v>160</v>
      </c>
      <c r="H867" s="27">
        <f t="shared" si="60"/>
        <v>-24000</v>
      </c>
      <c r="I867" s="51">
        <f t="shared" si="59"/>
        <v>3.9603960396039604</v>
      </c>
      <c r="K867" t="s">
        <v>372</v>
      </c>
      <c r="M867" s="2">
        <v>505</v>
      </c>
    </row>
    <row r="868" spans="1:13" s="14" customFormat="1" ht="12.75">
      <c r="A868" s="11"/>
      <c r="B868" s="306">
        <v>2000</v>
      </c>
      <c r="C868" s="1" t="s">
        <v>46</v>
      </c>
      <c r="D868" s="1" t="s">
        <v>302</v>
      </c>
      <c r="E868" s="1" t="s">
        <v>81</v>
      </c>
      <c r="F868" s="43" t="s">
        <v>370</v>
      </c>
      <c r="G868" s="26" t="s">
        <v>156</v>
      </c>
      <c r="H868" s="27">
        <f t="shared" si="60"/>
        <v>-26000</v>
      </c>
      <c r="I868" s="51">
        <f t="shared" si="59"/>
        <v>3.9603960396039604</v>
      </c>
      <c r="K868" t="s">
        <v>372</v>
      </c>
      <c r="M868" s="2">
        <v>505</v>
      </c>
    </row>
    <row r="869" spans="1:13" s="14" customFormat="1" ht="12.75">
      <c r="A869" s="104"/>
      <c r="B869" s="306">
        <v>2000</v>
      </c>
      <c r="C869" s="1" t="s">
        <v>46</v>
      </c>
      <c r="D869" s="1" t="s">
        <v>302</v>
      </c>
      <c r="E869" s="1" t="s">
        <v>81</v>
      </c>
      <c r="F869" s="43" t="s">
        <v>370</v>
      </c>
      <c r="G869" s="26" t="s">
        <v>169</v>
      </c>
      <c r="H869" s="27">
        <f t="shared" si="60"/>
        <v>-28000</v>
      </c>
      <c r="I869" s="51">
        <f t="shared" si="59"/>
        <v>3.9603960396039604</v>
      </c>
      <c r="J869" s="105"/>
      <c r="K869" t="s">
        <v>372</v>
      </c>
      <c r="L869" s="105"/>
      <c r="M869" s="2">
        <v>505</v>
      </c>
    </row>
    <row r="870" spans="1:13" s="14" customFormat="1" ht="12.75">
      <c r="A870" s="11"/>
      <c r="B870" s="306">
        <v>2000</v>
      </c>
      <c r="C870" s="1" t="s">
        <v>46</v>
      </c>
      <c r="D870" s="1" t="s">
        <v>302</v>
      </c>
      <c r="E870" s="1" t="s">
        <v>81</v>
      </c>
      <c r="F870" s="43" t="s">
        <v>370</v>
      </c>
      <c r="G870" s="26" t="s">
        <v>185</v>
      </c>
      <c r="H870" s="27">
        <f t="shared" si="60"/>
        <v>-30000</v>
      </c>
      <c r="I870" s="51">
        <f t="shared" si="59"/>
        <v>3.9603960396039604</v>
      </c>
      <c r="K870" t="s">
        <v>372</v>
      </c>
      <c r="M870" s="2">
        <v>505</v>
      </c>
    </row>
    <row r="871" spans="1:13" s="14" customFormat="1" ht="12.75">
      <c r="A871" s="11"/>
      <c r="B871" s="306">
        <v>2000</v>
      </c>
      <c r="C871" s="1" t="s">
        <v>46</v>
      </c>
      <c r="D871" s="1" t="s">
        <v>302</v>
      </c>
      <c r="E871" s="1" t="s">
        <v>81</v>
      </c>
      <c r="F871" s="43" t="s">
        <v>370</v>
      </c>
      <c r="G871" s="26" t="s">
        <v>209</v>
      </c>
      <c r="H871" s="27">
        <f t="shared" si="60"/>
        <v>-32000</v>
      </c>
      <c r="I871" s="51">
        <f t="shared" si="59"/>
        <v>3.9603960396039604</v>
      </c>
      <c r="K871" t="s">
        <v>372</v>
      </c>
      <c r="M871" s="2">
        <v>505</v>
      </c>
    </row>
    <row r="872" spans="1:13" s="14" customFormat="1" ht="12.75">
      <c r="A872" s="11"/>
      <c r="B872" s="306">
        <v>2000</v>
      </c>
      <c r="C872" s="1" t="s">
        <v>46</v>
      </c>
      <c r="D872" s="1" t="s">
        <v>302</v>
      </c>
      <c r="E872" s="1" t="s">
        <v>81</v>
      </c>
      <c r="F872" s="43" t="s">
        <v>370</v>
      </c>
      <c r="G872" s="26" t="s">
        <v>211</v>
      </c>
      <c r="H872" s="27">
        <f t="shared" si="60"/>
        <v>-34000</v>
      </c>
      <c r="I872" s="51">
        <f t="shared" si="59"/>
        <v>3.9603960396039604</v>
      </c>
      <c r="K872" t="s">
        <v>372</v>
      </c>
      <c r="M872" s="2">
        <v>505</v>
      </c>
    </row>
    <row r="873" spans="1:13" s="14" customFormat="1" ht="12.75">
      <c r="A873" s="11"/>
      <c r="B873" s="306">
        <v>2000</v>
      </c>
      <c r="C873" s="1" t="s">
        <v>46</v>
      </c>
      <c r="D873" s="1" t="s">
        <v>302</v>
      </c>
      <c r="E873" s="1" t="s">
        <v>81</v>
      </c>
      <c r="F873" s="43" t="s">
        <v>370</v>
      </c>
      <c r="G873" s="26" t="s">
        <v>213</v>
      </c>
      <c r="H873" s="27">
        <f t="shared" si="60"/>
        <v>-36000</v>
      </c>
      <c r="I873" s="51">
        <f t="shared" si="59"/>
        <v>3.9603960396039604</v>
      </c>
      <c r="K873" s="14" t="s">
        <v>372</v>
      </c>
      <c r="M873" s="2">
        <v>505</v>
      </c>
    </row>
    <row r="874" spans="1:13" s="14" customFormat="1" ht="12.75">
      <c r="A874" s="1"/>
      <c r="B874" s="306">
        <v>2000</v>
      </c>
      <c r="C874" s="1" t="s">
        <v>46</v>
      </c>
      <c r="D874" s="1" t="s">
        <v>302</v>
      </c>
      <c r="E874" s="1" t="s">
        <v>81</v>
      </c>
      <c r="F874" s="43" t="s">
        <v>370</v>
      </c>
      <c r="G874" s="26" t="s">
        <v>403</v>
      </c>
      <c r="H874" s="27">
        <f t="shared" si="60"/>
        <v>-38000</v>
      </c>
      <c r="I874" s="51">
        <f t="shared" si="59"/>
        <v>3.9603960396039604</v>
      </c>
      <c r="J874"/>
      <c r="K874" s="14" t="s">
        <v>372</v>
      </c>
      <c r="L874"/>
      <c r="M874" s="2">
        <v>505</v>
      </c>
    </row>
    <row r="875" spans="1:13" s="14" customFormat="1" ht="12.75">
      <c r="A875" s="1"/>
      <c r="B875" s="306">
        <v>2000</v>
      </c>
      <c r="C875" s="1" t="s">
        <v>46</v>
      </c>
      <c r="D875" s="1" t="s">
        <v>302</v>
      </c>
      <c r="E875" s="1" t="s">
        <v>81</v>
      </c>
      <c r="F875" s="43" t="s">
        <v>370</v>
      </c>
      <c r="G875" s="26" t="s">
        <v>395</v>
      </c>
      <c r="H875" s="27">
        <f t="shared" si="60"/>
        <v>-40000</v>
      </c>
      <c r="I875" s="51">
        <f t="shared" si="59"/>
        <v>3.9603960396039604</v>
      </c>
      <c r="J875"/>
      <c r="K875" s="14" t="s">
        <v>372</v>
      </c>
      <c r="L875"/>
      <c r="M875" s="2">
        <v>505</v>
      </c>
    </row>
    <row r="876" spans="1:13" s="14" customFormat="1" ht="12.75">
      <c r="A876" s="11"/>
      <c r="B876" s="308">
        <v>2000</v>
      </c>
      <c r="C876" s="31" t="s">
        <v>46</v>
      </c>
      <c r="D876" s="11" t="s">
        <v>302</v>
      </c>
      <c r="E876" s="31" t="s">
        <v>81</v>
      </c>
      <c r="F876" s="79" t="s">
        <v>375</v>
      </c>
      <c r="G876" s="29" t="s">
        <v>59</v>
      </c>
      <c r="H876" s="27">
        <f t="shared" si="60"/>
        <v>-42000</v>
      </c>
      <c r="I876" s="51">
        <f t="shared" si="59"/>
        <v>3.9603960396039604</v>
      </c>
      <c r="K876" s="14" t="s">
        <v>376</v>
      </c>
      <c r="M876" s="2">
        <v>505</v>
      </c>
    </row>
    <row r="877" spans="1:13" s="72" customFormat="1" ht="12.75">
      <c r="A877" s="11"/>
      <c r="B877" s="308">
        <v>2000</v>
      </c>
      <c r="C877" s="11" t="s">
        <v>46</v>
      </c>
      <c r="D877" s="11" t="s">
        <v>302</v>
      </c>
      <c r="E877" s="11" t="s">
        <v>81</v>
      </c>
      <c r="F877" s="79" t="s">
        <v>375</v>
      </c>
      <c r="G877" s="28" t="s">
        <v>30</v>
      </c>
      <c r="H877" s="27">
        <f t="shared" si="60"/>
        <v>-44000</v>
      </c>
      <c r="I877" s="51">
        <f t="shared" si="59"/>
        <v>3.9603960396039604</v>
      </c>
      <c r="J877" s="14"/>
      <c r="K877" s="14" t="s">
        <v>376</v>
      </c>
      <c r="L877" s="14"/>
      <c r="M877" s="2">
        <v>505</v>
      </c>
    </row>
    <row r="878" spans="1:13" s="14" customFormat="1" ht="12.75">
      <c r="A878" s="11"/>
      <c r="B878" s="308">
        <v>2000</v>
      </c>
      <c r="C878" s="11" t="s">
        <v>46</v>
      </c>
      <c r="D878" s="11" t="s">
        <v>302</v>
      </c>
      <c r="E878" s="11" t="s">
        <v>81</v>
      </c>
      <c r="F878" s="79" t="s">
        <v>375</v>
      </c>
      <c r="G878" s="28" t="s">
        <v>232</v>
      </c>
      <c r="H878" s="27">
        <f t="shared" si="60"/>
        <v>-46000</v>
      </c>
      <c r="I878" s="51">
        <f t="shared" si="59"/>
        <v>3.9603960396039604</v>
      </c>
      <c r="K878" s="14" t="s">
        <v>376</v>
      </c>
      <c r="M878" s="2">
        <v>505</v>
      </c>
    </row>
    <row r="879" spans="1:13" s="14" customFormat="1" ht="12.75">
      <c r="A879" s="11"/>
      <c r="B879" s="308">
        <v>2000</v>
      </c>
      <c r="C879" s="11" t="s">
        <v>46</v>
      </c>
      <c r="D879" s="11" t="s">
        <v>302</v>
      </c>
      <c r="E879" s="11" t="s">
        <v>81</v>
      </c>
      <c r="F879" s="79" t="s">
        <v>375</v>
      </c>
      <c r="G879" s="28" t="s">
        <v>222</v>
      </c>
      <c r="H879" s="27">
        <f t="shared" si="60"/>
        <v>-48000</v>
      </c>
      <c r="I879" s="51">
        <f t="shared" si="59"/>
        <v>3.9603960396039604</v>
      </c>
      <c r="K879" s="14" t="s">
        <v>376</v>
      </c>
      <c r="M879" s="2">
        <v>505</v>
      </c>
    </row>
    <row r="880" spans="1:13" s="14" customFormat="1" ht="12.75">
      <c r="A880" s="10"/>
      <c r="B880" s="307">
        <f>SUM(B856:B879)</f>
        <v>48000</v>
      </c>
      <c r="C880" s="10" t="s">
        <v>46</v>
      </c>
      <c r="D880" s="10"/>
      <c r="E880" s="10"/>
      <c r="F880" s="210"/>
      <c r="G880" s="17"/>
      <c r="H880" s="70">
        <v>0</v>
      </c>
      <c r="I880" s="71">
        <f t="shared" si="59"/>
        <v>95.04950495049505</v>
      </c>
      <c r="J880" s="72"/>
      <c r="K880" s="72"/>
      <c r="L880" s="72"/>
      <c r="M880" s="2">
        <v>505</v>
      </c>
    </row>
    <row r="881" spans="1:13" s="14" customFormat="1" ht="12.75">
      <c r="A881" s="11"/>
      <c r="B881" s="308"/>
      <c r="C881" s="11"/>
      <c r="D881" s="11"/>
      <c r="E881" s="11"/>
      <c r="F881" s="258"/>
      <c r="G881" s="28"/>
      <c r="H881" s="27">
        <f aca="true" t="shared" si="61" ref="H881:H889">H880-B881</f>
        <v>0</v>
      </c>
      <c r="I881" s="51">
        <f t="shared" si="59"/>
        <v>0</v>
      </c>
      <c r="M881" s="2">
        <v>505</v>
      </c>
    </row>
    <row r="882" spans="1:13" s="14" customFormat="1" ht="12.75">
      <c r="A882" s="11"/>
      <c r="B882" s="308"/>
      <c r="C882" s="11"/>
      <c r="D882" s="11"/>
      <c r="E882" s="11"/>
      <c r="F882" s="79"/>
      <c r="G882" s="28"/>
      <c r="H882" s="27">
        <f t="shared" si="61"/>
        <v>0</v>
      </c>
      <c r="I882" s="51">
        <f t="shared" si="59"/>
        <v>0</v>
      </c>
      <c r="M882" s="2">
        <v>505</v>
      </c>
    </row>
    <row r="883" spans="1:13" s="14" customFormat="1" ht="12.75">
      <c r="A883" s="11"/>
      <c r="B883" s="306">
        <v>1200</v>
      </c>
      <c r="C883" s="1" t="s">
        <v>417</v>
      </c>
      <c r="D883" s="1" t="s">
        <v>302</v>
      </c>
      <c r="E883" s="1" t="s">
        <v>418</v>
      </c>
      <c r="F883" s="43" t="s">
        <v>374</v>
      </c>
      <c r="G883" s="26" t="s">
        <v>134</v>
      </c>
      <c r="H883" s="27">
        <f t="shared" si="61"/>
        <v>-1200</v>
      </c>
      <c r="I883" s="51">
        <f t="shared" si="59"/>
        <v>2.376237623762376</v>
      </c>
      <c r="K883" t="s">
        <v>372</v>
      </c>
      <c r="M883" s="2">
        <v>505</v>
      </c>
    </row>
    <row r="884" spans="1:13" s="52" customFormat="1" ht="12.75">
      <c r="A884" s="11"/>
      <c r="B884" s="306">
        <v>3650</v>
      </c>
      <c r="C884" s="1" t="s">
        <v>419</v>
      </c>
      <c r="D884" s="1" t="s">
        <v>302</v>
      </c>
      <c r="E884" s="1" t="s">
        <v>418</v>
      </c>
      <c r="F884" s="43" t="s">
        <v>374</v>
      </c>
      <c r="G884" s="26" t="s">
        <v>134</v>
      </c>
      <c r="H884" s="27">
        <f t="shared" si="61"/>
        <v>-4850</v>
      </c>
      <c r="I884" s="51">
        <f t="shared" si="59"/>
        <v>7.227722772277228</v>
      </c>
      <c r="J884" s="14"/>
      <c r="K884" t="s">
        <v>372</v>
      </c>
      <c r="L884" s="14"/>
      <c r="M884" s="2">
        <v>505</v>
      </c>
    </row>
    <row r="885" spans="1:13" s="14" customFormat="1" ht="12.75">
      <c r="A885" s="11"/>
      <c r="B885" s="306">
        <v>1500</v>
      </c>
      <c r="C885" s="1" t="s">
        <v>420</v>
      </c>
      <c r="D885" s="1" t="s">
        <v>302</v>
      </c>
      <c r="E885" s="1" t="s">
        <v>418</v>
      </c>
      <c r="F885" s="43" t="s">
        <v>421</v>
      </c>
      <c r="G885" s="26" t="s">
        <v>154</v>
      </c>
      <c r="H885" s="27">
        <f t="shared" si="61"/>
        <v>-6350</v>
      </c>
      <c r="I885" s="51">
        <f t="shared" si="59"/>
        <v>2.9702970297029703</v>
      </c>
      <c r="K885" t="s">
        <v>372</v>
      </c>
      <c r="M885" s="2">
        <v>505</v>
      </c>
    </row>
    <row r="886" spans="1:13" s="14" customFormat="1" ht="12.75">
      <c r="A886" s="11"/>
      <c r="B886" s="308">
        <v>1000</v>
      </c>
      <c r="C886" s="11" t="s">
        <v>422</v>
      </c>
      <c r="D886" s="11" t="s">
        <v>302</v>
      </c>
      <c r="E886" s="11" t="s">
        <v>418</v>
      </c>
      <c r="F886" s="79" t="s">
        <v>265</v>
      </c>
      <c r="G886" s="28" t="s">
        <v>34</v>
      </c>
      <c r="H886" s="27">
        <f t="shared" si="61"/>
        <v>-7350</v>
      </c>
      <c r="I886" s="51">
        <f t="shared" si="59"/>
        <v>1.9801980198019802</v>
      </c>
      <c r="K886" t="s">
        <v>266</v>
      </c>
      <c r="M886" s="2">
        <v>505</v>
      </c>
    </row>
    <row r="887" spans="1:13" s="52" customFormat="1" ht="12.75">
      <c r="A887" s="11"/>
      <c r="B887" s="308">
        <v>1950</v>
      </c>
      <c r="C887" s="11" t="s">
        <v>423</v>
      </c>
      <c r="D887" s="11" t="s">
        <v>302</v>
      </c>
      <c r="E887" s="11" t="s">
        <v>418</v>
      </c>
      <c r="F887" s="79" t="s">
        <v>424</v>
      </c>
      <c r="G887" s="28" t="s">
        <v>222</v>
      </c>
      <c r="H887" s="27">
        <f t="shared" si="61"/>
        <v>-9300</v>
      </c>
      <c r="I887" s="51">
        <f t="shared" si="59"/>
        <v>3.8613861386138613</v>
      </c>
      <c r="J887" s="14"/>
      <c r="K887" t="s">
        <v>266</v>
      </c>
      <c r="L887" s="14"/>
      <c r="M887" s="2">
        <v>505</v>
      </c>
    </row>
    <row r="888" spans="1:13" s="72" customFormat="1" ht="12.75">
      <c r="A888" s="11"/>
      <c r="B888" s="308">
        <v>1300</v>
      </c>
      <c r="C888" s="11" t="s">
        <v>425</v>
      </c>
      <c r="D888" s="11" t="s">
        <v>302</v>
      </c>
      <c r="E888" s="11" t="s">
        <v>418</v>
      </c>
      <c r="F888" s="80" t="s">
        <v>375</v>
      </c>
      <c r="G888" s="28" t="s">
        <v>134</v>
      </c>
      <c r="H888" s="27">
        <f t="shared" si="61"/>
        <v>-10600</v>
      </c>
      <c r="I888" s="51">
        <f t="shared" si="59"/>
        <v>2.5742574257425743</v>
      </c>
      <c r="J888" s="14"/>
      <c r="K888" s="14" t="s">
        <v>376</v>
      </c>
      <c r="L888" s="14"/>
      <c r="M888" s="2">
        <v>505</v>
      </c>
    </row>
    <row r="889" spans="1:13" s="14" customFormat="1" ht="12.75">
      <c r="A889" s="11"/>
      <c r="B889" s="308">
        <v>1300</v>
      </c>
      <c r="C889" s="11" t="s">
        <v>425</v>
      </c>
      <c r="D889" s="11" t="s">
        <v>302</v>
      </c>
      <c r="E889" s="11" t="s">
        <v>418</v>
      </c>
      <c r="F889" s="80" t="s">
        <v>426</v>
      </c>
      <c r="G889" s="28" t="s">
        <v>202</v>
      </c>
      <c r="H889" s="27">
        <f t="shared" si="61"/>
        <v>-11900</v>
      </c>
      <c r="I889" s="51">
        <f t="shared" si="59"/>
        <v>2.5742574257425743</v>
      </c>
      <c r="K889" s="14" t="s">
        <v>376</v>
      </c>
      <c r="M889" s="2">
        <v>505</v>
      </c>
    </row>
    <row r="890" spans="1:13" s="72" customFormat="1" ht="12.75">
      <c r="A890" s="10"/>
      <c r="B890" s="307">
        <f>SUM(B883:B889)</f>
        <v>11900</v>
      </c>
      <c r="C890" s="10" t="s">
        <v>418</v>
      </c>
      <c r="D890" s="10"/>
      <c r="E890" s="10"/>
      <c r="F890" s="77"/>
      <c r="G890" s="17"/>
      <c r="H890" s="70">
        <v>0</v>
      </c>
      <c r="I890" s="71">
        <f t="shared" si="59"/>
        <v>23.564356435643564</v>
      </c>
      <c r="M890" s="78">
        <v>505</v>
      </c>
    </row>
    <row r="891" spans="1:13" s="14" customFormat="1" ht="12.75">
      <c r="A891" s="11"/>
      <c r="B891" s="27"/>
      <c r="C891" s="11"/>
      <c r="D891" s="11"/>
      <c r="E891" s="11"/>
      <c r="F891" s="258"/>
      <c r="G891" s="28"/>
      <c r="H891" s="27">
        <f>H890-B891</f>
        <v>0</v>
      </c>
      <c r="I891" s="51">
        <f t="shared" si="59"/>
        <v>0</v>
      </c>
      <c r="M891" s="2">
        <v>505</v>
      </c>
    </row>
    <row r="892" spans="1:13" s="14" customFormat="1" ht="12.75">
      <c r="A892" s="11"/>
      <c r="B892" s="27"/>
      <c r="C892" s="11"/>
      <c r="D892" s="11"/>
      <c r="E892" s="11"/>
      <c r="F892" s="258"/>
      <c r="G892" s="28"/>
      <c r="H892" s="27">
        <f>H891-B892</f>
        <v>0</v>
      </c>
      <c r="I892" s="51">
        <f t="shared" si="59"/>
        <v>0</v>
      </c>
      <c r="M892" s="2">
        <v>505</v>
      </c>
    </row>
    <row r="893" spans="1:13" s="72" customFormat="1" ht="12.75">
      <c r="A893" s="1"/>
      <c r="B893" s="330">
        <v>50000</v>
      </c>
      <c r="C893" s="1" t="s">
        <v>427</v>
      </c>
      <c r="D893" s="1" t="s">
        <v>302</v>
      </c>
      <c r="E893" s="1" t="s">
        <v>428</v>
      </c>
      <c r="F893" s="256" t="s">
        <v>429</v>
      </c>
      <c r="G893" s="26" t="s">
        <v>30</v>
      </c>
      <c r="H893" s="27">
        <f>H892-B893</f>
        <v>-50000</v>
      </c>
      <c r="I893" s="51">
        <f t="shared" si="59"/>
        <v>99.00990099009901</v>
      </c>
      <c r="J893"/>
      <c r="K893" t="s">
        <v>372</v>
      </c>
      <c r="L893"/>
      <c r="M893" s="2">
        <v>505</v>
      </c>
    </row>
    <row r="894" spans="1:13" s="14" customFormat="1" ht="12.75">
      <c r="A894" s="11"/>
      <c r="B894" s="330">
        <v>50000</v>
      </c>
      <c r="C894" s="11" t="s">
        <v>427</v>
      </c>
      <c r="D894" s="1" t="s">
        <v>302</v>
      </c>
      <c r="E894" s="1" t="s">
        <v>428</v>
      </c>
      <c r="F894" s="256" t="s">
        <v>430</v>
      </c>
      <c r="G894" s="26" t="s">
        <v>126</v>
      </c>
      <c r="H894" s="27">
        <f>H893-B894</f>
        <v>-100000</v>
      </c>
      <c r="I894" s="51">
        <f t="shared" si="59"/>
        <v>99.00990099009901</v>
      </c>
      <c r="K894" t="s">
        <v>372</v>
      </c>
      <c r="M894" s="2">
        <v>505</v>
      </c>
    </row>
    <row r="895" spans="1:13" s="14" customFormat="1" ht="12.75">
      <c r="A895" s="11"/>
      <c r="B895" s="331">
        <v>20000</v>
      </c>
      <c r="C895" s="11" t="s">
        <v>427</v>
      </c>
      <c r="D895" s="1" t="s">
        <v>302</v>
      </c>
      <c r="E895" s="11" t="s">
        <v>431</v>
      </c>
      <c r="F895" s="256" t="s">
        <v>432</v>
      </c>
      <c r="G895" s="26" t="s">
        <v>185</v>
      </c>
      <c r="H895" s="27">
        <f>H894-B895</f>
        <v>-120000</v>
      </c>
      <c r="I895" s="51">
        <f t="shared" si="59"/>
        <v>39.603960396039604</v>
      </c>
      <c r="K895" t="s">
        <v>372</v>
      </c>
      <c r="M895" s="2">
        <v>505</v>
      </c>
    </row>
    <row r="896" spans="1:13" s="14" customFormat="1" ht="12.75">
      <c r="A896" s="10"/>
      <c r="B896" s="333">
        <f>SUM(B893:B895)</f>
        <v>120000</v>
      </c>
      <c r="C896" s="10" t="s">
        <v>427</v>
      </c>
      <c r="D896" s="10"/>
      <c r="E896" s="10"/>
      <c r="F896" s="77"/>
      <c r="G896" s="17"/>
      <c r="H896" s="70">
        <v>0</v>
      </c>
      <c r="I896" s="71">
        <f t="shared" si="59"/>
        <v>237.62376237623764</v>
      </c>
      <c r="J896" s="72"/>
      <c r="K896" s="72"/>
      <c r="L896" s="72"/>
      <c r="M896" s="2">
        <v>505</v>
      </c>
    </row>
    <row r="897" spans="1:13" s="72" customFormat="1" ht="12.75">
      <c r="A897" s="11"/>
      <c r="B897" s="331"/>
      <c r="C897" s="11"/>
      <c r="D897" s="11"/>
      <c r="E897" s="11"/>
      <c r="F897" s="79"/>
      <c r="G897" s="28"/>
      <c r="H897" s="27">
        <v>0</v>
      </c>
      <c r="I897" s="51">
        <f t="shared" si="59"/>
        <v>0</v>
      </c>
      <c r="J897" s="36"/>
      <c r="K897" s="14"/>
      <c r="L897" s="36"/>
      <c r="M897" s="2">
        <v>505</v>
      </c>
    </row>
    <row r="898" spans="1:13" ht="12.75">
      <c r="A898" s="11"/>
      <c r="B898" s="331"/>
      <c r="C898" s="11"/>
      <c r="D898" s="11"/>
      <c r="E898" s="11"/>
      <c r="F898" s="79"/>
      <c r="G898" s="28"/>
      <c r="H898" s="27">
        <v>0</v>
      </c>
      <c r="I898" s="51">
        <f t="shared" si="59"/>
        <v>0</v>
      </c>
      <c r="J898" s="14"/>
      <c r="K898" s="14"/>
      <c r="L898" s="14"/>
      <c r="M898" s="2">
        <v>505</v>
      </c>
    </row>
    <row r="899" spans="1:13" ht="12.75">
      <c r="A899" s="11"/>
      <c r="B899" s="330">
        <v>1000</v>
      </c>
      <c r="C899" s="11" t="s">
        <v>433</v>
      </c>
      <c r="D899" s="11" t="s">
        <v>302</v>
      </c>
      <c r="E899" s="11" t="s">
        <v>434</v>
      </c>
      <c r="F899" s="43" t="s">
        <v>435</v>
      </c>
      <c r="G899" s="26" t="s">
        <v>142</v>
      </c>
      <c r="H899" s="27">
        <f>H898-B899</f>
        <v>-1000</v>
      </c>
      <c r="I899" s="51">
        <f aca="true" t="shared" si="62" ref="I899:I962">+B899/M899</f>
        <v>1.9801980198019802</v>
      </c>
      <c r="J899" s="14"/>
      <c r="K899" t="s">
        <v>372</v>
      </c>
      <c r="L899" s="14"/>
      <c r="M899" s="2">
        <v>505</v>
      </c>
    </row>
    <row r="900" spans="1:13" ht="12.75">
      <c r="A900" s="10"/>
      <c r="B900" s="333">
        <f>SUM(B899)</f>
        <v>1000</v>
      </c>
      <c r="C900" s="10" t="s">
        <v>433</v>
      </c>
      <c r="D900" s="10"/>
      <c r="E900" s="10"/>
      <c r="F900" s="77"/>
      <c r="G900" s="17"/>
      <c r="H900" s="70">
        <v>0</v>
      </c>
      <c r="I900" s="71">
        <f t="shared" si="62"/>
        <v>1.9801980198019802</v>
      </c>
      <c r="J900" s="72"/>
      <c r="K900" s="72"/>
      <c r="L900" s="72"/>
      <c r="M900" s="2">
        <v>505</v>
      </c>
    </row>
    <row r="901" spans="1:13" s="72" customFormat="1" ht="12.75">
      <c r="A901" s="1"/>
      <c r="B901" s="5"/>
      <c r="C901" s="1"/>
      <c r="D901" s="1"/>
      <c r="E901" s="1"/>
      <c r="F901" s="43"/>
      <c r="G901" s="26"/>
      <c r="H901" s="5">
        <f aca="true" t="shared" si="63" ref="H901:H910">H900-B901</f>
        <v>0</v>
      </c>
      <c r="I901" s="21">
        <f t="shared" si="62"/>
        <v>0</v>
      </c>
      <c r="J901"/>
      <c r="K901"/>
      <c r="L901"/>
      <c r="M901" s="2">
        <v>505</v>
      </c>
    </row>
    <row r="902" spans="1:13" s="72" customFormat="1" ht="12.75">
      <c r="A902" s="1"/>
      <c r="B902" s="5"/>
      <c r="C902" s="1"/>
      <c r="D902" s="1"/>
      <c r="E902" s="1"/>
      <c r="F902" s="43"/>
      <c r="G902" s="26"/>
      <c r="H902" s="5">
        <f t="shared" si="63"/>
        <v>0</v>
      </c>
      <c r="I902" s="21">
        <f t="shared" si="62"/>
        <v>0</v>
      </c>
      <c r="J902"/>
      <c r="K902"/>
      <c r="L902"/>
      <c r="M902" s="2">
        <v>505</v>
      </c>
    </row>
    <row r="903" spans="1:13" s="72" customFormat="1" ht="12.75">
      <c r="A903" s="11"/>
      <c r="B903" s="173">
        <v>140000</v>
      </c>
      <c r="C903" s="31" t="s">
        <v>436</v>
      </c>
      <c r="D903" s="1" t="s">
        <v>302</v>
      </c>
      <c r="E903" s="11" t="s">
        <v>437</v>
      </c>
      <c r="F903" s="94" t="s">
        <v>253</v>
      </c>
      <c r="G903" s="28" t="s">
        <v>256</v>
      </c>
      <c r="H903" s="5">
        <f t="shared" si="63"/>
        <v>-140000</v>
      </c>
      <c r="I903" s="21">
        <f t="shared" si="62"/>
        <v>277.2277227722772</v>
      </c>
      <c r="J903"/>
      <c r="K903"/>
      <c r="L903"/>
      <c r="M903" s="2">
        <v>505</v>
      </c>
    </row>
    <row r="904" spans="1:13" ht="12.75">
      <c r="A904" s="11"/>
      <c r="B904" s="173">
        <v>18130</v>
      </c>
      <c r="C904" s="31" t="s">
        <v>436</v>
      </c>
      <c r="D904" s="1" t="s">
        <v>302</v>
      </c>
      <c r="E904" s="11" t="s">
        <v>254</v>
      </c>
      <c r="F904" s="94"/>
      <c r="G904" s="28" t="s">
        <v>256</v>
      </c>
      <c r="H904" s="5">
        <f t="shared" si="63"/>
        <v>-158130</v>
      </c>
      <c r="I904" s="21">
        <f t="shared" si="62"/>
        <v>35.9009900990099</v>
      </c>
      <c r="M904" s="2">
        <v>505</v>
      </c>
    </row>
    <row r="905" spans="1:13" ht="12.75">
      <c r="A905" s="11"/>
      <c r="B905" s="173">
        <v>160000</v>
      </c>
      <c r="C905" s="31" t="s">
        <v>438</v>
      </c>
      <c r="D905" s="1" t="s">
        <v>302</v>
      </c>
      <c r="E905" s="11"/>
      <c r="F905" s="94" t="s">
        <v>253</v>
      </c>
      <c r="G905" s="28" t="s">
        <v>256</v>
      </c>
      <c r="H905" s="5">
        <f t="shared" si="63"/>
        <v>-318130</v>
      </c>
      <c r="I905" s="21">
        <f t="shared" si="62"/>
        <v>316.83168316831683</v>
      </c>
      <c r="M905" s="2">
        <v>505</v>
      </c>
    </row>
    <row r="906" spans="1:13" s="72" customFormat="1" ht="12.75">
      <c r="A906" s="11"/>
      <c r="B906" s="173">
        <v>20720</v>
      </c>
      <c r="C906" s="31" t="s">
        <v>438</v>
      </c>
      <c r="D906" s="1" t="s">
        <v>302</v>
      </c>
      <c r="E906" s="11" t="s">
        <v>254</v>
      </c>
      <c r="F906" s="94"/>
      <c r="G906" s="28" t="s">
        <v>256</v>
      </c>
      <c r="H906" s="5">
        <f t="shared" si="63"/>
        <v>-338850</v>
      </c>
      <c r="I906" s="21">
        <f t="shared" si="62"/>
        <v>41.02970297029703</v>
      </c>
      <c r="J906"/>
      <c r="K906"/>
      <c r="L906"/>
      <c r="M906" s="2">
        <v>505</v>
      </c>
    </row>
    <row r="907" spans="1:13" s="72" customFormat="1" ht="12.75">
      <c r="A907" s="11"/>
      <c r="B907" s="173">
        <v>160000</v>
      </c>
      <c r="C907" s="264" t="s">
        <v>802</v>
      </c>
      <c r="D907" s="1" t="s">
        <v>302</v>
      </c>
      <c r="E907" s="11"/>
      <c r="F907" s="94"/>
      <c r="G907" s="28" t="s">
        <v>256</v>
      </c>
      <c r="H907" s="5">
        <f t="shared" si="63"/>
        <v>-498850</v>
      </c>
      <c r="I907" s="21">
        <f t="shared" si="62"/>
        <v>316.83168316831683</v>
      </c>
      <c r="J907"/>
      <c r="K907"/>
      <c r="L907"/>
      <c r="M907" s="2">
        <v>505</v>
      </c>
    </row>
    <row r="908" spans="1:13" s="72" customFormat="1" ht="12.75">
      <c r="A908" s="11"/>
      <c r="B908" s="173">
        <v>20720</v>
      </c>
      <c r="C908" s="264" t="s">
        <v>802</v>
      </c>
      <c r="D908" s="1" t="s">
        <v>302</v>
      </c>
      <c r="E908" s="11" t="s">
        <v>254</v>
      </c>
      <c r="F908" s="94"/>
      <c r="G908" s="28" t="s">
        <v>256</v>
      </c>
      <c r="H908" s="5">
        <f t="shared" si="63"/>
        <v>-519570</v>
      </c>
      <c r="I908" s="21">
        <f t="shared" si="62"/>
        <v>41.02970297029703</v>
      </c>
      <c r="J908"/>
      <c r="K908"/>
      <c r="L908"/>
      <c r="M908" s="2">
        <v>505</v>
      </c>
    </row>
    <row r="909" spans="1:13" ht="12.75">
      <c r="A909" s="11"/>
      <c r="B909" s="318">
        <v>130000</v>
      </c>
      <c r="C909" s="31" t="s">
        <v>345</v>
      </c>
      <c r="D909" s="1" t="s">
        <v>302</v>
      </c>
      <c r="E909" s="11"/>
      <c r="F909" s="94"/>
      <c r="G909" s="28" t="s">
        <v>256</v>
      </c>
      <c r="H909" s="5">
        <f t="shared" si="63"/>
        <v>-649570</v>
      </c>
      <c r="I909" s="21">
        <f t="shared" si="62"/>
        <v>257.4257425742574</v>
      </c>
      <c r="M909" s="2">
        <v>505</v>
      </c>
    </row>
    <row r="910" spans="1:13" ht="12.75">
      <c r="A910" s="11"/>
      <c r="B910" s="318">
        <v>90000</v>
      </c>
      <c r="C910" s="31" t="s">
        <v>439</v>
      </c>
      <c r="D910" s="1" t="s">
        <v>302</v>
      </c>
      <c r="E910" s="11" t="s">
        <v>437</v>
      </c>
      <c r="F910" s="94"/>
      <c r="G910" s="28" t="s">
        <v>256</v>
      </c>
      <c r="H910" s="5">
        <f t="shared" si="63"/>
        <v>-739570</v>
      </c>
      <c r="I910" s="21">
        <f t="shared" si="62"/>
        <v>178.21782178217822</v>
      </c>
      <c r="M910" s="2">
        <v>505</v>
      </c>
    </row>
    <row r="911" spans="1:13" ht="12.75">
      <c r="A911" s="10"/>
      <c r="B911" s="314">
        <f>SUM(B903:B910)</f>
        <v>739570</v>
      </c>
      <c r="C911" s="10" t="s">
        <v>440</v>
      </c>
      <c r="D911" s="10"/>
      <c r="E911" s="10"/>
      <c r="F911" s="77"/>
      <c r="G911" s="17"/>
      <c r="H911" s="70">
        <v>0</v>
      </c>
      <c r="I911" s="71">
        <f t="shared" si="62"/>
        <v>1464.4950495049504</v>
      </c>
      <c r="J911" s="72"/>
      <c r="K911" s="72"/>
      <c r="L911" s="72"/>
      <c r="M911" s="2">
        <v>505</v>
      </c>
    </row>
    <row r="912" spans="8:13" ht="12.75">
      <c r="H912" s="5">
        <f>H911-B912</f>
        <v>0</v>
      </c>
      <c r="I912" s="21">
        <f t="shared" si="62"/>
        <v>0</v>
      </c>
      <c r="M912" s="2">
        <v>505</v>
      </c>
    </row>
    <row r="913" spans="8:13" ht="12.75">
      <c r="H913" s="5">
        <f>H912-B913</f>
        <v>0</v>
      </c>
      <c r="I913" s="21">
        <f t="shared" si="62"/>
        <v>0</v>
      </c>
      <c r="M913" s="2">
        <v>505</v>
      </c>
    </row>
    <row r="914" spans="8:13" ht="12.75">
      <c r="H914" s="5">
        <f>H913-B914</f>
        <v>0</v>
      </c>
      <c r="I914" s="21">
        <f t="shared" si="62"/>
        <v>0</v>
      </c>
      <c r="M914" s="2">
        <v>505</v>
      </c>
    </row>
    <row r="915" spans="8:13" ht="12.75">
      <c r="H915" s="5">
        <f>H914-B915</f>
        <v>0</v>
      </c>
      <c r="I915" s="21">
        <f t="shared" si="62"/>
        <v>0</v>
      </c>
      <c r="M915" s="2">
        <v>505</v>
      </c>
    </row>
    <row r="916" spans="1:13" ht="13.5" thickBot="1">
      <c r="A916" s="54"/>
      <c r="B916" s="55">
        <f>+B972+B1053+B1057+B1092+B1128+B1137</f>
        <v>1361870</v>
      </c>
      <c r="C916" s="57"/>
      <c r="D916" s="109" t="s">
        <v>15</v>
      </c>
      <c r="E916" s="54"/>
      <c r="F916" s="110"/>
      <c r="G916" s="59"/>
      <c r="H916" s="60">
        <f>'March 09-Detailed'!H1470-B916</f>
        <v>-4467770</v>
      </c>
      <c r="I916" s="61">
        <f t="shared" si="62"/>
        <v>2696.772277227723</v>
      </c>
      <c r="J916" s="62"/>
      <c r="K916" s="62"/>
      <c r="L916" s="62"/>
      <c r="M916" s="2">
        <v>505</v>
      </c>
    </row>
    <row r="917" spans="8:13" ht="12.75">
      <c r="H917" s="5">
        <v>0</v>
      </c>
      <c r="I917" s="21">
        <f t="shared" si="62"/>
        <v>0</v>
      </c>
      <c r="M917" s="2">
        <v>505</v>
      </c>
    </row>
    <row r="918" spans="8:13" ht="12.75">
      <c r="H918" s="5">
        <f aca="true" t="shared" si="64" ref="H918:H949">H917-B918</f>
        <v>0</v>
      </c>
      <c r="I918" s="21">
        <f t="shared" si="62"/>
        <v>0</v>
      </c>
      <c r="M918" s="2">
        <v>505</v>
      </c>
    </row>
    <row r="919" spans="1:13" ht="12.75">
      <c r="A919" s="11"/>
      <c r="B919" s="308">
        <v>2500</v>
      </c>
      <c r="C919" s="31" t="s">
        <v>27</v>
      </c>
      <c r="D919" s="11" t="s">
        <v>15</v>
      </c>
      <c r="E919" s="11" t="s">
        <v>441</v>
      </c>
      <c r="F919" s="43" t="s">
        <v>442</v>
      </c>
      <c r="G919" s="28" t="s">
        <v>30</v>
      </c>
      <c r="H919" s="5">
        <f t="shared" si="64"/>
        <v>-2500</v>
      </c>
      <c r="I919" s="21">
        <f t="shared" si="62"/>
        <v>4.9504950495049505</v>
      </c>
      <c r="J919" s="14"/>
      <c r="K919" t="s">
        <v>27</v>
      </c>
      <c r="L919" s="14"/>
      <c r="M919" s="2">
        <v>505</v>
      </c>
    </row>
    <row r="920" spans="2:13" ht="12.75">
      <c r="B920" s="306">
        <v>5000</v>
      </c>
      <c r="C920" s="31" t="s">
        <v>27</v>
      </c>
      <c r="D920" s="11" t="s">
        <v>15</v>
      </c>
      <c r="E920" s="1" t="s">
        <v>441</v>
      </c>
      <c r="F920" s="43" t="s">
        <v>443</v>
      </c>
      <c r="G920" s="26" t="s">
        <v>32</v>
      </c>
      <c r="H920" s="5">
        <f t="shared" si="64"/>
        <v>-7500</v>
      </c>
      <c r="I920" s="21">
        <f t="shared" si="62"/>
        <v>9.900990099009901</v>
      </c>
      <c r="K920" t="s">
        <v>27</v>
      </c>
      <c r="M920" s="2">
        <v>505</v>
      </c>
    </row>
    <row r="921" spans="2:13" ht="12.75">
      <c r="B921" s="306">
        <v>2500</v>
      </c>
      <c r="C921" s="31" t="s">
        <v>27</v>
      </c>
      <c r="D921" s="11" t="s">
        <v>15</v>
      </c>
      <c r="E921" s="1" t="s">
        <v>441</v>
      </c>
      <c r="F921" s="43" t="s">
        <v>444</v>
      </c>
      <c r="G921" s="26" t="s">
        <v>34</v>
      </c>
      <c r="H921" s="5">
        <f t="shared" si="64"/>
        <v>-10000</v>
      </c>
      <c r="I921" s="21">
        <f t="shared" si="62"/>
        <v>4.9504950495049505</v>
      </c>
      <c r="K921" t="s">
        <v>27</v>
      </c>
      <c r="M921" s="2">
        <v>505</v>
      </c>
    </row>
    <row r="922" spans="2:13" ht="12.75">
      <c r="B922" s="306">
        <v>2500</v>
      </c>
      <c r="C922" s="31" t="s">
        <v>27</v>
      </c>
      <c r="D922" s="11" t="s">
        <v>15</v>
      </c>
      <c r="E922" s="1" t="s">
        <v>441</v>
      </c>
      <c r="F922" s="43" t="s">
        <v>445</v>
      </c>
      <c r="G922" s="26" t="s">
        <v>68</v>
      </c>
      <c r="H922" s="5">
        <f t="shared" si="64"/>
        <v>-12500</v>
      </c>
      <c r="I922" s="21">
        <f t="shared" si="62"/>
        <v>4.9504950495049505</v>
      </c>
      <c r="K922" t="s">
        <v>27</v>
      </c>
      <c r="M922" s="2">
        <v>505</v>
      </c>
    </row>
    <row r="923" spans="2:13" ht="12.75">
      <c r="B923" s="306">
        <v>5000</v>
      </c>
      <c r="C923" s="31" t="s">
        <v>27</v>
      </c>
      <c r="D923" s="11" t="s">
        <v>15</v>
      </c>
      <c r="E923" s="1" t="s">
        <v>441</v>
      </c>
      <c r="F923" s="53" t="s">
        <v>446</v>
      </c>
      <c r="G923" s="26" t="s">
        <v>82</v>
      </c>
      <c r="H923" s="5">
        <f t="shared" si="64"/>
        <v>-17500</v>
      </c>
      <c r="I923" s="21">
        <f t="shared" si="62"/>
        <v>9.900990099009901</v>
      </c>
      <c r="K923" t="s">
        <v>27</v>
      </c>
      <c r="M923" s="2">
        <v>505</v>
      </c>
    </row>
    <row r="924" spans="2:13" ht="12.75">
      <c r="B924" s="306">
        <v>2500</v>
      </c>
      <c r="C924" s="31" t="s">
        <v>27</v>
      </c>
      <c r="D924" s="1" t="s">
        <v>15</v>
      </c>
      <c r="E924" s="1" t="s">
        <v>441</v>
      </c>
      <c r="F924" s="53" t="s">
        <v>447</v>
      </c>
      <c r="G924" s="26" t="s">
        <v>78</v>
      </c>
      <c r="H924" s="5">
        <f t="shared" si="64"/>
        <v>-20000</v>
      </c>
      <c r="I924" s="21">
        <f t="shared" si="62"/>
        <v>4.9504950495049505</v>
      </c>
      <c r="K924" t="s">
        <v>27</v>
      </c>
      <c r="M924" s="2">
        <v>505</v>
      </c>
    </row>
    <row r="925" spans="2:13" ht="12.75">
      <c r="B925" s="306">
        <v>2500</v>
      </c>
      <c r="C925" s="31" t="s">
        <v>27</v>
      </c>
      <c r="D925" s="1" t="s">
        <v>15</v>
      </c>
      <c r="E925" s="1" t="s">
        <v>441</v>
      </c>
      <c r="F925" s="53" t="s">
        <v>448</v>
      </c>
      <c r="G925" s="26" t="s">
        <v>126</v>
      </c>
      <c r="H925" s="5">
        <f t="shared" si="64"/>
        <v>-22500</v>
      </c>
      <c r="I925" s="21">
        <f t="shared" si="62"/>
        <v>4.9504950495049505</v>
      </c>
      <c r="K925" t="s">
        <v>27</v>
      </c>
      <c r="M925" s="2">
        <v>505</v>
      </c>
    </row>
    <row r="926" spans="2:13" ht="12.75">
      <c r="B926" s="306">
        <v>2500</v>
      </c>
      <c r="C926" s="31" t="s">
        <v>27</v>
      </c>
      <c r="D926" s="1" t="s">
        <v>15</v>
      </c>
      <c r="E926" s="1" t="s">
        <v>441</v>
      </c>
      <c r="F926" s="53" t="s">
        <v>449</v>
      </c>
      <c r="G926" s="26" t="s">
        <v>142</v>
      </c>
      <c r="H926" s="5">
        <f t="shared" si="64"/>
        <v>-25000</v>
      </c>
      <c r="I926" s="21">
        <f t="shared" si="62"/>
        <v>4.9504950495049505</v>
      </c>
      <c r="K926" t="s">
        <v>27</v>
      </c>
      <c r="M926" s="2">
        <v>505</v>
      </c>
    </row>
    <row r="927" spans="2:13" ht="12.75">
      <c r="B927" s="306">
        <v>2500</v>
      </c>
      <c r="C927" s="31" t="s">
        <v>27</v>
      </c>
      <c r="D927" s="1" t="s">
        <v>15</v>
      </c>
      <c r="E927" s="1" t="s">
        <v>441</v>
      </c>
      <c r="F927" s="53" t="s">
        <v>450</v>
      </c>
      <c r="G927" s="26" t="s">
        <v>202</v>
      </c>
      <c r="H927" s="5">
        <f t="shared" si="64"/>
        <v>-27500</v>
      </c>
      <c r="I927" s="21">
        <f t="shared" si="62"/>
        <v>4.9504950495049505</v>
      </c>
      <c r="K927" t="s">
        <v>27</v>
      </c>
      <c r="M927" s="2">
        <v>505</v>
      </c>
    </row>
    <row r="928" spans="2:13" ht="12.75">
      <c r="B928" s="306">
        <v>2500</v>
      </c>
      <c r="C928" s="31" t="s">
        <v>27</v>
      </c>
      <c r="D928" s="1" t="s">
        <v>15</v>
      </c>
      <c r="E928" s="1" t="s">
        <v>441</v>
      </c>
      <c r="F928" s="53" t="s">
        <v>451</v>
      </c>
      <c r="G928" s="26" t="s">
        <v>136</v>
      </c>
      <c r="H928" s="5">
        <f t="shared" si="64"/>
        <v>-30000</v>
      </c>
      <c r="I928" s="21">
        <f t="shared" si="62"/>
        <v>4.9504950495049505</v>
      </c>
      <c r="K928" t="s">
        <v>27</v>
      </c>
      <c r="M928" s="2">
        <v>505</v>
      </c>
    </row>
    <row r="929" spans="2:13" ht="12.75">
      <c r="B929" s="306">
        <v>2500</v>
      </c>
      <c r="C929" s="31" t="s">
        <v>27</v>
      </c>
      <c r="D929" s="1" t="s">
        <v>15</v>
      </c>
      <c r="E929" s="1" t="s">
        <v>441</v>
      </c>
      <c r="F929" s="53" t="s">
        <v>452</v>
      </c>
      <c r="G929" s="26" t="s">
        <v>205</v>
      </c>
      <c r="H929" s="5">
        <f t="shared" si="64"/>
        <v>-32500</v>
      </c>
      <c r="I929" s="21">
        <f t="shared" si="62"/>
        <v>4.9504950495049505</v>
      </c>
      <c r="K929" t="s">
        <v>27</v>
      </c>
      <c r="M929" s="2">
        <v>505</v>
      </c>
    </row>
    <row r="930" spans="2:13" ht="12.75">
      <c r="B930" s="306">
        <v>2500</v>
      </c>
      <c r="C930" s="31" t="s">
        <v>27</v>
      </c>
      <c r="D930" s="1" t="s">
        <v>15</v>
      </c>
      <c r="E930" s="1" t="s">
        <v>441</v>
      </c>
      <c r="F930" s="53" t="s">
        <v>453</v>
      </c>
      <c r="G930" s="26" t="s">
        <v>232</v>
      </c>
      <c r="H930" s="5">
        <f t="shared" si="64"/>
        <v>-35000</v>
      </c>
      <c r="I930" s="21">
        <f t="shared" si="62"/>
        <v>4.9504950495049505</v>
      </c>
      <c r="K930" t="s">
        <v>27</v>
      </c>
      <c r="M930" s="2">
        <v>505</v>
      </c>
    </row>
    <row r="931" spans="2:13" ht="12.75">
      <c r="B931" s="306">
        <v>2500</v>
      </c>
      <c r="C931" s="31" t="s">
        <v>27</v>
      </c>
      <c r="D931" s="1" t="s">
        <v>15</v>
      </c>
      <c r="E931" s="1" t="s">
        <v>441</v>
      </c>
      <c r="F931" s="53" t="s">
        <v>454</v>
      </c>
      <c r="G931" s="26" t="s">
        <v>222</v>
      </c>
      <c r="H931" s="5">
        <f t="shared" si="64"/>
        <v>-37500</v>
      </c>
      <c r="I931" s="21">
        <f t="shared" si="62"/>
        <v>4.9504950495049505</v>
      </c>
      <c r="K931" t="s">
        <v>27</v>
      </c>
      <c r="M931" s="2">
        <v>505</v>
      </c>
    </row>
    <row r="932" spans="2:13" ht="12.75">
      <c r="B932" s="306">
        <v>2500</v>
      </c>
      <c r="C932" s="31" t="s">
        <v>27</v>
      </c>
      <c r="D932" s="1" t="s">
        <v>15</v>
      </c>
      <c r="E932" s="1" t="s">
        <v>441</v>
      </c>
      <c r="F932" s="53" t="s">
        <v>455</v>
      </c>
      <c r="G932" s="26" t="s">
        <v>154</v>
      </c>
      <c r="H932" s="5">
        <f t="shared" si="64"/>
        <v>-40000</v>
      </c>
      <c r="I932" s="21">
        <f t="shared" si="62"/>
        <v>4.9504950495049505</v>
      </c>
      <c r="K932" t="s">
        <v>27</v>
      </c>
      <c r="M932" s="2">
        <v>505</v>
      </c>
    </row>
    <row r="933" spans="2:13" ht="12.75">
      <c r="B933" s="306">
        <v>2500</v>
      </c>
      <c r="C933" s="31" t="s">
        <v>27</v>
      </c>
      <c r="D933" s="1" t="s">
        <v>15</v>
      </c>
      <c r="E933" s="1" t="s">
        <v>441</v>
      </c>
      <c r="F933" s="53" t="s">
        <v>456</v>
      </c>
      <c r="G933" s="26" t="s">
        <v>169</v>
      </c>
      <c r="H933" s="5">
        <f t="shared" si="64"/>
        <v>-42500</v>
      </c>
      <c r="I933" s="21">
        <f t="shared" si="62"/>
        <v>4.9504950495049505</v>
      </c>
      <c r="K933" t="s">
        <v>27</v>
      </c>
      <c r="M933" s="2">
        <v>505</v>
      </c>
    </row>
    <row r="934" spans="2:13" ht="12.75">
      <c r="B934" s="306">
        <v>2500</v>
      </c>
      <c r="C934" s="31" t="s">
        <v>27</v>
      </c>
      <c r="D934" s="1" t="s">
        <v>15</v>
      </c>
      <c r="E934" s="1" t="s">
        <v>441</v>
      </c>
      <c r="F934" s="53" t="s">
        <v>457</v>
      </c>
      <c r="G934" s="26" t="s">
        <v>321</v>
      </c>
      <c r="H934" s="5">
        <f t="shared" si="64"/>
        <v>-45000</v>
      </c>
      <c r="I934" s="21">
        <f t="shared" si="62"/>
        <v>4.9504950495049505</v>
      </c>
      <c r="K934" t="s">
        <v>27</v>
      </c>
      <c r="M934" s="2">
        <v>505</v>
      </c>
    </row>
    <row r="935" spans="2:13" ht="12.75">
      <c r="B935" s="306">
        <v>2500</v>
      </c>
      <c r="C935" s="31" t="s">
        <v>27</v>
      </c>
      <c r="D935" s="1" t="s">
        <v>15</v>
      </c>
      <c r="E935" s="1" t="s">
        <v>441</v>
      </c>
      <c r="F935" s="53" t="s">
        <v>458</v>
      </c>
      <c r="G935" s="26" t="s">
        <v>459</v>
      </c>
      <c r="H935" s="5">
        <f t="shared" si="64"/>
        <v>-47500</v>
      </c>
      <c r="I935" s="21">
        <f t="shared" si="62"/>
        <v>4.9504950495049505</v>
      </c>
      <c r="K935" t="s">
        <v>27</v>
      </c>
      <c r="M935" s="2">
        <v>505</v>
      </c>
    </row>
    <row r="936" spans="2:13" ht="12.75">
      <c r="B936" s="306">
        <v>2500</v>
      </c>
      <c r="C936" s="31" t="s">
        <v>27</v>
      </c>
      <c r="D936" s="1" t="s">
        <v>15</v>
      </c>
      <c r="E936" s="1" t="s">
        <v>441</v>
      </c>
      <c r="F936" s="53" t="s">
        <v>460</v>
      </c>
      <c r="G936" s="26" t="s">
        <v>116</v>
      </c>
      <c r="H936" s="5">
        <f t="shared" si="64"/>
        <v>-50000</v>
      </c>
      <c r="I936" s="21">
        <f t="shared" si="62"/>
        <v>4.9504950495049505</v>
      </c>
      <c r="K936" t="s">
        <v>27</v>
      </c>
      <c r="M936" s="2">
        <v>505</v>
      </c>
    </row>
    <row r="937" spans="2:13" ht="12.75">
      <c r="B937" s="306">
        <v>2500</v>
      </c>
      <c r="C937" s="31" t="s">
        <v>27</v>
      </c>
      <c r="D937" s="1" t="s">
        <v>15</v>
      </c>
      <c r="E937" s="1" t="s">
        <v>441</v>
      </c>
      <c r="F937" s="53" t="s">
        <v>461</v>
      </c>
      <c r="G937" s="26" t="s">
        <v>181</v>
      </c>
      <c r="H937" s="5">
        <f t="shared" si="64"/>
        <v>-52500</v>
      </c>
      <c r="I937" s="21">
        <f t="shared" si="62"/>
        <v>4.9504950495049505</v>
      </c>
      <c r="K937" t="s">
        <v>27</v>
      </c>
      <c r="M937" s="2">
        <v>505</v>
      </c>
    </row>
    <row r="938" spans="2:13" ht="12.75">
      <c r="B938" s="306">
        <v>2500</v>
      </c>
      <c r="C938" s="31" t="s">
        <v>27</v>
      </c>
      <c r="D938" s="1" t="s">
        <v>15</v>
      </c>
      <c r="E938" s="1" t="s">
        <v>441</v>
      </c>
      <c r="F938" s="53" t="s">
        <v>462</v>
      </c>
      <c r="G938" s="26" t="s">
        <v>185</v>
      </c>
      <c r="H938" s="5">
        <f t="shared" si="64"/>
        <v>-55000</v>
      </c>
      <c r="I938" s="21">
        <f t="shared" si="62"/>
        <v>4.9504950495049505</v>
      </c>
      <c r="K938" t="s">
        <v>27</v>
      </c>
      <c r="M938" s="2">
        <v>505</v>
      </c>
    </row>
    <row r="939" spans="2:13" ht="12.75">
      <c r="B939" s="306">
        <v>2500</v>
      </c>
      <c r="C939" s="31" t="s">
        <v>27</v>
      </c>
      <c r="D939" s="1" t="s">
        <v>15</v>
      </c>
      <c r="E939" s="1" t="s">
        <v>441</v>
      </c>
      <c r="F939" s="53" t="s">
        <v>463</v>
      </c>
      <c r="G939" s="26" t="s">
        <v>211</v>
      </c>
      <c r="H939" s="5">
        <f t="shared" si="64"/>
        <v>-57500</v>
      </c>
      <c r="I939" s="21">
        <f t="shared" si="62"/>
        <v>4.9504950495049505</v>
      </c>
      <c r="K939" t="s">
        <v>27</v>
      </c>
      <c r="M939" s="2">
        <v>505</v>
      </c>
    </row>
    <row r="940" spans="2:13" ht="12.75">
      <c r="B940" s="306">
        <v>2500</v>
      </c>
      <c r="C940" s="31" t="s">
        <v>27</v>
      </c>
      <c r="D940" s="1" t="s">
        <v>15</v>
      </c>
      <c r="E940" s="1" t="s">
        <v>441</v>
      </c>
      <c r="F940" s="53" t="s">
        <v>464</v>
      </c>
      <c r="G940" s="26" t="s">
        <v>213</v>
      </c>
      <c r="H940" s="5">
        <f t="shared" si="64"/>
        <v>-60000</v>
      </c>
      <c r="I940" s="21">
        <f t="shared" si="62"/>
        <v>4.9504950495049505</v>
      </c>
      <c r="K940" t="s">
        <v>27</v>
      </c>
      <c r="M940" s="2">
        <v>505</v>
      </c>
    </row>
    <row r="941" spans="2:13" ht="12.75">
      <c r="B941" s="308">
        <v>2500</v>
      </c>
      <c r="C941" s="31" t="s">
        <v>27</v>
      </c>
      <c r="D941" s="11" t="s">
        <v>15</v>
      </c>
      <c r="E941" s="11" t="s">
        <v>465</v>
      </c>
      <c r="F941" s="43" t="s">
        <v>466</v>
      </c>
      <c r="G941" s="28" t="s">
        <v>30</v>
      </c>
      <c r="H941" s="5">
        <f t="shared" si="64"/>
        <v>-62500</v>
      </c>
      <c r="I941" s="21">
        <f t="shared" si="62"/>
        <v>4.9504950495049505</v>
      </c>
      <c r="K941" t="s">
        <v>27</v>
      </c>
      <c r="M941" s="2">
        <v>505</v>
      </c>
    </row>
    <row r="942" spans="2:13" ht="12.75">
      <c r="B942" s="306">
        <v>2500</v>
      </c>
      <c r="C942" s="31" t="s">
        <v>27</v>
      </c>
      <c r="D942" s="11" t="s">
        <v>15</v>
      </c>
      <c r="E942" s="1" t="s">
        <v>465</v>
      </c>
      <c r="F942" s="43" t="s">
        <v>467</v>
      </c>
      <c r="G942" s="26" t="s">
        <v>32</v>
      </c>
      <c r="H942" s="5">
        <f t="shared" si="64"/>
        <v>-65000</v>
      </c>
      <c r="I942" s="21">
        <f t="shared" si="62"/>
        <v>4.9504950495049505</v>
      </c>
      <c r="K942" t="s">
        <v>27</v>
      </c>
      <c r="M942" s="2">
        <v>505</v>
      </c>
    </row>
    <row r="943" spans="2:13" ht="12.75">
      <c r="B943" s="306">
        <v>2500</v>
      </c>
      <c r="C943" s="31" t="s">
        <v>27</v>
      </c>
      <c r="D943" s="11" t="s">
        <v>15</v>
      </c>
      <c r="E943" s="1" t="s">
        <v>465</v>
      </c>
      <c r="F943" s="43" t="s">
        <v>468</v>
      </c>
      <c r="G943" s="26" t="s">
        <v>34</v>
      </c>
      <c r="H943" s="5">
        <f t="shared" si="64"/>
        <v>-67500</v>
      </c>
      <c r="I943" s="21">
        <f t="shared" si="62"/>
        <v>4.9504950495049505</v>
      </c>
      <c r="K943" t="s">
        <v>27</v>
      </c>
      <c r="M943" s="2">
        <v>505</v>
      </c>
    </row>
    <row r="944" spans="2:13" ht="12.75">
      <c r="B944" s="306">
        <v>2500</v>
      </c>
      <c r="C944" s="31" t="s">
        <v>27</v>
      </c>
      <c r="D944" s="11" t="s">
        <v>15</v>
      </c>
      <c r="E944" s="1" t="s">
        <v>465</v>
      </c>
      <c r="F944" s="43" t="s">
        <v>469</v>
      </c>
      <c r="G944" s="26" t="s">
        <v>68</v>
      </c>
      <c r="H944" s="5">
        <f t="shared" si="64"/>
        <v>-70000</v>
      </c>
      <c r="I944" s="21">
        <f t="shared" si="62"/>
        <v>4.9504950495049505</v>
      </c>
      <c r="K944" t="s">
        <v>27</v>
      </c>
      <c r="M944" s="2">
        <v>505</v>
      </c>
    </row>
    <row r="945" spans="2:13" ht="12.75">
      <c r="B945" s="306">
        <v>2500</v>
      </c>
      <c r="C945" s="31" t="s">
        <v>27</v>
      </c>
      <c r="D945" s="11" t="s">
        <v>15</v>
      </c>
      <c r="E945" s="1" t="s">
        <v>465</v>
      </c>
      <c r="F945" s="53" t="s">
        <v>470</v>
      </c>
      <c r="G945" s="26" t="s">
        <v>82</v>
      </c>
      <c r="H945" s="5">
        <f t="shared" si="64"/>
        <v>-72500</v>
      </c>
      <c r="I945" s="21">
        <f t="shared" si="62"/>
        <v>4.9504950495049505</v>
      </c>
      <c r="K945" t="s">
        <v>27</v>
      </c>
      <c r="M945" s="2">
        <v>505</v>
      </c>
    </row>
    <row r="946" spans="2:13" ht="12.75">
      <c r="B946" s="306">
        <v>2500</v>
      </c>
      <c r="C946" s="31" t="s">
        <v>27</v>
      </c>
      <c r="D946" s="1" t="s">
        <v>15</v>
      </c>
      <c r="E946" s="1" t="s">
        <v>465</v>
      </c>
      <c r="F946" s="53" t="s">
        <v>471</v>
      </c>
      <c r="G946" s="26" t="s">
        <v>78</v>
      </c>
      <c r="H946" s="5">
        <f t="shared" si="64"/>
        <v>-75000</v>
      </c>
      <c r="I946" s="21">
        <f t="shared" si="62"/>
        <v>4.9504950495049505</v>
      </c>
      <c r="K946" t="s">
        <v>27</v>
      </c>
      <c r="M946" s="2">
        <v>505</v>
      </c>
    </row>
    <row r="947" spans="2:13" ht="12.75">
      <c r="B947" s="306">
        <v>2500</v>
      </c>
      <c r="C947" s="31" t="s">
        <v>27</v>
      </c>
      <c r="D947" s="1" t="s">
        <v>15</v>
      </c>
      <c r="E947" s="1" t="s">
        <v>465</v>
      </c>
      <c r="F947" s="53" t="s">
        <v>472</v>
      </c>
      <c r="G947" s="26" t="s">
        <v>126</v>
      </c>
      <c r="H947" s="5">
        <f t="shared" si="64"/>
        <v>-77500</v>
      </c>
      <c r="I947" s="21">
        <f t="shared" si="62"/>
        <v>4.9504950495049505</v>
      </c>
      <c r="K947" t="s">
        <v>27</v>
      </c>
      <c r="M947" s="2">
        <v>505</v>
      </c>
    </row>
    <row r="948" spans="2:13" ht="12.75">
      <c r="B948" s="306">
        <v>2500</v>
      </c>
      <c r="C948" s="31" t="s">
        <v>27</v>
      </c>
      <c r="D948" s="1" t="s">
        <v>15</v>
      </c>
      <c r="E948" s="1" t="s">
        <v>465</v>
      </c>
      <c r="F948" s="53" t="s">
        <v>473</v>
      </c>
      <c r="G948" s="26" t="s">
        <v>134</v>
      </c>
      <c r="H948" s="5">
        <f t="shared" si="64"/>
        <v>-80000</v>
      </c>
      <c r="I948" s="21">
        <f t="shared" si="62"/>
        <v>4.9504950495049505</v>
      </c>
      <c r="K948" t="s">
        <v>27</v>
      </c>
      <c r="M948" s="2">
        <v>505</v>
      </c>
    </row>
    <row r="949" spans="2:13" ht="12.75">
      <c r="B949" s="306">
        <v>2500</v>
      </c>
      <c r="C949" s="31" t="s">
        <v>27</v>
      </c>
      <c r="D949" s="1" t="s">
        <v>15</v>
      </c>
      <c r="E949" s="1" t="s">
        <v>465</v>
      </c>
      <c r="F949" s="53" t="s">
        <v>474</v>
      </c>
      <c r="G949" s="26" t="s">
        <v>142</v>
      </c>
      <c r="H949" s="5">
        <f t="shared" si="64"/>
        <v>-82500</v>
      </c>
      <c r="I949" s="21">
        <f t="shared" si="62"/>
        <v>4.9504950495049505</v>
      </c>
      <c r="K949" t="s">
        <v>27</v>
      </c>
      <c r="M949" s="2">
        <v>505</v>
      </c>
    </row>
    <row r="950" spans="2:13" ht="12.75">
      <c r="B950" s="306">
        <v>2500</v>
      </c>
      <c r="C950" s="31" t="s">
        <v>27</v>
      </c>
      <c r="D950" s="1" t="s">
        <v>15</v>
      </c>
      <c r="E950" s="1" t="s">
        <v>465</v>
      </c>
      <c r="F950" s="53" t="s">
        <v>475</v>
      </c>
      <c r="G950" s="26" t="s">
        <v>202</v>
      </c>
      <c r="H950" s="5">
        <f aca="true" t="shared" si="65" ref="H950:H971">H949-B950</f>
        <v>-85000</v>
      </c>
      <c r="I950" s="21">
        <f t="shared" si="62"/>
        <v>4.9504950495049505</v>
      </c>
      <c r="K950" t="s">
        <v>27</v>
      </c>
      <c r="M950" s="2">
        <v>505</v>
      </c>
    </row>
    <row r="951" spans="2:13" ht="12.75">
      <c r="B951" s="306">
        <v>2500</v>
      </c>
      <c r="C951" s="31" t="s">
        <v>27</v>
      </c>
      <c r="D951" s="1" t="s">
        <v>15</v>
      </c>
      <c r="E951" s="1" t="s">
        <v>465</v>
      </c>
      <c r="F951" s="53" t="s">
        <v>476</v>
      </c>
      <c r="G951" s="26" t="s">
        <v>136</v>
      </c>
      <c r="H951" s="5">
        <f t="shared" si="65"/>
        <v>-87500</v>
      </c>
      <c r="I951" s="21">
        <f t="shared" si="62"/>
        <v>4.9504950495049505</v>
      </c>
      <c r="K951" t="s">
        <v>27</v>
      </c>
      <c r="M951" s="2">
        <v>505</v>
      </c>
    </row>
    <row r="952" spans="2:13" ht="12.75">
      <c r="B952" s="306">
        <v>2500</v>
      </c>
      <c r="C952" s="31" t="s">
        <v>27</v>
      </c>
      <c r="D952" s="1" t="s">
        <v>15</v>
      </c>
      <c r="E952" s="1" t="s">
        <v>465</v>
      </c>
      <c r="F952" s="53" t="s">
        <v>477</v>
      </c>
      <c r="G952" s="26" t="s">
        <v>154</v>
      </c>
      <c r="H952" s="5">
        <f t="shared" si="65"/>
        <v>-90000</v>
      </c>
      <c r="I952" s="21">
        <f t="shared" si="62"/>
        <v>4.9504950495049505</v>
      </c>
      <c r="K952" t="s">
        <v>27</v>
      </c>
      <c r="M952" s="2">
        <v>505</v>
      </c>
    </row>
    <row r="953" spans="2:13" ht="12.75">
      <c r="B953" s="306">
        <v>2500</v>
      </c>
      <c r="C953" s="31" t="s">
        <v>27</v>
      </c>
      <c r="D953" s="1" t="s">
        <v>15</v>
      </c>
      <c r="E953" s="1" t="s">
        <v>465</v>
      </c>
      <c r="F953" s="53" t="s">
        <v>478</v>
      </c>
      <c r="G953" s="26" t="s">
        <v>169</v>
      </c>
      <c r="H953" s="5">
        <f t="shared" si="65"/>
        <v>-92500</v>
      </c>
      <c r="I953" s="21">
        <f t="shared" si="62"/>
        <v>4.9504950495049505</v>
      </c>
      <c r="K953" t="s">
        <v>27</v>
      </c>
      <c r="M953" s="2">
        <v>505</v>
      </c>
    </row>
    <row r="954" spans="2:13" ht="12.75">
      <c r="B954" s="306">
        <v>2500</v>
      </c>
      <c r="C954" s="31" t="s">
        <v>27</v>
      </c>
      <c r="D954" s="1" t="s">
        <v>15</v>
      </c>
      <c r="E954" s="1" t="s">
        <v>465</v>
      </c>
      <c r="F954" s="53" t="s">
        <v>479</v>
      </c>
      <c r="G954" s="26" t="s">
        <v>116</v>
      </c>
      <c r="H954" s="5">
        <f t="shared" si="65"/>
        <v>-95000</v>
      </c>
      <c r="I954" s="21">
        <f t="shared" si="62"/>
        <v>4.9504950495049505</v>
      </c>
      <c r="K954" t="s">
        <v>27</v>
      </c>
      <c r="M954" s="2">
        <v>505</v>
      </c>
    </row>
    <row r="955" spans="2:13" ht="12.75">
      <c r="B955" s="306">
        <v>2500</v>
      </c>
      <c r="C955" s="31" t="s">
        <v>27</v>
      </c>
      <c r="D955" s="1" t="s">
        <v>15</v>
      </c>
      <c r="E955" s="1" t="s">
        <v>465</v>
      </c>
      <c r="F955" s="53" t="s">
        <v>480</v>
      </c>
      <c r="G955" s="26" t="s">
        <v>181</v>
      </c>
      <c r="H955" s="5">
        <f t="shared" si="65"/>
        <v>-97500</v>
      </c>
      <c r="I955" s="21">
        <f t="shared" si="62"/>
        <v>4.9504950495049505</v>
      </c>
      <c r="K955" t="s">
        <v>27</v>
      </c>
      <c r="M955" s="2">
        <v>505</v>
      </c>
    </row>
    <row r="956" spans="2:13" ht="12.75">
      <c r="B956" s="306">
        <v>2500</v>
      </c>
      <c r="C956" s="31" t="s">
        <v>27</v>
      </c>
      <c r="D956" s="1" t="s">
        <v>15</v>
      </c>
      <c r="E956" s="1" t="s">
        <v>465</v>
      </c>
      <c r="F956" s="53" t="s">
        <v>481</v>
      </c>
      <c r="G956" s="26" t="s">
        <v>211</v>
      </c>
      <c r="H956" s="5">
        <f t="shared" si="65"/>
        <v>-100000</v>
      </c>
      <c r="I956" s="21">
        <f t="shared" si="62"/>
        <v>4.9504950495049505</v>
      </c>
      <c r="K956" t="s">
        <v>27</v>
      </c>
      <c r="M956" s="2">
        <v>505</v>
      </c>
    </row>
    <row r="957" spans="2:13" ht="12.75">
      <c r="B957" s="306">
        <v>2500</v>
      </c>
      <c r="C957" s="31" t="s">
        <v>27</v>
      </c>
      <c r="D957" s="1" t="s">
        <v>15</v>
      </c>
      <c r="E957" s="1" t="s">
        <v>465</v>
      </c>
      <c r="F957" s="53" t="s">
        <v>482</v>
      </c>
      <c r="G957" s="26" t="s">
        <v>213</v>
      </c>
      <c r="H957" s="5">
        <f t="shared" si="65"/>
        <v>-102500</v>
      </c>
      <c r="I957" s="21">
        <f t="shared" si="62"/>
        <v>4.9504950495049505</v>
      </c>
      <c r="K957" t="s">
        <v>27</v>
      </c>
      <c r="M957" s="2">
        <v>505</v>
      </c>
    </row>
    <row r="958" spans="2:13" ht="12.75">
      <c r="B958" s="308">
        <v>2500</v>
      </c>
      <c r="C958" s="31" t="s">
        <v>27</v>
      </c>
      <c r="D958" s="11" t="s">
        <v>15</v>
      </c>
      <c r="E958" s="33" t="s">
        <v>483</v>
      </c>
      <c r="F958" s="43" t="s">
        <v>484</v>
      </c>
      <c r="G958" s="34" t="s">
        <v>30</v>
      </c>
      <c r="H958" s="5">
        <f t="shared" si="65"/>
        <v>-105000</v>
      </c>
      <c r="I958" s="21">
        <f t="shared" si="62"/>
        <v>4.9504950495049505</v>
      </c>
      <c r="K958" t="s">
        <v>27</v>
      </c>
      <c r="M958" s="2">
        <v>505</v>
      </c>
    </row>
    <row r="959" spans="2:13" ht="12.75">
      <c r="B959" s="306">
        <v>2500</v>
      </c>
      <c r="C959" s="31" t="s">
        <v>27</v>
      </c>
      <c r="D959" s="11" t="s">
        <v>15</v>
      </c>
      <c r="E959" s="1" t="s">
        <v>483</v>
      </c>
      <c r="F959" s="43" t="s">
        <v>485</v>
      </c>
      <c r="G959" s="26" t="s">
        <v>32</v>
      </c>
      <c r="H959" s="5">
        <f t="shared" si="65"/>
        <v>-107500</v>
      </c>
      <c r="I959" s="21">
        <f t="shared" si="62"/>
        <v>4.9504950495049505</v>
      </c>
      <c r="K959" t="s">
        <v>27</v>
      </c>
      <c r="M959" s="2">
        <v>505</v>
      </c>
    </row>
    <row r="960" spans="2:13" ht="12.75">
      <c r="B960" s="306">
        <v>2500</v>
      </c>
      <c r="C960" s="31" t="s">
        <v>27</v>
      </c>
      <c r="D960" s="11" t="s">
        <v>15</v>
      </c>
      <c r="E960" s="1" t="s">
        <v>483</v>
      </c>
      <c r="F960" s="43" t="s">
        <v>486</v>
      </c>
      <c r="G960" s="26" t="s">
        <v>34</v>
      </c>
      <c r="H960" s="5">
        <f t="shared" si="65"/>
        <v>-110000</v>
      </c>
      <c r="I960" s="21">
        <f t="shared" si="62"/>
        <v>4.9504950495049505</v>
      </c>
      <c r="K960" t="s">
        <v>27</v>
      </c>
      <c r="M960" s="2">
        <v>505</v>
      </c>
    </row>
    <row r="961" spans="2:13" ht="12.75">
      <c r="B961" s="306">
        <v>2500</v>
      </c>
      <c r="C961" s="31" t="s">
        <v>27</v>
      </c>
      <c r="D961" s="11" t="s">
        <v>15</v>
      </c>
      <c r="E961" s="1" t="s">
        <v>483</v>
      </c>
      <c r="F961" s="43" t="s">
        <v>487</v>
      </c>
      <c r="G961" s="26" t="s">
        <v>68</v>
      </c>
      <c r="H961" s="5">
        <f t="shared" si="65"/>
        <v>-112500</v>
      </c>
      <c r="I961" s="21">
        <f t="shared" si="62"/>
        <v>4.9504950495049505</v>
      </c>
      <c r="K961" t="s">
        <v>27</v>
      </c>
      <c r="M961" s="2">
        <v>505</v>
      </c>
    </row>
    <row r="962" spans="2:13" ht="12.75">
      <c r="B962" s="306">
        <v>2500</v>
      </c>
      <c r="C962" s="31" t="s">
        <v>27</v>
      </c>
      <c r="D962" s="11" t="s">
        <v>15</v>
      </c>
      <c r="E962" s="1" t="s">
        <v>483</v>
      </c>
      <c r="F962" s="53" t="s">
        <v>488</v>
      </c>
      <c r="G962" s="26" t="s">
        <v>82</v>
      </c>
      <c r="H962" s="5">
        <f t="shared" si="65"/>
        <v>-115000</v>
      </c>
      <c r="I962" s="21">
        <f t="shared" si="62"/>
        <v>4.9504950495049505</v>
      </c>
      <c r="K962" t="s">
        <v>27</v>
      </c>
      <c r="M962" s="2">
        <v>505</v>
      </c>
    </row>
    <row r="963" spans="2:13" ht="12.75">
      <c r="B963" s="306">
        <v>5000</v>
      </c>
      <c r="C963" s="31" t="s">
        <v>27</v>
      </c>
      <c r="D963" s="1" t="s">
        <v>15</v>
      </c>
      <c r="E963" s="1" t="s">
        <v>483</v>
      </c>
      <c r="F963" s="53" t="s">
        <v>489</v>
      </c>
      <c r="G963" s="26" t="s">
        <v>78</v>
      </c>
      <c r="H963" s="5">
        <f t="shared" si="65"/>
        <v>-120000</v>
      </c>
      <c r="I963" s="21">
        <f aca="true" t="shared" si="66" ref="I963:I1026">+B963/M963</f>
        <v>9.900990099009901</v>
      </c>
      <c r="K963" t="s">
        <v>27</v>
      </c>
      <c r="M963" s="2">
        <v>505</v>
      </c>
    </row>
    <row r="964" spans="2:13" ht="12.75">
      <c r="B964" s="306">
        <v>2500</v>
      </c>
      <c r="C964" s="31" t="s">
        <v>27</v>
      </c>
      <c r="D964" s="1" t="s">
        <v>15</v>
      </c>
      <c r="E964" s="1" t="s">
        <v>483</v>
      </c>
      <c r="F964" s="53" t="s">
        <v>490</v>
      </c>
      <c r="G964" s="26" t="s">
        <v>126</v>
      </c>
      <c r="H964" s="5">
        <f t="shared" si="65"/>
        <v>-122500</v>
      </c>
      <c r="I964" s="21">
        <f t="shared" si="66"/>
        <v>4.9504950495049505</v>
      </c>
      <c r="K964" t="s">
        <v>27</v>
      </c>
      <c r="M964" s="2">
        <v>505</v>
      </c>
    </row>
    <row r="965" spans="2:13" ht="12.75">
      <c r="B965" s="306">
        <v>2500</v>
      </c>
      <c r="C965" s="31" t="s">
        <v>27</v>
      </c>
      <c r="D965" s="1" t="s">
        <v>15</v>
      </c>
      <c r="E965" s="1" t="s">
        <v>483</v>
      </c>
      <c r="F965" s="53" t="s">
        <v>491</v>
      </c>
      <c r="G965" s="26" t="s">
        <v>154</v>
      </c>
      <c r="H965" s="5">
        <f t="shared" si="65"/>
        <v>-125000</v>
      </c>
      <c r="I965" s="21">
        <f t="shared" si="66"/>
        <v>4.9504950495049505</v>
      </c>
      <c r="K965" t="s">
        <v>27</v>
      </c>
      <c r="M965" s="2">
        <v>505</v>
      </c>
    </row>
    <row r="966" spans="2:13" ht="12.75">
      <c r="B966" s="306">
        <v>2500</v>
      </c>
      <c r="C966" s="31" t="s">
        <v>27</v>
      </c>
      <c r="D966" s="1" t="s">
        <v>15</v>
      </c>
      <c r="E966" s="1" t="s">
        <v>483</v>
      </c>
      <c r="F966" s="53" t="s">
        <v>492</v>
      </c>
      <c r="G966" s="26" t="s">
        <v>116</v>
      </c>
      <c r="H966" s="5">
        <f t="shared" si="65"/>
        <v>-127500</v>
      </c>
      <c r="I966" s="21">
        <f t="shared" si="66"/>
        <v>4.9504950495049505</v>
      </c>
      <c r="K966" t="s">
        <v>27</v>
      </c>
      <c r="M966" s="2">
        <v>505</v>
      </c>
    </row>
    <row r="967" spans="2:13" ht="12.75">
      <c r="B967" s="306">
        <v>2500</v>
      </c>
      <c r="C967" s="31" t="s">
        <v>27</v>
      </c>
      <c r="D967" s="1" t="s">
        <v>15</v>
      </c>
      <c r="E967" s="1" t="s">
        <v>483</v>
      </c>
      <c r="F967" s="53" t="s">
        <v>493</v>
      </c>
      <c r="G967" s="26" t="s">
        <v>181</v>
      </c>
      <c r="H967" s="5">
        <f t="shared" si="65"/>
        <v>-130000</v>
      </c>
      <c r="I967" s="21">
        <f t="shared" si="66"/>
        <v>4.9504950495049505</v>
      </c>
      <c r="K967" t="s">
        <v>27</v>
      </c>
      <c r="M967" s="2">
        <v>505</v>
      </c>
    </row>
    <row r="968" spans="2:13" ht="12.75">
      <c r="B968" s="306">
        <v>2500</v>
      </c>
      <c r="C968" s="31" t="s">
        <v>27</v>
      </c>
      <c r="D968" s="1" t="s">
        <v>15</v>
      </c>
      <c r="E968" s="1" t="s">
        <v>483</v>
      </c>
      <c r="F968" s="53" t="s">
        <v>494</v>
      </c>
      <c r="G968" s="26" t="s">
        <v>185</v>
      </c>
      <c r="H968" s="5">
        <f t="shared" si="65"/>
        <v>-132500</v>
      </c>
      <c r="I968" s="21">
        <f t="shared" si="66"/>
        <v>4.9504950495049505</v>
      </c>
      <c r="K968" t="s">
        <v>27</v>
      </c>
      <c r="M968" s="2">
        <v>505</v>
      </c>
    </row>
    <row r="969" spans="2:13" ht="12.75">
      <c r="B969" s="306">
        <v>2500</v>
      </c>
      <c r="C969" s="31" t="s">
        <v>27</v>
      </c>
      <c r="D969" s="1" t="s">
        <v>15</v>
      </c>
      <c r="E969" s="1" t="s">
        <v>483</v>
      </c>
      <c r="F969" s="53" t="s">
        <v>495</v>
      </c>
      <c r="G969" s="26" t="s">
        <v>209</v>
      </c>
      <c r="H969" s="5">
        <f t="shared" si="65"/>
        <v>-135000</v>
      </c>
      <c r="I969" s="21">
        <f t="shared" si="66"/>
        <v>4.9504950495049505</v>
      </c>
      <c r="K969" t="s">
        <v>27</v>
      </c>
      <c r="M969" s="2">
        <v>505</v>
      </c>
    </row>
    <row r="970" spans="2:13" ht="12.75">
      <c r="B970" s="306">
        <v>2500</v>
      </c>
      <c r="C970" s="31" t="s">
        <v>27</v>
      </c>
      <c r="D970" s="1" t="s">
        <v>15</v>
      </c>
      <c r="E970" s="1" t="s">
        <v>483</v>
      </c>
      <c r="F970" s="53" t="s">
        <v>496</v>
      </c>
      <c r="G970" s="26" t="s">
        <v>211</v>
      </c>
      <c r="H970" s="5">
        <f t="shared" si="65"/>
        <v>-137500</v>
      </c>
      <c r="I970" s="21">
        <f t="shared" si="66"/>
        <v>4.9504950495049505</v>
      </c>
      <c r="K970" t="s">
        <v>27</v>
      </c>
      <c r="M970" s="2">
        <v>505</v>
      </c>
    </row>
    <row r="971" spans="1:13" s="72" customFormat="1" ht="12.75">
      <c r="A971" s="1"/>
      <c r="B971" s="306">
        <v>2500</v>
      </c>
      <c r="C971" s="31" t="s">
        <v>27</v>
      </c>
      <c r="D971" s="1" t="s">
        <v>15</v>
      </c>
      <c r="E971" s="1" t="s">
        <v>483</v>
      </c>
      <c r="F971" s="53" t="s">
        <v>497</v>
      </c>
      <c r="G971" s="26" t="s">
        <v>213</v>
      </c>
      <c r="H971" s="5">
        <f t="shared" si="65"/>
        <v>-140000</v>
      </c>
      <c r="I971" s="21">
        <f t="shared" si="66"/>
        <v>4.9504950495049505</v>
      </c>
      <c r="J971"/>
      <c r="K971" t="s">
        <v>27</v>
      </c>
      <c r="L971"/>
      <c r="M971" s="2">
        <v>505</v>
      </c>
    </row>
    <row r="972" spans="1:13" ht="12.75">
      <c r="A972" s="10"/>
      <c r="B972" s="307">
        <f>SUM(B919:B971)</f>
        <v>140000</v>
      </c>
      <c r="C972" s="10" t="s">
        <v>27</v>
      </c>
      <c r="D972" s="10"/>
      <c r="E972" s="10"/>
      <c r="F972" s="77"/>
      <c r="G972" s="17"/>
      <c r="H972" s="70">
        <v>0</v>
      </c>
      <c r="I972" s="71">
        <f t="shared" si="66"/>
        <v>277.2277227722772</v>
      </c>
      <c r="J972" s="72"/>
      <c r="K972" s="72"/>
      <c r="L972" s="72"/>
      <c r="M972" s="2">
        <v>505</v>
      </c>
    </row>
    <row r="973" spans="2:13" ht="12.75">
      <c r="B973" s="306"/>
      <c r="H973" s="5">
        <f aca="true" t="shared" si="67" ref="H973:H1004">H972-B973</f>
        <v>0</v>
      </c>
      <c r="I973" s="21">
        <f t="shared" si="66"/>
        <v>0</v>
      </c>
      <c r="M973" s="2">
        <v>505</v>
      </c>
    </row>
    <row r="974" spans="1:13" s="14" customFormat="1" ht="12.75">
      <c r="A974" s="1"/>
      <c r="B974" s="306"/>
      <c r="C974" s="1"/>
      <c r="D974" s="1"/>
      <c r="E974" s="1"/>
      <c r="F974" s="43"/>
      <c r="G974" s="26"/>
      <c r="H974" s="5">
        <f t="shared" si="67"/>
        <v>0</v>
      </c>
      <c r="I974" s="21">
        <f t="shared" si="66"/>
        <v>0</v>
      </c>
      <c r="J974"/>
      <c r="K974"/>
      <c r="L974"/>
      <c r="M974" s="2">
        <v>505</v>
      </c>
    </row>
    <row r="975" spans="2:13" ht="12.75">
      <c r="B975" s="308">
        <v>1500</v>
      </c>
      <c r="C975" s="11" t="s">
        <v>42</v>
      </c>
      <c r="D975" s="11" t="s">
        <v>498</v>
      </c>
      <c r="E975" s="11" t="s">
        <v>836</v>
      </c>
      <c r="F975" s="43" t="s">
        <v>499</v>
      </c>
      <c r="G975" s="28" t="s">
        <v>30</v>
      </c>
      <c r="H975" s="5">
        <f t="shared" si="67"/>
        <v>-1500</v>
      </c>
      <c r="I975" s="21">
        <f t="shared" si="66"/>
        <v>2.9702970297029703</v>
      </c>
      <c r="K975" t="s">
        <v>483</v>
      </c>
      <c r="M975" s="2">
        <v>505</v>
      </c>
    </row>
    <row r="976" spans="1:13" ht="12.75">
      <c r="A976" s="11"/>
      <c r="B976" s="308">
        <v>1000</v>
      </c>
      <c r="C976" s="11" t="s">
        <v>42</v>
      </c>
      <c r="D976" s="11" t="s">
        <v>498</v>
      </c>
      <c r="E976" s="11" t="s">
        <v>836</v>
      </c>
      <c r="F976" s="43" t="s">
        <v>499</v>
      </c>
      <c r="G976" s="28" t="s">
        <v>32</v>
      </c>
      <c r="H976" s="5">
        <f t="shared" si="67"/>
        <v>-2500</v>
      </c>
      <c r="I976" s="21">
        <f t="shared" si="66"/>
        <v>1.9801980198019802</v>
      </c>
      <c r="J976" s="14"/>
      <c r="K976" t="s">
        <v>483</v>
      </c>
      <c r="L976" s="14"/>
      <c r="M976" s="2">
        <v>505</v>
      </c>
    </row>
    <row r="977" spans="2:13" ht="12.75">
      <c r="B977" s="306">
        <v>1800</v>
      </c>
      <c r="C977" s="11" t="s">
        <v>42</v>
      </c>
      <c r="D977" s="11" t="s">
        <v>498</v>
      </c>
      <c r="E977" s="1" t="s">
        <v>836</v>
      </c>
      <c r="F977" s="43" t="s">
        <v>499</v>
      </c>
      <c r="G977" s="28" t="s">
        <v>34</v>
      </c>
      <c r="H977" s="5">
        <f t="shared" si="67"/>
        <v>-4300</v>
      </c>
      <c r="I977" s="21">
        <f t="shared" si="66"/>
        <v>3.5643564356435644</v>
      </c>
      <c r="K977" t="s">
        <v>483</v>
      </c>
      <c r="M977" s="2">
        <v>505</v>
      </c>
    </row>
    <row r="978" spans="2:14" ht="12.75">
      <c r="B978" s="306">
        <v>1000</v>
      </c>
      <c r="C978" s="1" t="s">
        <v>42</v>
      </c>
      <c r="D978" s="11" t="s">
        <v>498</v>
      </c>
      <c r="E978" s="1" t="s">
        <v>836</v>
      </c>
      <c r="F978" s="43" t="s">
        <v>499</v>
      </c>
      <c r="G978" s="28" t="s">
        <v>68</v>
      </c>
      <c r="H978" s="5">
        <f t="shared" si="67"/>
        <v>-5300</v>
      </c>
      <c r="I978" s="21">
        <f t="shared" si="66"/>
        <v>1.9801980198019802</v>
      </c>
      <c r="K978" t="s">
        <v>483</v>
      </c>
      <c r="M978" s="2">
        <v>505</v>
      </c>
      <c r="N978" s="37">
        <v>500</v>
      </c>
    </row>
    <row r="979" spans="2:13" ht="12.75">
      <c r="B979" s="306">
        <v>1600</v>
      </c>
      <c r="C979" s="1" t="s">
        <v>42</v>
      </c>
      <c r="D979" s="11" t="s">
        <v>498</v>
      </c>
      <c r="E979" s="1" t="s">
        <v>836</v>
      </c>
      <c r="F979" s="43" t="s">
        <v>499</v>
      </c>
      <c r="G979" s="28" t="s">
        <v>82</v>
      </c>
      <c r="H979" s="5">
        <f t="shared" si="67"/>
        <v>-6900</v>
      </c>
      <c r="I979" s="21">
        <f t="shared" si="66"/>
        <v>3.1683168316831685</v>
      </c>
      <c r="K979" t="s">
        <v>483</v>
      </c>
      <c r="M979" s="2">
        <v>505</v>
      </c>
    </row>
    <row r="980" spans="2:13" ht="12.75">
      <c r="B980" s="306">
        <v>1400</v>
      </c>
      <c r="C980" s="1" t="s">
        <v>42</v>
      </c>
      <c r="D980" s="11" t="s">
        <v>498</v>
      </c>
      <c r="E980" s="1" t="s">
        <v>836</v>
      </c>
      <c r="F980" s="43" t="s">
        <v>499</v>
      </c>
      <c r="G980" s="28" t="s">
        <v>78</v>
      </c>
      <c r="H980" s="5">
        <f t="shared" si="67"/>
        <v>-8300</v>
      </c>
      <c r="I980" s="21">
        <f t="shared" si="66"/>
        <v>2.772277227722772</v>
      </c>
      <c r="K980" t="s">
        <v>483</v>
      </c>
      <c r="M980" s="2">
        <v>505</v>
      </c>
    </row>
    <row r="981" spans="2:13" ht="12.75">
      <c r="B981" s="306">
        <v>1500</v>
      </c>
      <c r="C981" s="1" t="s">
        <v>42</v>
      </c>
      <c r="D981" s="11" t="s">
        <v>498</v>
      </c>
      <c r="E981" s="1" t="s">
        <v>836</v>
      </c>
      <c r="F981" s="43" t="s">
        <v>499</v>
      </c>
      <c r="G981" s="28" t="s">
        <v>126</v>
      </c>
      <c r="H981" s="5">
        <f t="shared" si="67"/>
        <v>-9800</v>
      </c>
      <c r="I981" s="21">
        <f t="shared" si="66"/>
        <v>2.9702970297029703</v>
      </c>
      <c r="K981" t="s">
        <v>483</v>
      </c>
      <c r="M981" s="2">
        <v>505</v>
      </c>
    </row>
    <row r="982" spans="2:13" ht="12.75">
      <c r="B982" s="306">
        <v>1200</v>
      </c>
      <c r="C982" s="1" t="s">
        <v>42</v>
      </c>
      <c r="D982" s="11" t="s">
        <v>498</v>
      </c>
      <c r="E982" s="1" t="s">
        <v>836</v>
      </c>
      <c r="F982" s="43" t="s">
        <v>499</v>
      </c>
      <c r="G982" s="28" t="s">
        <v>134</v>
      </c>
      <c r="H982" s="5">
        <f t="shared" si="67"/>
        <v>-11000</v>
      </c>
      <c r="I982" s="21">
        <f t="shared" si="66"/>
        <v>2.376237623762376</v>
      </c>
      <c r="K982" t="s">
        <v>483</v>
      </c>
      <c r="M982" s="2">
        <v>505</v>
      </c>
    </row>
    <row r="983" spans="2:13" ht="12.75">
      <c r="B983" s="306">
        <v>1000</v>
      </c>
      <c r="C983" s="1" t="s">
        <v>42</v>
      </c>
      <c r="D983" s="11" t="s">
        <v>498</v>
      </c>
      <c r="E983" s="1" t="s">
        <v>836</v>
      </c>
      <c r="F983" s="43" t="s">
        <v>499</v>
      </c>
      <c r="G983" s="28" t="s">
        <v>142</v>
      </c>
      <c r="H983" s="5">
        <f t="shared" si="67"/>
        <v>-12000</v>
      </c>
      <c r="I983" s="21">
        <f t="shared" si="66"/>
        <v>1.9801980198019802</v>
      </c>
      <c r="K983" t="s">
        <v>483</v>
      </c>
      <c r="M983" s="2">
        <v>505</v>
      </c>
    </row>
    <row r="984" spans="2:13" ht="12.75">
      <c r="B984" s="306">
        <v>1500</v>
      </c>
      <c r="C984" s="1" t="s">
        <v>42</v>
      </c>
      <c r="D984" s="11" t="s">
        <v>498</v>
      </c>
      <c r="E984" s="1" t="s">
        <v>836</v>
      </c>
      <c r="F984" s="43" t="s">
        <v>499</v>
      </c>
      <c r="G984" s="28" t="s">
        <v>222</v>
      </c>
      <c r="H984" s="5">
        <f t="shared" si="67"/>
        <v>-13500</v>
      </c>
      <c r="I984" s="21">
        <f t="shared" si="66"/>
        <v>2.9702970297029703</v>
      </c>
      <c r="K984" t="s">
        <v>483</v>
      </c>
      <c r="M984" s="2">
        <v>505</v>
      </c>
    </row>
    <row r="985" spans="2:13" ht="12.75">
      <c r="B985" s="306">
        <v>1300</v>
      </c>
      <c r="C985" s="1" t="s">
        <v>42</v>
      </c>
      <c r="D985" s="1" t="s">
        <v>498</v>
      </c>
      <c r="E985" s="1" t="s">
        <v>836</v>
      </c>
      <c r="F985" s="43" t="s">
        <v>499</v>
      </c>
      <c r="G985" s="28" t="s">
        <v>154</v>
      </c>
      <c r="H985" s="5">
        <f t="shared" si="67"/>
        <v>-14800</v>
      </c>
      <c r="I985" s="21">
        <f t="shared" si="66"/>
        <v>2.5742574257425743</v>
      </c>
      <c r="K985" t="s">
        <v>483</v>
      </c>
      <c r="M985" s="2">
        <v>505</v>
      </c>
    </row>
    <row r="986" spans="2:13" ht="12.75">
      <c r="B986" s="306">
        <v>1000</v>
      </c>
      <c r="C986" s="1" t="s">
        <v>42</v>
      </c>
      <c r="D986" s="1" t="s">
        <v>498</v>
      </c>
      <c r="E986" s="1" t="s">
        <v>836</v>
      </c>
      <c r="F986" s="43" t="s">
        <v>499</v>
      </c>
      <c r="G986" s="28" t="s">
        <v>160</v>
      </c>
      <c r="H986" s="5">
        <f t="shared" si="67"/>
        <v>-15800</v>
      </c>
      <c r="I986" s="21">
        <f t="shared" si="66"/>
        <v>1.9801980198019802</v>
      </c>
      <c r="K986" t="s">
        <v>483</v>
      </c>
      <c r="M986" s="2">
        <v>505</v>
      </c>
    </row>
    <row r="987" spans="2:13" ht="12.75">
      <c r="B987" s="306">
        <v>800</v>
      </c>
      <c r="C987" s="1" t="s">
        <v>42</v>
      </c>
      <c r="D987" s="1" t="s">
        <v>498</v>
      </c>
      <c r="E987" s="1" t="s">
        <v>836</v>
      </c>
      <c r="F987" s="43" t="s">
        <v>499</v>
      </c>
      <c r="G987" s="28" t="s">
        <v>321</v>
      </c>
      <c r="H987" s="5">
        <f t="shared" si="67"/>
        <v>-16600</v>
      </c>
      <c r="I987" s="21">
        <f t="shared" si="66"/>
        <v>1.5841584158415842</v>
      </c>
      <c r="K987" t="s">
        <v>483</v>
      </c>
      <c r="M987" s="2">
        <v>505</v>
      </c>
    </row>
    <row r="988" spans="2:13" ht="12.75">
      <c r="B988" s="306">
        <v>1200</v>
      </c>
      <c r="C988" s="1" t="s">
        <v>42</v>
      </c>
      <c r="D988" s="1" t="s">
        <v>498</v>
      </c>
      <c r="E988" s="1" t="s">
        <v>836</v>
      </c>
      <c r="F988" s="43" t="s">
        <v>499</v>
      </c>
      <c r="G988" s="28" t="s">
        <v>116</v>
      </c>
      <c r="H988" s="5">
        <f t="shared" si="67"/>
        <v>-17800</v>
      </c>
      <c r="I988" s="21">
        <f t="shared" si="66"/>
        <v>2.376237623762376</v>
      </c>
      <c r="K988" t="s">
        <v>483</v>
      </c>
      <c r="M988" s="2">
        <v>505</v>
      </c>
    </row>
    <row r="989" spans="2:13" ht="12.75">
      <c r="B989" s="306">
        <v>1000</v>
      </c>
      <c r="C989" s="1" t="s">
        <v>42</v>
      </c>
      <c r="D989" s="1" t="s">
        <v>498</v>
      </c>
      <c r="E989" s="1" t="s">
        <v>836</v>
      </c>
      <c r="F989" s="43" t="s">
        <v>499</v>
      </c>
      <c r="G989" s="28" t="s">
        <v>181</v>
      </c>
      <c r="H989" s="5">
        <f t="shared" si="67"/>
        <v>-18800</v>
      </c>
      <c r="I989" s="21">
        <f t="shared" si="66"/>
        <v>1.9801980198019802</v>
      </c>
      <c r="K989" t="s">
        <v>483</v>
      </c>
      <c r="M989" s="2">
        <v>505</v>
      </c>
    </row>
    <row r="990" spans="2:13" ht="12.75">
      <c r="B990" s="306">
        <v>1000</v>
      </c>
      <c r="C990" s="1" t="s">
        <v>42</v>
      </c>
      <c r="D990" s="1" t="s">
        <v>498</v>
      </c>
      <c r="E990" s="1" t="s">
        <v>836</v>
      </c>
      <c r="F990" s="43" t="s">
        <v>499</v>
      </c>
      <c r="G990" s="28" t="s">
        <v>185</v>
      </c>
      <c r="H990" s="5">
        <f t="shared" si="67"/>
        <v>-19800</v>
      </c>
      <c r="I990" s="21">
        <f t="shared" si="66"/>
        <v>1.9801980198019802</v>
      </c>
      <c r="K990" t="s">
        <v>483</v>
      </c>
      <c r="M990" s="2">
        <v>505</v>
      </c>
    </row>
    <row r="991" spans="2:13" ht="12.75">
      <c r="B991" s="306">
        <v>1100</v>
      </c>
      <c r="C991" s="1" t="s">
        <v>42</v>
      </c>
      <c r="D991" s="1" t="s">
        <v>498</v>
      </c>
      <c r="E991" s="1" t="s">
        <v>836</v>
      </c>
      <c r="F991" s="43" t="s">
        <v>499</v>
      </c>
      <c r="G991" s="28" t="s">
        <v>209</v>
      </c>
      <c r="H991" s="5">
        <f t="shared" si="67"/>
        <v>-20900</v>
      </c>
      <c r="I991" s="21">
        <f t="shared" si="66"/>
        <v>2.1782178217821784</v>
      </c>
      <c r="K991" t="s">
        <v>483</v>
      </c>
      <c r="M991" s="2">
        <v>505</v>
      </c>
    </row>
    <row r="992" spans="2:13" ht="12.75">
      <c r="B992" s="306">
        <v>900</v>
      </c>
      <c r="C992" s="1" t="s">
        <v>42</v>
      </c>
      <c r="D992" s="1" t="s">
        <v>498</v>
      </c>
      <c r="E992" s="1" t="s">
        <v>836</v>
      </c>
      <c r="F992" s="43" t="s">
        <v>499</v>
      </c>
      <c r="G992" s="28" t="s">
        <v>223</v>
      </c>
      <c r="H992" s="5">
        <f t="shared" si="67"/>
        <v>-21800</v>
      </c>
      <c r="I992" s="21">
        <f t="shared" si="66"/>
        <v>1.7821782178217822</v>
      </c>
      <c r="K992" t="s">
        <v>483</v>
      </c>
      <c r="M992" s="2">
        <v>505</v>
      </c>
    </row>
    <row r="993" spans="2:13" ht="12.75">
      <c r="B993" s="306">
        <v>600</v>
      </c>
      <c r="C993" s="1" t="s">
        <v>42</v>
      </c>
      <c r="D993" s="1" t="s">
        <v>498</v>
      </c>
      <c r="E993" s="1" t="s">
        <v>836</v>
      </c>
      <c r="F993" s="43" t="s">
        <v>499</v>
      </c>
      <c r="G993" s="28" t="s">
        <v>325</v>
      </c>
      <c r="H993" s="5">
        <f t="shared" si="67"/>
        <v>-22400</v>
      </c>
      <c r="I993" s="21">
        <f t="shared" si="66"/>
        <v>1.188118811881188</v>
      </c>
      <c r="K993" t="s">
        <v>483</v>
      </c>
      <c r="M993" s="2">
        <v>505</v>
      </c>
    </row>
    <row r="994" spans="2:13" ht="12.75">
      <c r="B994" s="306">
        <v>1000</v>
      </c>
      <c r="C994" s="1" t="s">
        <v>42</v>
      </c>
      <c r="D994" s="1" t="s">
        <v>498</v>
      </c>
      <c r="E994" s="1" t="s">
        <v>836</v>
      </c>
      <c r="F994" s="43" t="s">
        <v>499</v>
      </c>
      <c r="G994" s="28" t="s">
        <v>211</v>
      </c>
      <c r="H994" s="5">
        <f t="shared" si="67"/>
        <v>-23400</v>
      </c>
      <c r="I994" s="21">
        <f t="shared" si="66"/>
        <v>1.9801980198019802</v>
      </c>
      <c r="K994" t="s">
        <v>483</v>
      </c>
      <c r="M994" s="2">
        <v>505</v>
      </c>
    </row>
    <row r="995" spans="2:13" ht="12.75">
      <c r="B995" s="306">
        <v>1100</v>
      </c>
      <c r="C995" s="1" t="s">
        <v>42</v>
      </c>
      <c r="D995" s="1" t="s">
        <v>498</v>
      </c>
      <c r="E995" s="1" t="s">
        <v>836</v>
      </c>
      <c r="F995" s="43" t="s">
        <v>499</v>
      </c>
      <c r="G995" s="28" t="s">
        <v>213</v>
      </c>
      <c r="H995" s="5">
        <f t="shared" si="67"/>
        <v>-24500</v>
      </c>
      <c r="I995" s="21">
        <f t="shared" si="66"/>
        <v>2.1782178217821784</v>
      </c>
      <c r="K995" t="s">
        <v>483</v>
      </c>
      <c r="M995" s="2">
        <v>505</v>
      </c>
    </row>
    <row r="996" spans="2:13" ht="12.75">
      <c r="B996" s="308">
        <v>1800</v>
      </c>
      <c r="C996" s="11" t="s">
        <v>42</v>
      </c>
      <c r="D996" s="11" t="s">
        <v>498</v>
      </c>
      <c r="E996" s="11" t="s">
        <v>836</v>
      </c>
      <c r="F996" s="43" t="s">
        <v>500</v>
      </c>
      <c r="G996" s="28" t="s">
        <v>30</v>
      </c>
      <c r="H996" s="5">
        <f t="shared" si="67"/>
        <v>-26300</v>
      </c>
      <c r="I996" s="21">
        <f t="shared" si="66"/>
        <v>3.5643564356435644</v>
      </c>
      <c r="K996" t="s">
        <v>465</v>
      </c>
      <c r="M996" s="2">
        <v>505</v>
      </c>
    </row>
    <row r="997" spans="2:13" ht="12.75">
      <c r="B997" s="308">
        <v>1200</v>
      </c>
      <c r="C997" s="11" t="s">
        <v>42</v>
      </c>
      <c r="D997" s="11" t="s">
        <v>498</v>
      </c>
      <c r="E997" s="11" t="s">
        <v>836</v>
      </c>
      <c r="F997" s="43" t="s">
        <v>500</v>
      </c>
      <c r="G997" s="28" t="s">
        <v>32</v>
      </c>
      <c r="H997" s="5">
        <f t="shared" si="67"/>
        <v>-27500</v>
      </c>
      <c r="I997" s="21">
        <f t="shared" si="66"/>
        <v>2.376237623762376</v>
      </c>
      <c r="K997" t="s">
        <v>465</v>
      </c>
      <c r="M997" s="2">
        <v>505</v>
      </c>
    </row>
    <row r="998" spans="2:13" ht="12.75">
      <c r="B998" s="306">
        <v>1500</v>
      </c>
      <c r="C998" s="11" t="s">
        <v>42</v>
      </c>
      <c r="D998" s="11" t="s">
        <v>498</v>
      </c>
      <c r="E998" s="1" t="s">
        <v>836</v>
      </c>
      <c r="F998" s="43" t="s">
        <v>500</v>
      </c>
      <c r="G998" s="28" t="s">
        <v>34</v>
      </c>
      <c r="H998" s="5">
        <f t="shared" si="67"/>
        <v>-29000</v>
      </c>
      <c r="I998" s="21">
        <f t="shared" si="66"/>
        <v>2.9702970297029703</v>
      </c>
      <c r="K998" t="s">
        <v>465</v>
      </c>
      <c r="M998" s="2">
        <v>505</v>
      </c>
    </row>
    <row r="999" spans="2:13" ht="12.75">
      <c r="B999" s="306">
        <v>1000</v>
      </c>
      <c r="C999" s="1" t="s">
        <v>42</v>
      </c>
      <c r="D999" s="11" t="s">
        <v>498</v>
      </c>
      <c r="E999" s="1" t="s">
        <v>836</v>
      </c>
      <c r="F999" s="43" t="s">
        <v>500</v>
      </c>
      <c r="G999" s="28" t="s">
        <v>68</v>
      </c>
      <c r="H999" s="5">
        <f t="shared" si="67"/>
        <v>-30000</v>
      </c>
      <c r="I999" s="21">
        <f t="shared" si="66"/>
        <v>1.9801980198019802</v>
      </c>
      <c r="K999" t="s">
        <v>465</v>
      </c>
      <c r="M999" s="2">
        <v>505</v>
      </c>
    </row>
    <row r="1000" spans="2:13" ht="12.75">
      <c r="B1000" s="306">
        <v>1000</v>
      </c>
      <c r="C1000" s="1" t="s">
        <v>42</v>
      </c>
      <c r="D1000" s="11" t="s">
        <v>498</v>
      </c>
      <c r="E1000" s="1" t="s">
        <v>836</v>
      </c>
      <c r="F1000" s="43" t="s">
        <v>500</v>
      </c>
      <c r="G1000" s="28" t="s">
        <v>82</v>
      </c>
      <c r="H1000" s="5">
        <f t="shared" si="67"/>
        <v>-31000</v>
      </c>
      <c r="I1000" s="21">
        <f t="shared" si="66"/>
        <v>1.9801980198019802</v>
      </c>
      <c r="K1000" t="s">
        <v>465</v>
      </c>
      <c r="M1000" s="2">
        <v>505</v>
      </c>
    </row>
    <row r="1001" spans="2:13" ht="12.75">
      <c r="B1001" s="306">
        <v>1500</v>
      </c>
      <c r="C1001" s="1" t="s">
        <v>42</v>
      </c>
      <c r="D1001" s="11" t="s">
        <v>498</v>
      </c>
      <c r="E1001" s="1" t="s">
        <v>836</v>
      </c>
      <c r="F1001" s="43" t="s">
        <v>500</v>
      </c>
      <c r="G1001" s="28" t="s">
        <v>78</v>
      </c>
      <c r="H1001" s="5">
        <f t="shared" si="67"/>
        <v>-32500</v>
      </c>
      <c r="I1001" s="21">
        <f t="shared" si="66"/>
        <v>2.9702970297029703</v>
      </c>
      <c r="K1001" t="s">
        <v>465</v>
      </c>
      <c r="M1001" s="2">
        <v>505</v>
      </c>
    </row>
    <row r="1002" spans="2:13" ht="12.75">
      <c r="B1002" s="306">
        <v>1400</v>
      </c>
      <c r="C1002" s="1" t="s">
        <v>42</v>
      </c>
      <c r="D1002" s="11" t="s">
        <v>498</v>
      </c>
      <c r="E1002" s="1" t="s">
        <v>836</v>
      </c>
      <c r="F1002" s="43" t="s">
        <v>500</v>
      </c>
      <c r="G1002" s="28" t="s">
        <v>501</v>
      </c>
      <c r="H1002" s="5">
        <f t="shared" si="67"/>
        <v>-33900</v>
      </c>
      <c r="I1002" s="21">
        <f t="shared" si="66"/>
        <v>2.772277227722772</v>
      </c>
      <c r="K1002" t="s">
        <v>465</v>
      </c>
      <c r="M1002" s="2">
        <v>505</v>
      </c>
    </row>
    <row r="1003" spans="2:13" ht="12.75">
      <c r="B1003" s="306">
        <v>800</v>
      </c>
      <c r="C1003" s="1" t="s">
        <v>42</v>
      </c>
      <c r="D1003" s="11" t="s">
        <v>498</v>
      </c>
      <c r="E1003" s="1" t="s">
        <v>836</v>
      </c>
      <c r="F1003" s="43" t="s">
        <v>500</v>
      </c>
      <c r="G1003" s="28" t="s">
        <v>502</v>
      </c>
      <c r="H1003" s="5">
        <f t="shared" si="67"/>
        <v>-34700</v>
      </c>
      <c r="I1003" s="21">
        <f t="shared" si="66"/>
        <v>1.5841584158415842</v>
      </c>
      <c r="K1003" t="s">
        <v>465</v>
      </c>
      <c r="M1003" s="2">
        <v>505</v>
      </c>
    </row>
    <row r="1004" spans="2:13" ht="12.75">
      <c r="B1004" s="306">
        <v>1300</v>
      </c>
      <c r="C1004" s="1" t="s">
        <v>42</v>
      </c>
      <c r="D1004" s="11" t="s">
        <v>498</v>
      </c>
      <c r="E1004" s="1" t="s">
        <v>836</v>
      </c>
      <c r="F1004" s="43" t="s">
        <v>500</v>
      </c>
      <c r="G1004" s="28" t="s">
        <v>142</v>
      </c>
      <c r="H1004" s="5">
        <f t="shared" si="67"/>
        <v>-36000</v>
      </c>
      <c r="I1004" s="21">
        <f t="shared" si="66"/>
        <v>2.5742574257425743</v>
      </c>
      <c r="K1004" t="s">
        <v>465</v>
      </c>
      <c r="M1004" s="2">
        <v>505</v>
      </c>
    </row>
    <row r="1005" spans="2:13" ht="12.75">
      <c r="B1005" s="306">
        <v>1700</v>
      </c>
      <c r="C1005" s="1" t="s">
        <v>42</v>
      </c>
      <c r="D1005" s="11" t="s">
        <v>498</v>
      </c>
      <c r="E1005" s="1" t="s">
        <v>836</v>
      </c>
      <c r="F1005" s="43" t="s">
        <v>500</v>
      </c>
      <c r="G1005" s="28" t="s">
        <v>202</v>
      </c>
      <c r="H1005" s="5">
        <f aca="true" t="shared" si="68" ref="H1005:H1036">H1004-B1005</f>
        <v>-37700</v>
      </c>
      <c r="I1005" s="21">
        <f t="shared" si="66"/>
        <v>3.366336633663366</v>
      </c>
      <c r="K1005" t="s">
        <v>465</v>
      </c>
      <c r="M1005" s="2">
        <v>505</v>
      </c>
    </row>
    <row r="1006" spans="2:13" ht="12.75">
      <c r="B1006" s="306">
        <v>1250</v>
      </c>
      <c r="C1006" s="1" t="s">
        <v>42</v>
      </c>
      <c r="D1006" s="1" t="s">
        <v>498</v>
      </c>
      <c r="E1006" s="1" t="s">
        <v>836</v>
      </c>
      <c r="F1006" s="43" t="s">
        <v>500</v>
      </c>
      <c r="G1006" s="28" t="s">
        <v>136</v>
      </c>
      <c r="H1006" s="5">
        <f t="shared" si="68"/>
        <v>-38950</v>
      </c>
      <c r="I1006" s="21">
        <f t="shared" si="66"/>
        <v>2.4752475247524752</v>
      </c>
      <c r="K1006" t="s">
        <v>465</v>
      </c>
      <c r="M1006" s="2">
        <v>505</v>
      </c>
    </row>
    <row r="1007" spans="2:13" ht="12.75">
      <c r="B1007" s="306">
        <v>1300</v>
      </c>
      <c r="C1007" s="1" t="s">
        <v>42</v>
      </c>
      <c r="D1007" s="1" t="s">
        <v>498</v>
      </c>
      <c r="E1007" s="1" t="s">
        <v>836</v>
      </c>
      <c r="F1007" s="43" t="s">
        <v>500</v>
      </c>
      <c r="G1007" s="28" t="s">
        <v>205</v>
      </c>
      <c r="H1007" s="5">
        <f t="shared" si="68"/>
        <v>-40250</v>
      </c>
      <c r="I1007" s="21">
        <f t="shared" si="66"/>
        <v>2.5742574257425743</v>
      </c>
      <c r="K1007" t="s">
        <v>465</v>
      </c>
      <c r="M1007" s="2">
        <v>505</v>
      </c>
    </row>
    <row r="1008" spans="2:13" ht="12.75">
      <c r="B1008" s="306">
        <v>1700</v>
      </c>
      <c r="C1008" s="1" t="s">
        <v>42</v>
      </c>
      <c r="D1008" s="1" t="s">
        <v>498</v>
      </c>
      <c r="E1008" s="1" t="s">
        <v>836</v>
      </c>
      <c r="F1008" s="43" t="s">
        <v>500</v>
      </c>
      <c r="G1008" s="28" t="s">
        <v>222</v>
      </c>
      <c r="H1008" s="5">
        <f t="shared" si="68"/>
        <v>-41950</v>
      </c>
      <c r="I1008" s="21">
        <f t="shared" si="66"/>
        <v>3.366336633663366</v>
      </c>
      <c r="K1008" t="s">
        <v>465</v>
      </c>
      <c r="M1008" s="2">
        <v>505</v>
      </c>
    </row>
    <row r="1009" spans="2:13" ht="12.75">
      <c r="B1009" s="306">
        <v>1300</v>
      </c>
      <c r="C1009" s="1" t="s">
        <v>42</v>
      </c>
      <c r="D1009" s="1" t="s">
        <v>498</v>
      </c>
      <c r="E1009" s="1" t="s">
        <v>836</v>
      </c>
      <c r="F1009" s="43" t="s">
        <v>500</v>
      </c>
      <c r="G1009" s="28" t="s">
        <v>154</v>
      </c>
      <c r="H1009" s="5">
        <f t="shared" si="68"/>
        <v>-43250</v>
      </c>
      <c r="I1009" s="21">
        <f t="shared" si="66"/>
        <v>2.5742574257425743</v>
      </c>
      <c r="K1009" t="s">
        <v>465</v>
      </c>
      <c r="M1009" s="2">
        <v>505</v>
      </c>
    </row>
    <row r="1010" spans="2:13" ht="12.75">
      <c r="B1010" s="306">
        <v>800</v>
      </c>
      <c r="C1010" s="1" t="s">
        <v>42</v>
      </c>
      <c r="D1010" s="1" t="s">
        <v>498</v>
      </c>
      <c r="E1010" s="1" t="s">
        <v>836</v>
      </c>
      <c r="F1010" s="43" t="s">
        <v>500</v>
      </c>
      <c r="G1010" s="28" t="s">
        <v>160</v>
      </c>
      <c r="H1010" s="5">
        <f t="shared" si="68"/>
        <v>-44050</v>
      </c>
      <c r="I1010" s="21">
        <f t="shared" si="66"/>
        <v>1.5841584158415842</v>
      </c>
      <c r="K1010" t="s">
        <v>465</v>
      </c>
      <c r="M1010" s="2">
        <v>505</v>
      </c>
    </row>
    <row r="1011" spans="2:13" ht="12.75">
      <c r="B1011" s="306">
        <v>1200</v>
      </c>
      <c r="C1011" s="1" t="s">
        <v>42</v>
      </c>
      <c r="D1011" s="1" t="s">
        <v>498</v>
      </c>
      <c r="E1011" s="1" t="s">
        <v>836</v>
      </c>
      <c r="F1011" s="43" t="s">
        <v>500</v>
      </c>
      <c r="G1011" s="28" t="s">
        <v>156</v>
      </c>
      <c r="H1011" s="5">
        <f t="shared" si="68"/>
        <v>-45250</v>
      </c>
      <c r="I1011" s="21">
        <f t="shared" si="66"/>
        <v>2.376237623762376</v>
      </c>
      <c r="K1011" t="s">
        <v>465</v>
      </c>
      <c r="M1011" s="2">
        <v>505</v>
      </c>
    </row>
    <row r="1012" spans="2:13" ht="12.75">
      <c r="B1012" s="306">
        <v>1400</v>
      </c>
      <c r="C1012" s="1" t="s">
        <v>42</v>
      </c>
      <c r="D1012" s="1" t="s">
        <v>498</v>
      </c>
      <c r="E1012" s="1" t="s">
        <v>836</v>
      </c>
      <c r="F1012" s="43" t="s">
        <v>500</v>
      </c>
      <c r="G1012" s="28" t="s">
        <v>169</v>
      </c>
      <c r="H1012" s="5">
        <f t="shared" si="68"/>
        <v>-46650</v>
      </c>
      <c r="I1012" s="21">
        <f t="shared" si="66"/>
        <v>2.772277227722772</v>
      </c>
      <c r="K1012" t="s">
        <v>465</v>
      </c>
      <c r="M1012" s="2">
        <v>505</v>
      </c>
    </row>
    <row r="1013" spans="2:13" ht="12.75">
      <c r="B1013" s="306">
        <v>1200</v>
      </c>
      <c r="C1013" s="1" t="s">
        <v>42</v>
      </c>
      <c r="D1013" s="1" t="s">
        <v>498</v>
      </c>
      <c r="E1013" s="1" t="s">
        <v>836</v>
      </c>
      <c r="F1013" s="43" t="s">
        <v>500</v>
      </c>
      <c r="G1013" s="28" t="s">
        <v>321</v>
      </c>
      <c r="H1013" s="5">
        <f t="shared" si="68"/>
        <v>-47850</v>
      </c>
      <c r="I1013" s="21">
        <f t="shared" si="66"/>
        <v>2.376237623762376</v>
      </c>
      <c r="K1013" t="s">
        <v>465</v>
      </c>
      <c r="M1013" s="2">
        <v>505</v>
      </c>
    </row>
    <row r="1014" spans="2:13" ht="12.75">
      <c r="B1014" s="306">
        <v>1000</v>
      </c>
      <c r="C1014" s="1" t="s">
        <v>42</v>
      </c>
      <c r="D1014" s="1" t="s">
        <v>498</v>
      </c>
      <c r="E1014" s="1" t="s">
        <v>836</v>
      </c>
      <c r="F1014" s="43" t="s">
        <v>500</v>
      </c>
      <c r="G1014" s="28" t="s">
        <v>116</v>
      </c>
      <c r="H1014" s="5">
        <f t="shared" si="68"/>
        <v>-48850</v>
      </c>
      <c r="I1014" s="21">
        <f t="shared" si="66"/>
        <v>1.9801980198019802</v>
      </c>
      <c r="K1014" t="s">
        <v>465</v>
      </c>
      <c r="M1014" s="2">
        <v>505</v>
      </c>
    </row>
    <row r="1015" spans="2:13" ht="12.75">
      <c r="B1015" s="306">
        <v>1300</v>
      </c>
      <c r="C1015" s="1" t="s">
        <v>42</v>
      </c>
      <c r="D1015" s="1" t="s">
        <v>498</v>
      </c>
      <c r="E1015" s="1" t="s">
        <v>836</v>
      </c>
      <c r="F1015" s="43" t="s">
        <v>500</v>
      </c>
      <c r="G1015" s="28" t="s">
        <v>181</v>
      </c>
      <c r="H1015" s="5">
        <f t="shared" si="68"/>
        <v>-50150</v>
      </c>
      <c r="I1015" s="21">
        <f t="shared" si="66"/>
        <v>2.5742574257425743</v>
      </c>
      <c r="K1015" t="s">
        <v>465</v>
      </c>
      <c r="M1015" s="2">
        <v>505</v>
      </c>
    </row>
    <row r="1016" spans="2:13" ht="12.75">
      <c r="B1016" s="306">
        <v>1300</v>
      </c>
      <c r="C1016" s="1" t="s">
        <v>42</v>
      </c>
      <c r="D1016" s="1" t="s">
        <v>498</v>
      </c>
      <c r="E1016" s="1" t="s">
        <v>836</v>
      </c>
      <c r="F1016" s="43" t="s">
        <v>500</v>
      </c>
      <c r="G1016" s="28" t="s">
        <v>185</v>
      </c>
      <c r="H1016" s="5">
        <f t="shared" si="68"/>
        <v>-51450</v>
      </c>
      <c r="I1016" s="21">
        <f t="shared" si="66"/>
        <v>2.5742574257425743</v>
      </c>
      <c r="K1016" t="s">
        <v>465</v>
      </c>
      <c r="M1016" s="2">
        <v>505</v>
      </c>
    </row>
    <row r="1017" spans="2:13" ht="12.75">
      <c r="B1017" s="306">
        <v>1500</v>
      </c>
      <c r="C1017" s="1" t="s">
        <v>42</v>
      </c>
      <c r="D1017" s="1" t="s">
        <v>498</v>
      </c>
      <c r="E1017" s="1" t="s">
        <v>836</v>
      </c>
      <c r="F1017" s="43" t="s">
        <v>500</v>
      </c>
      <c r="G1017" s="28" t="s">
        <v>209</v>
      </c>
      <c r="H1017" s="5">
        <f t="shared" si="68"/>
        <v>-52950</v>
      </c>
      <c r="I1017" s="21">
        <f t="shared" si="66"/>
        <v>2.9702970297029703</v>
      </c>
      <c r="K1017" t="s">
        <v>465</v>
      </c>
      <c r="M1017" s="2">
        <v>505</v>
      </c>
    </row>
    <row r="1018" spans="2:13" ht="12.75">
      <c r="B1018" s="306">
        <v>1200</v>
      </c>
      <c r="C1018" s="1" t="s">
        <v>42</v>
      </c>
      <c r="D1018" s="1" t="s">
        <v>498</v>
      </c>
      <c r="E1018" s="1" t="s">
        <v>836</v>
      </c>
      <c r="F1018" s="43" t="s">
        <v>500</v>
      </c>
      <c r="G1018" s="28" t="s">
        <v>223</v>
      </c>
      <c r="H1018" s="5">
        <f t="shared" si="68"/>
        <v>-54150</v>
      </c>
      <c r="I1018" s="21">
        <f t="shared" si="66"/>
        <v>2.376237623762376</v>
      </c>
      <c r="K1018" t="s">
        <v>465</v>
      </c>
      <c r="M1018" s="2">
        <v>505</v>
      </c>
    </row>
    <row r="1019" spans="2:13" ht="12.75">
      <c r="B1019" s="306">
        <v>1800</v>
      </c>
      <c r="C1019" s="1" t="s">
        <v>42</v>
      </c>
      <c r="D1019" s="1" t="s">
        <v>498</v>
      </c>
      <c r="E1019" s="1" t="s">
        <v>836</v>
      </c>
      <c r="F1019" s="43" t="s">
        <v>500</v>
      </c>
      <c r="G1019" s="28" t="s">
        <v>325</v>
      </c>
      <c r="H1019" s="5">
        <f t="shared" si="68"/>
        <v>-55950</v>
      </c>
      <c r="I1019" s="21">
        <f t="shared" si="66"/>
        <v>3.5643564356435644</v>
      </c>
      <c r="K1019" t="s">
        <v>465</v>
      </c>
      <c r="M1019" s="2">
        <v>505</v>
      </c>
    </row>
    <row r="1020" spans="2:13" ht="12.75">
      <c r="B1020" s="306">
        <v>1200</v>
      </c>
      <c r="C1020" s="1" t="s">
        <v>42</v>
      </c>
      <c r="D1020" s="1" t="s">
        <v>498</v>
      </c>
      <c r="E1020" s="1" t="s">
        <v>836</v>
      </c>
      <c r="F1020" s="43" t="s">
        <v>500</v>
      </c>
      <c r="G1020" s="28" t="s">
        <v>211</v>
      </c>
      <c r="H1020" s="5">
        <f t="shared" si="68"/>
        <v>-57150</v>
      </c>
      <c r="I1020" s="21">
        <f t="shared" si="66"/>
        <v>2.376237623762376</v>
      </c>
      <c r="K1020" t="s">
        <v>465</v>
      </c>
      <c r="M1020" s="2">
        <v>505</v>
      </c>
    </row>
    <row r="1021" spans="2:13" ht="12.75">
      <c r="B1021" s="306">
        <v>1600</v>
      </c>
      <c r="C1021" s="1" t="s">
        <v>42</v>
      </c>
      <c r="D1021" s="1" t="s">
        <v>498</v>
      </c>
      <c r="E1021" s="1" t="s">
        <v>836</v>
      </c>
      <c r="F1021" s="43" t="s">
        <v>500</v>
      </c>
      <c r="G1021" s="28" t="s">
        <v>213</v>
      </c>
      <c r="H1021" s="5">
        <f t="shared" si="68"/>
        <v>-58750</v>
      </c>
      <c r="I1021" s="21">
        <f t="shared" si="66"/>
        <v>3.1683168316831685</v>
      </c>
      <c r="K1021" t="s">
        <v>465</v>
      </c>
      <c r="M1021" s="2">
        <v>505</v>
      </c>
    </row>
    <row r="1022" spans="2:13" ht="12.75">
      <c r="B1022" s="308">
        <v>600</v>
      </c>
      <c r="C1022" s="11" t="s">
        <v>42</v>
      </c>
      <c r="D1022" s="11" t="s">
        <v>498</v>
      </c>
      <c r="E1022" s="11" t="s">
        <v>836</v>
      </c>
      <c r="F1022" s="43" t="s">
        <v>503</v>
      </c>
      <c r="G1022" s="28" t="s">
        <v>59</v>
      </c>
      <c r="H1022" s="5">
        <f t="shared" si="68"/>
        <v>-59350</v>
      </c>
      <c r="I1022" s="21">
        <f t="shared" si="66"/>
        <v>1.188118811881188</v>
      </c>
      <c r="K1022" t="s">
        <v>504</v>
      </c>
      <c r="M1022" s="2">
        <v>505</v>
      </c>
    </row>
    <row r="1023" spans="1:13" ht="12.75">
      <c r="A1023" s="11"/>
      <c r="B1023" s="308">
        <v>1950</v>
      </c>
      <c r="C1023" s="11" t="s">
        <v>42</v>
      </c>
      <c r="D1023" s="11" t="s">
        <v>498</v>
      </c>
      <c r="E1023" s="11" t="s">
        <v>836</v>
      </c>
      <c r="F1023" s="43" t="s">
        <v>503</v>
      </c>
      <c r="G1023" s="28" t="s">
        <v>30</v>
      </c>
      <c r="H1023" s="5">
        <f t="shared" si="68"/>
        <v>-61300</v>
      </c>
      <c r="I1023" s="21">
        <f t="shared" si="66"/>
        <v>3.8613861386138613</v>
      </c>
      <c r="J1023" s="14"/>
      <c r="K1023" t="s">
        <v>504</v>
      </c>
      <c r="L1023" s="14"/>
      <c r="M1023" s="2">
        <v>505</v>
      </c>
    </row>
    <row r="1024" spans="2:13" ht="12.75">
      <c r="B1024" s="306">
        <v>700</v>
      </c>
      <c r="C1024" s="11" t="s">
        <v>42</v>
      </c>
      <c r="D1024" s="11" t="s">
        <v>498</v>
      </c>
      <c r="E1024" s="1" t="s">
        <v>836</v>
      </c>
      <c r="F1024" s="43" t="s">
        <v>503</v>
      </c>
      <c r="G1024" s="26" t="s">
        <v>32</v>
      </c>
      <c r="H1024" s="5">
        <f t="shared" si="68"/>
        <v>-62000</v>
      </c>
      <c r="I1024" s="21">
        <f t="shared" si="66"/>
        <v>1.386138613861386</v>
      </c>
      <c r="K1024" t="s">
        <v>504</v>
      </c>
      <c r="M1024" s="2">
        <v>505</v>
      </c>
    </row>
    <row r="1025" spans="2:13" ht="12.75">
      <c r="B1025" s="306">
        <v>1800</v>
      </c>
      <c r="C1025" s="1" t="s">
        <v>42</v>
      </c>
      <c r="D1025" s="11" t="s">
        <v>498</v>
      </c>
      <c r="E1025" s="1" t="s">
        <v>836</v>
      </c>
      <c r="F1025" s="43" t="s">
        <v>503</v>
      </c>
      <c r="G1025" s="26" t="s">
        <v>34</v>
      </c>
      <c r="H1025" s="5">
        <f t="shared" si="68"/>
        <v>-63800</v>
      </c>
      <c r="I1025" s="21">
        <f t="shared" si="66"/>
        <v>3.5643564356435644</v>
      </c>
      <c r="K1025" t="s">
        <v>504</v>
      </c>
      <c r="M1025" s="2">
        <v>505</v>
      </c>
    </row>
    <row r="1026" spans="2:13" ht="12.75">
      <c r="B1026" s="306">
        <v>1700</v>
      </c>
      <c r="C1026" s="1" t="s">
        <v>42</v>
      </c>
      <c r="D1026" s="11" t="s">
        <v>498</v>
      </c>
      <c r="E1026" s="1" t="s">
        <v>836</v>
      </c>
      <c r="F1026" s="43" t="s">
        <v>503</v>
      </c>
      <c r="G1026" s="26" t="s">
        <v>68</v>
      </c>
      <c r="H1026" s="5">
        <f t="shared" si="68"/>
        <v>-65500</v>
      </c>
      <c r="I1026" s="21">
        <f t="shared" si="66"/>
        <v>3.366336633663366</v>
      </c>
      <c r="K1026" t="s">
        <v>504</v>
      </c>
      <c r="M1026" s="2">
        <v>505</v>
      </c>
    </row>
    <row r="1027" spans="2:13" ht="12.75">
      <c r="B1027" s="309">
        <v>1900</v>
      </c>
      <c r="C1027" s="36" t="s">
        <v>42</v>
      </c>
      <c r="D1027" s="11" t="s">
        <v>498</v>
      </c>
      <c r="E1027" s="36" t="s">
        <v>836</v>
      </c>
      <c r="F1027" s="43" t="s">
        <v>503</v>
      </c>
      <c r="G1027" s="26" t="s">
        <v>82</v>
      </c>
      <c r="H1027" s="5">
        <f t="shared" si="68"/>
        <v>-67400</v>
      </c>
      <c r="I1027" s="21">
        <f aca="true" t="shared" si="69" ref="I1027:I1091">+B1027/M1027</f>
        <v>3.762376237623762</v>
      </c>
      <c r="J1027" s="35"/>
      <c r="K1027" t="s">
        <v>504</v>
      </c>
      <c r="L1027" s="35"/>
      <c r="M1027" s="2">
        <v>505</v>
      </c>
    </row>
    <row r="1028" spans="2:13" ht="12.75">
      <c r="B1028" s="306">
        <v>700</v>
      </c>
      <c r="C1028" s="1" t="s">
        <v>42</v>
      </c>
      <c r="D1028" s="11" t="s">
        <v>498</v>
      </c>
      <c r="E1028" s="1" t="s">
        <v>836</v>
      </c>
      <c r="F1028" s="43" t="s">
        <v>503</v>
      </c>
      <c r="G1028" s="26" t="s">
        <v>78</v>
      </c>
      <c r="H1028" s="5">
        <f t="shared" si="68"/>
        <v>-68100</v>
      </c>
      <c r="I1028" s="21">
        <f t="shared" si="69"/>
        <v>1.386138613861386</v>
      </c>
      <c r="K1028" t="s">
        <v>504</v>
      </c>
      <c r="M1028" s="2">
        <v>505</v>
      </c>
    </row>
    <row r="1029" spans="2:13" ht="12.75">
      <c r="B1029" s="306">
        <v>1500</v>
      </c>
      <c r="C1029" s="1" t="s">
        <v>505</v>
      </c>
      <c r="D1029" s="11" t="s">
        <v>498</v>
      </c>
      <c r="E1029" s="1" t="s">
        <v>836</v>
      </c>
      <c r="F1029" s="43" t="s">
        <v>503</v>
      </c>
      <c r="G1029" s="26" t="s">
        <v>78</v>
      </c>
      <c r="H1029" s="5">
        <f t="shared" si="68"/>
        <v>-69600</v>
      </c>
      <c r="I1029" s="21">
        <f t="shared" si="69"/>
        <v>2.9702970297029703</v>
      </c>
      <c r="K1029" t="s">
        <v>504</v>
      </c>
      <c r="M1029" s="2">
        <v>505</v>
      </c>
    </row>
    <row r="1030" spans="2:13" ht="12.75">
      <c r="B1030" s="306">
        <v>900</v>
      </c>
      <c r="C1030" s="1" t="s">
        <v>42</v>
      </c>
      <c r="D1030" s="11" t="s">
        <v>498</v>
      </c>
      <c r="E1030" s="1" t="s">
        <v>836</v>
      </c>
      <c r="F1030" s="43" t="s">
        <v>503</v>
      </c>
      <c r="G1030" s="26" t="s">
        <v>248</v>
      </c>
      <c r="H1030" s="5">
        <f t="shared" si="68"/>
        <v>-70500</v>
      </c>
      <c r="I1030" s="21">
        <f t="shared" si="69"/>
        <v>1.7821782178217822</v>
      </c>
      <c r="K1030" t="s">
        <v>504</v>
      </c>
      <c r="M1030" s="2">
        <v>505</v>
      </c>
    </row>
    <row r="1031" spans="2:13" ht="12.75">
      <c r="B1031" s="306">
        <v>1750</v>
      </c>
      <c r="C1031" s="1" t="s">
        <v>42</v>
      </c>
      <c r="D1031" s="11" t="s">
        <v>498</v>
      </c>
      <c r="E1031" s="1" t="s">
        <v>836</v>
      </c>
      <c r="F1031" s="43" t="s">
        <v>503</v>
      </c>
      <c r="G1031" s="26" t="s">
        <v>126</v>
      </c>
      <c r="H1031" s="5">
        <f t="shared" si="68"/>
        <v>-72250</v>
      </c>
      <c r="I1031" s="21">
        <f t="shared" si="69"/>
        <v>3.4653465346534653</v>
      </c>
      <c r="K1031" t="s">
        <v>504</v>
      </c>
      <c r="M1031" s="2">
        <v>505</v>
      </c>
    </row>
    <row r="1032" spans="2:13" ht="12.75">
      <c r="B1032" s="306">
        <v>1800</v>
      </c>
      <c r="C1032" s="1" t="s">
        <v>42</v>
      </c>
      <c r="D1032" s="11" t="s">
        <v>498</v>
      </c>
      <c r="E1032" s="1" t="s">
        <v>836</v>
      </c>
      <c r="F1032" s="43" t="s">
        <v>503</v>
      </c>
      <c r="G1032" s="26" t="s">
        <v>134</v>
      </c>
      <c r="H1032" s="5">
        <f t="shared" si="68"/>
        <v>-74050</v>
      </c>
      <c r="I1032" s="21">
        <f t="shared" si="69"/>
        <v>3.5643564356435644</v>
      </c>
      <c r="K1032" t="s">
        <v>504</v>
      </c>
      <c r="M1032" s="2">
        <v>505</v>
      </c>
    </row>
    <row r="1033" spans="2:13" ht="12.75">
      <c r="B1033" s="306">
        <v>1500</v>
      </c>
      <c r="C1033" s="1" t="s">
        <v>42</v>
      </c>
      <c r="D1033" s="11" t="s">
        <v>498</v>
      </c>
      <c r="E1033" s="1" t="s">
        <v>836</v>
      </c>
      <c r="F1033" s="43" t="s">
        <v>503</v>
      </c>
      <c r="G1033" s="26" t="s">
        <v>142</v>
      </c>
      <c r="H1033" s="5">
        <f t="shared" si="68"/>
        <v>-75550</v>
      </c>
      <c r="I1033" s="21">
        <f t="shared" si="69"/>
        <v>2.9702970297029703</v>
      </c>
      <c r="K1033" t="s">
        <v>504</v>
      </c>
      <c r="M1033" s="2">
        <v>505</v>
      </c>
    </row>
    <row r="1034" spans="2:13" ht="12.75">
      <c r="B1034" s="306">
        <v>1000</v>
      </c>
      <c r="C1034" s="1" t="s">
        <v>42</v>
      </c>
      <c r="D1034" s="11" t="s">
        <v>498</v>
      </c>
      <c r="E1034" s="1" t="s">
        <v>836</v>
      </c>
      <c r="F1034" s="43" t="s">
        <v>503</v>
      </c>
      <c r="G1034" s="26" t="s">
        <v>202</v>
      </c>
      <c r="H1034" s="5">
        <f t="shared" si="68"/>
        <v>-76550</v>
      </c>
      <c r="I1034" s="21">
        <f t="shared" si="69"/>
        <v>1.9801980198019802</v>
      </c>
      <c r="K1034" t="s">
        <v>504</v>
      </c>
      <c r="M1034" s="2">
        <v>505</v>
      </c>
    </row>
    <row r="1035" spans="2:13" ht="12.75">
      <c r="B1035" s="306">
        <v>1000</v>
      </c>
      <c r="C1035" s="1" t="s">
        <v>42</v>
      </c>
      <c r="D1035" s="1" t="s">
        <v>498</v>
      </c>
      <c r="E1035" s="1" t="s">
        <v>836</v>
      </c>
      <c r="F1035" s="43" t="s">
        <v>503</v>
      </c>
      <c r="G1035" s="26" t="s">
        <v>136</v>
      </c>
      <c r="H1035" s="5">
        <f t="shared" si="68"/>
        <v>-77550</v>
      </c>
      <c r="I1035" s="21">
        <f t="shared" si="69"/>
        <v>1.9801980198019802</v>
      </c>
      <c r="K1035" t="s">
        <v>504</v>
      </c>
      <c r="M1035" s="2">
        <v>505</v>
      </c>
    </row>
    <row r="1036" spans="2:13" ht="12.75">
      <c r="B1036" s="306">
        <v>1500</v>
      </c>
      <c r="C1036" s="1" t="s">
        <v>505</v>
      </c>
      <c r="D1036" s="1" t="s">
        <v>498</v>
      </c>
      <c r="E1036" s="1" t="s">
        <v>836</v>
      </c>
      <c r="F1036" s="43" t="s">
        <v>503</v>
      </c>
      <c r="G1036" s="26" t="s">
        <v>136</v>
      </c>
      <c r="H1036" s="5">
        <f t="shared" si="68"/>
        <v>-79050</v>
      </c>
      <c r="I1036" s="21">
        <f t="shared" si="69"/>
        <v>2.9702970297029703</v>
      </c>
      <c r="K1036" t="s">
        <v>504</v>
      </c>
      <c r="M1036" s="2">
        <v>505</v>
      </c>
    </row>
    <row r="1037" spans="2:13" ht="12.75">
      <c r="B1037" s="306">
        <v>1900</v>
      </c>
      <c r="C1037" s="1" t="s">
        <v>42</v>
      </c>
      <c r="D1037" s="1" t="s">
        <v>498</v>
      </c>
      <c r="E1037" s="1" t="s">
        <v>836</v>
      </c>
      <c r="F1037" s="43" t="s">
        <v>503</v>
      </c>
      <c r="G1037" s="26" t="s">
        <v>222</v>
      </c>
      <c r="H1037" s="5">
        <f aca="true" t="shared" si="70" ref="H1037:H1052">H1036-B1037</f>
        <v>-80950</v>
      </c>
      <c r="I1037" s="21">
        <f t="shared" si="69"/>
        <v>3.762376237623762</v>
      </c>
      <c r="K1037" t="s">
        <v>504</v>
      </c>
      <c r="M1037" s="2">
        <v>505</v>
      </c>
    </row>
    <row r="1038" spans="2:13" ht="12.75">
      <c r="B1038" s="306">
        <v>1850</v>
      </c>
      <c r="C1038" s="1" t="s">
        <v>42</v>
      </c>
      <c r="D1038" s="1" t="s">
        <v>498</v>
      </c>
      <c r="E1038" s="1" t="s">
        <v>836</v>
      </c>
      <c r="F1038" s="43" t="s">
        <v>503</v>
      </c>
      <c r="G1038" s="26" t="s">
        <v>154</v>
      </c>
      <c r="H1038" s="5">
        <f t="shared" si="70"/>
        <v>-82800</v>
      </c>
      <c r="I1038" s="21">
        <f t="shared" si="69"/>
        <v>3.6633663366336635</v>
      </c>
      <c r="K1038" t="s">
        <v>504</v>
      </c>
      <c r="M1038" s="2">
        <v>505</v>
      </c>
    </row>
    <row r="1039" spans="2:13" ht="12.75">
      <c r="B1039" s="306">
        <v>1500</v>
      </c>
      <c r="C1039" s="1" t="s">
        <v>42</v>
      </c>
      <c r="D1039" s="1" t="s">
        <v>498</v>
      </c>
      <c r="E1039" s="1" t="s">
        <v>836</v>
      </c>
      <c r="F1039" s="43" t="s">
        <v>503</v>
      </c>
      <c r="G1039" s="26" t="s">
        <v>160</v>
      </c>
      <c r="H1039" s="5">
        <f t="shared" si="70"/>
        <v>-84300</v>
      </c>
      <c r="I1039" s="21">
        <f t="shared" si="69"/>
        <v>2.9702970297029703</v>
      </c>
      <c r="K1039" t="s">
        <v>504</v>
      </c>
      <c r="M1039" s="2">
        <v>505</v>
      </c>
    </row>
    <row r="1040" spans="2:13" ht="12.75">
      <c r="B1040" s="306">
        <v>1600</v>
      </c>
      <c r="C1040" s="1" t="s">
        <v>42</v>
      </c>
      <c r="D1040" s="1" t="s">
        <v>498</v>
      </c>
      <c r="E1040" s="1" t="s">
        <v>836</v>
      </c>
      <c r="F1040" s="43" t="s">
        <v>503</v>
      </c>
      <c r="G1040" s="26" t="s">
        <v>156</v>
      </c>
      <c r="H1040" s="5">
        <f t="shared" si="70"/>
        <v>-85900</v>
      </c>
      <c r="I1040" s="21">
        <f t="shared" si="69"/>
        <v>3.1683168316831685</v>
      </c>
      <c r="K1040" t="s">
        <v>504</v>
      </c>
      <c r="M1040" s="2">
        <v>505</v>
      </c>
    </row>
    <row r="1041" spans="2:13" ht="12.75">
      <c r="B1041" s="306">
        <v>1900</v>
      </c>
      <c r="C1041" s="1" t="s">
        <v>42</v>
      </c>
      <c r="D1041" s="1" t="s">
        <v>498</v>
      </c>
      <c r="E1041" s="1" t="s">
        <v>836</v>
      </c>
      <c r="F1041" s="43" t="s">
        <v>503</v>
      </c>
      <c r="G1041" s="26" t="s">
        <v>169</v>
      </c>
      <c r="H1041" s="5">
        <f t="shared" si="70"/>
        <v>-87800</v>
      </c>
      <c r="I1041" s="21">
        <f t="shared" si="69"/>
        <v>3.762376237623762</v>
      </c>
      <c r="K1041" t="s">
        <v>504</v>
      </c>
      <c r="M1041" s="2">
        <v>505</v>
      </c>
    </row>
    <row r="1042" spans="2:13" ht="12.75">
      <c r="B1042" s="306">
        <v>800</v>
      </c>
      <c r="C1042" s="1" t="s">
        <v>42</v>
      </c>
      <c r="D1042" s="1" t="s">
        <v>498</v>
      </c>
      <c r="E1042" s="1" t="s">
        <v>836</v>
      </c>
      <c r="F1042" s="43" t="s">
        <v>503</v>
      </c>
      <c r="G1042" s="26" t="s">
        <v>321</v>
      </c>
      <c r="H1042" s="5">
        <f t="shared" si="70"/>
        <v>-88600</v>
      </c>
      <c r="I1042" s="21">
        <f t="shared" si="69"/>
        <v>1.5841584158415842</v>
      </c>
      <c r="K1042" t="s">
        <v>504</v>
      </c>
      <c r="M1042" s="2">
        <v>505</v>
      </c>
    </row>
    <row r="1043" spans="2:13" ht="12.75">
      <c r="B1043" s="306">
        <v>1000</v>
      </c>
      <c r="C1043" s="1" t="s">
        <v>42</v>
      </c>
      <c r="D1043" s="1" t="s">
        <v>498</v>
      </c>
      <c r="E1043" s="1" t="s">
        <v>836</v>
      </c>
      <c r="F1043" s="43" t="s">
        <v>503</v>
      </c>
      <c r="G1043" s="26" t="s">
        <v>459</v>
      </c>
      <c r="H1043" s="5">
        <f t="shared" si="70"/>
        <v>-89600</v>
      </c>
      <c r="I1043" s="21">
        <f t="shared" si="69"/>
        <v>1.9801980198019802</v>
      </c>
      <c r="K1043" t="s">
        <v>504</v>
      </c>
      <c r="M1043" s="2">
        <v>505</v>
      </c>
    </row>
    <row r="1044" spans="2:13" ht="12.75">
      <c r="B1044" s="306">
        <v>1900</v>
      </c>
      <c r="C1044" s="1" t="s">
        <v>42</v>
      </c>
      <c r="D1044" s="1" t="s">
        <v>498</v>
      </c>
      <c r="E1044" s="1" t="s">
        <v>836</v>
      </c>
      <c r="F1044" s="43" t="s">
        <v>503</v>
      </c>
      <c r="G1044" s="26" t="s">
        <v>116</v>
      </c>
      <c r="H1044" s="5">
        <f t="shared" si="70"/>
        <v>-91500</v>
      </c>
      <c r="I1044" s="21">
        <f t="shared" si="69"/>
        <v>3.762376237623762</v>
      </c>
      <c r="K1044" t="s">
        <v>504</v>
      </c>
      <c r="M1044" s="2">
        <v>505</v>
      </c>
    </row>
    <row r="1045" spans="2:13" ht="12.75">
      <c r="B1045" s="306">
        <v>1700</v>
      </c>
      <c r="C1045" s="1" t="s">
        <v>42</v>
      </c>
      <c r="D1045" s="1" t="s">
        <v>498</v>
      </c>
      <c r="E1045" s="1" t="s">
        <v>836</v>
      </c>
      <c r="F1045" s="43" t="s">
        <v>503</v>
      </c>
      <c r="G1045" s="26" t="s">
        <v>181</v>
      </c>
      <c r="H1045" s="5">
        <f t="shared" si="70"/>
        <v>-93200</v>
      </c>
      <c r="I1045" s="21">
        <f t="shared" si="69"/>
        <v>3.366336633663366</v>
      </c>
      <c r="K1045" t="s">
        <v>504</v>
      </c>
      <c r="M1045" s="2">
        <v>505</v>
      </c>
    </row>
    <row r="1046" spans="2:13" ht="12.75">
      <c r="B1046" s="306">
        <v>1850</v>
      </c>
      <c r="C1046" s="1" t="s">
        <v>42</v>
      </c>
      <c r="D1046" s="1" t="s">
        <v>498</v>
      </c>
      <c r="E1046" s="1" t="s">
        <v>836</v>
      </c>
      <c r="F1046" s="43" t="s">
        <v>503</v>
      </c>
      <c r="G1046" s="26" t="s">
        <v>185</v>
      </c>
      <c r="H1046" s="5">
        <f t="shared" si="70"/>
        <v>-95050</v>
      </c>
      <c r="I1046" s="21">
        <f t="shared" si="69"/>
        <v>3.6633663366336635</v>
      </c>
      <c r="K1046" t="s">
        <v>504</v>
      </c>
      <c r="M1046" s="2">
        <v>505</v>
      </c>
    </row>
    <row r="1047" spans="2:13" ht="12.75">
      <c r="B1047" s="306">
        <v>1500</v>
      </c>
      <c r="C1047" s="1" t="s">
        <v>42</v>
      </c>
      <c r="D1047" s="1" t="s">
        <v>498</v>
      </c>
      <c r="E1047" s="1" t="s">
        <v>836</v>
      </c>
      <c r="F1047" s="43" t="s">
        <v>503</v>
      </c>
      <c r="G1047" s="26" t="s">
        <v>209</v>
      </c>
      <c r="H1047" s="5">
        <f t="shared" si="70"/>
        <v>-96550</v>
      </c>
      <c r="I1047" s="21">
        <f t="shared" si="69"/>
        <v>2.9702970297029703</v>
      </c>
      <c r="K1047" t="s">
        <v>504</v>
      </c>
      <c r="M1047" s="2">
        <v>505</v>
      </c>
    </row>
    <row r="1048" spans="2:13" ht="12.75">
      <c r="B1048" s="306">
        <v>1700</v>
      </c>
      <c r="C1048" s="1" t="s">
        <v>42</v>
      </c>
      <c r="D1048" s="1" t="s">
        <v>498</v>
      </c>
      <c r="E1048" s="1" t="s">
        <v>836</v>
      </c>
      <c r="F1048" s="43" t="s">
        <v>503</v>
      </c>
      <c r="G1048" s="26" t="s">
        <v>223</v>
      </c>
      <c r="H1048" s="5">
        <f t="shared" si="70"/>
        <v>-98250</v>
      </c>
      <c r="I1048" s="21">
        <f t="shared" si="69"/>
        <v>3.366336633663366</v>
      </c>
      <c r="K1048" t="s">
        <v>504</v>
      </c>
      <c r="M1048" s="2">
        <v>505</v>
      </c>
    </row>
    <row r="1049" spans="2:13" ht="12.75">
      <c r="B1049" s="306">
        <v>1500</v>
      </c>
      <c r="C1049" s="1" t="s">
        <v>42</v>
      </c>
      <c r="D1049" s="1" t="s">
        <v>498</v>
      </c>
      <c r="E1049" s="1" t="s">
        <v>836</v>
      </c>
      <c r="F1049" s="43" t="s">
        <v>503</v>
      </c>
      <c r="G1049" s="26" t="s">
        <v>325</v>
      </c>
      <c r="H1049" s="5">
        <f t="shared" si="70"/>
        <v>-99750</v>
      </c>
      <c r="I1049" s="21">
        <f t="shared" si="69"/>
        <v>2.9702970297029703</v>
      </c>
      <c r="K1049" t="s">
        <v>504</v>
      </c>
      <c r="M1049" s="2">
        <v>505</v>
      </c>
    </row>
    <row r="1050" spans="2:13" ht="12.75">
      <c r="B1050" s="306">
        <v>1000</v>
      </c>
      <c r="C1050" s="1" t="s">
        <v>42</v>
      </c>
      <c r="D1050" s="1" t="s">
        <v>498</v>
      </c>
      <c r="E1050" s="1" t="s">
        <v>836</v>
      </c>
      <c r="F1050" s="43" t="s">
        <v>503</v>
      </c>
      <c r="G1050" s="26" t="s">
        <v>371</v>
      </c>
      <c r="H1050" s="5">
        <f t="shared" si="70"/>
        <v>-100750</v>
      </c>
      <c r="I1050" s="21">
        <f t="shared" si="69"/>
        <v>1.9801980198019802</v>
      </c>
      <c r="K1050" t="s">
        <v>504</v>
      </c>
      <c r="M1050" s="2">
        <v>505</v>
      </c>
    </row>
    <row r="1051" spans="2:13" ht="12.75">
      <c r="B1051" s="306">
        <v>1950</v>
      </c>
      <c r="C1051" s="1" t="s">
        <v>42</v>
      </c>
      <c r="D1051" s="1" t="s">
        <v>498</v>
      </c>
      <c r="E1051" s="1" t="s">
        <v>836</v>
      </c>
      <c r="F1051" s="43" t="s">
        <v>503</v>
      </c>
      <c r="G1051" s="26" t="s">
        <v>211</v>
      </c>
      <c r="H1051" s="5">
        <f t="shared" si="70"/>
        <v>-102700</v>
      </c>
      <c r="I1051" s="21">
        <f t="shared" si="69"/>
        <v>3.8613861386138613</v>
      </c>
      <c r="K1051" t="s">
        <v>504</v>
      </c>
      <c r="M1051" s="2">
        <v>505</v>
      </c>
    </row>
    <row r="1052" spans="1:13" s="72" customFormat="1" ht="12.75">
      <c r="A1052" s="1"/>
      <c r="B1052" s="306">
        <v>1700</v>
      </c>
      <c r="C1052" s="1" t="s">
        <v>42</v>
      </c>
      <c r="D1052" s="1" t="s">
        <v>498</v>
      </c>
      <c r="E1052" s="1" t="s">
        <v>836</v>
      </c>
      <c r="F1052" s="43" t="s">
        <v>503</v>
      </c>
      <c r="G1052" s="26" t="s">
        <v>213</v>
      </c>
      <c r="H1052" s="5">
        <f t="shared" si="70"/>
        <v>-104400</v>
      </c>
      <c r="I1052" s="21">
        <f t="shared" si="69"/>
        <v>3.366336633663366</v>
      </c>
      <c r="J1052"/>
      <c r="K1052" t="s">
        <v>504</v>
      </c>
      <c r="L1052"/>
      <c r="M1052" s="2">
        <v>505</v>
      </c>
    </row>
    <row r="1053" spans="1:13" ht="12.75">
      <c r="A1053" s="10"/>
      <c r="B1053" s="307">
        <f>SUM(B975:B1052)</f>
        <v>104400</v>
      </c>
      <c r="C1053" s="10"/>
      <c r="D1053" s="10"/>
      <c r="E1053" s="10" t="s">
        <v>836</v>
      </c>
      <c r="F1053" s="77"/>
      <c r="G1053" s="17"/>
      <c r="H1053" s="70">
        <v>0</v>
      </c>
      <c r="I1053" s="71">
        <f t="shared" si="69"/>
        <v>206.73267326732673</v>
      </c>
      <c r="J1053" s="72"/>
      <c r="K1053" s="72"/>
      <c r="L1053" s="72"/>
      <c r="M1053" s="2">
        <v>505</v>
      </c>
    </row>
    <row r="1054" spans="8:13" ht="12.75">
      <c r="H1054" s="5">
        <f>H1053-B1054</f>
        <v>0</v>
      </c>
      <c r="I1054" s="21">
        <f t="shared" si="69"/>
        <v>0</v>
      </c>
      <c r="M1054" s="2">
        <v>505</v>
      </c>
    </row>
    <row r="1055" spans="8:13" ht="12.75">
      <c r="H1055" s="5">
        <f>H1054-B1055</f>
        <v>0</v>
      </c>
      <c r="I1055" s="21">
        <f t="shared" si="69"/>
        <v>0</v>
      </c>
      <c r="M1055" s="2">
        <v>505</v>
      </c>
    </row>
    <row r="1056" spans="1:13" s="72" customFormat="1" ht="12.75">
      <c r="A1056" s="1"/>
      <c r="B1056" s="5"/>
      <c r="C1056" s="1"/>
      <c r="D1056" s="1"/>
      <c r="E1056" s="1"/>
      <c r="F1056" s="43"/>
      <c r="G1056" s="26"/>
      <c r="H1056" s="5">
        <f>H1055-B1056</f>
        <v>0</v>
      </c>
      <c r="I1056" s="21">
        <f t="shared" si="69"/>
        <v>0</v>
      </c>
      <c r="J1056"/>
      <c r="K1056"/>
      <c r="L1056"/>
      <c r="M1056" s="2">
        <v>505</v>
      </c>
    </row>
    <row r="1057" spans="1:13" ht="12.75">
      <c r="A1057" s="10"/>
      <c r="B1057" s="316">
        <f>B1062+B1067+B1078+B1082+B1088</f>
        <v>250000</v>
      </c>
      <c r="C1057" s="111" t="s">
        <v>506</v>
      </c>
      <c r="D1057" s="10"/>
      <c r="E1057" s="10"/>
      <c r="F1057" s="77"/>
      <c r="G1057" s="17"/>
      <c r="H1057" s="70">
        <f>H1056-B1057</f>
        <v>-250000</v>
      </c>
      <c r="I1057" s="71">
        <f t="shared" si="69"/>
        <v>495.0495049504951</v>
      </c>
      <c r="J1057" s="72"/>
      <c r="K1057" s="72"/>
      <c r="L1057" s="72"/>
      <c r="M1057" s="2">
        <v>505</v>
      </c>
    </row>
    <row r="1058" spans="1:13" s="14" customFormat="1" ht="12.75">
      <c r="A1058" s="11"/>
      <c r="B1058" s="348" t="s">
        <v>831</v>
      </c>
      <c r="C1058" s="11"/>
      <c r="D1058" s="11"/>
      <c r="E1058" s="11"/>
      <c r="F1058" s="28"/>
      <c r="G1058" s="79"/>
      <c r="H1058" s="27"/>
      <c r="I1058" s="51">
        <v>0</v>
      </c>
      <c r="M1058" s="2">
        <v>505</v>
      </c>
    </row>
    <row r="1059" spans="2:13" ht="12.75">
      <c r="B1059" s="313"/>
      <c r="H1059" s="5">
        <v>0</v>
      </c>
      <c r="I1059" s="21">
        <f t="shared" si="69"/>
        <v>0</v>
      </c>
      <c r="M1059" s="2">
        <v>505</v>
      </c>
    </row>
    <row r="1060" spans="2:13" ht="12.75">
      <c r="B1060" s="313"/>
      <c r="H1060" s="5">
        <f>H1059-B1060</f>
        <v>0</v>
      </c>
      <c r="I1060" s="21">
        <f t="shared" si="69"/>
        <v>0</v>
      </c>
      <c r="M1060" s="2">
        <v>505</v>
      </c>
    </row>
    <row r="1061" spans="1:13" s="72" customFormat="1" ht="12.75">
      <c r="A1061" s="1"/>
      <c r="B1061" s="173">
        <v>60000</v>
      </c>
      <c r="C1061" s="112" t="s">
        <v>507</v>
      </c>
      <c r="D1061" s="1" t="s">
        <v>498</v>
      </c>
      <c r="E1061" s="113" t="s">
        <v>508</v>
      </c>
      <c r="F1061" s="43" t="s">
        <v>503</v>
      </c>
      <c r="G1061" s="114" t="s">
        <v>59</v>
      </c>
      <c r="H1061" s="5">
        <f>H1060-B1061</f>
        <v>-60000</v>
      </c>
      <c r="I1061" s="21">
        <f t="shared" si="69"/>
        <v>118.81188118811882</v>
      </c>
      <c r="J1061"/>
      <c r="K1061" t="s">
        <v>504</v>
      </c>
      <c r="L1061"/>
      <c r="M1061" s="2">
        <v>505</v>
      </c>
    </row>
    <row r="1062" spans="1:13" ht="12.75">
      <c r="A1062" s="10"/>
      <c r="B1062" s="314">
        <f>SUM(B1061)</f>
        <v>60000</v>
      </c>
      <c r="C1062" s="10"/>
      <c r="D1062" s="10"/>
      <c r="E1062" s="115" t="s">
        <v>508</v>
      </c>
      <c r="F1062" s="77"/>
      <c r="G1062" s="17"/>
      <c r="H1062" s="70"/>
      <c r="I1062" s="71">
        <f t="shared" si="69"/>
        <v>118.81188118811882</v>
      </c>
      <c r="J1062" s="72"/>
      <c r="K1062" s="72"/>
      <c r="L1062" s="72"/>
      <c r="M1062" s="2">
        <v>505</v>
      </c>
    </row>
    <row r="1063" spans="2:13" ht="12.75">
      <c r="B1063" s="313"/>
      <c r="H1063" s="5">
        <f>H1062-B1063</f>
        <v>0</v>
      </c>
      <c r="I1063" s="21">
        <f t="shared" si="69"/>
        <v>0</v>
      </c>
      <c r="M1063" s="2">
        <v>505</v>
      </c>
    </row>
    <row r="1064" spans="2:13" ht="12.75">
      <c r="B1064" s="313"/>
      <c r="H1064" s="5">
        <f>H1063-B1064</f>
        <v>0</v>
      </c>
      <c r="I1064" s="21">
        <f t="shared" si="69"/>
        <v>0</v>
      </c>
      <c r="M1064" s="2">
        <v>505</v>
      </c>
    </row>
    <row r="1065" spans="2:13" ht="12.75">
      <c r="B1065" s="313">
        <v>10000</v>
      </c>
      <c r="C1065" s="112" t="s">
        <v>509</v>
      </c>
      <c r="D1065" s="1" t="s">
        <v>498</v>
      </c>
      <c r="E1065" s="116" t="s">
        <v>510</v>
      </c>
      <c r="F1065" s="43" t="s">
        <v>503</v>
      </c>
      <c r="G1065" s="114" t="s">
        <v>68</v>
      </c>
      <c r="H1065" s="5">
        <f>H1064-B1065</f>
        <v>-10000</v>
      </c>
      <c r="I1065" s="21">
        <f t="shared" si="69"/>
        <v>19.801980198019802</v>
      </c>
      <c r="K1065" t="s">
        <v>504</v>
      </c>
      <c r="M1065" s="2">
        <v>505</v>
      </c>
    </row>
    <row r="1066" spans="1:13" s="72" customFormat="1" ht="12.75">
      <c r="A1066" s="1"/>
      <c r="B1066" s="313">
        <v>40000</v>
      </c>
      <c r="C1066" s="112" t="s">
        <v>511</v>
      </c>
      <c r="D1066" s="1" t="s">
        <v>498</v>
      </c>
      <c r="E1066" s="116" t="s">
        <v>510</v>
      </c>
      <c r="F1066" s="43" t="s">
        <v>503</v>
      </c>
      <c r="G1066" s="114" t="s">
        <v>78</v>
      </c>
      <c r="H1066" s="5">
        <f>H1065-B1066</f>
        <v>-50000</v>
      </c>
      <c r="I1066" s="21">
        <f t="shared" si="69"/>
        <v>79.20792079207921</v>
      </c>
      <c r="J1066"/>
      <c r="K1066" t="s">
        <v>504</v>
      </c>
      <c r="L1066"/>
      <c r="M1066" s="2">
        <v>505</v>
      </c>
    </row>
    <row r="1067" spans="1:13" ht="12.75">
      <c r="A1067" s="10"/>
      <c r="B1067" s="314">
        <f>SUM(B1065:B1066)</f>
        <v>50000</v>
      </c>
      <c r="C1067" s="117"/>
      <c r="D1067" s="10"/>
      <c r="E1067" s="118" t="s">
        <v>510</v>
      </c>
      <c r="F1067" s="77"/>
      <c r="G1067" s="17"/>
      <c r="H1067" s="70"/>
      <c r="I1067" s="71">
        <f t="shared" si="69"/>
        <v>99.00990099009901</v>
      </c>
      <c r="J1067" s="72"/>
      <c r="K1067" s="72"/>
      <c r="L1067" s="72"/>
      <c r="M1067" s="2">
        <v>505</v>
      </c>
    </row>
    <row r="1068" spans="2:13" ht="12.75">
      <c r="B1068" s="313"/>
      <c r="H1068" s="5">
        <f aca="true" t="shared" si="71" ref="H1068:H1077">H1067-B1068</f>
        <v>0</v>
      </c>
      <c r="I1068" s="21">
        <f t="shared" si="69"/>
        <v>0</v>
      </c>
      <c r="M1068" s="2">
        <v>505</v>
      </c>
    </row>
    <row r="1069" spans="2:13" ht="12.75">
      <c r="B1069" s="317"/>
      <c r="H1069" s="5">
        <f t="shared" si="71"/>
        <v>0</v>
      </c>
      <c r="I1069" s="21">
        <f t="shared" si="69"/>
        <v>0</v>
      </c>
      <c r="M1069" s="2">
        <v>505</v>
      </c>
    </row>
    <row r="1070" spans="2:13" ht="12.75">
      <c r="B1070" s="313">
        <v>5000</v>
      </c>
      <c r="C1070" s="112" t="s">
        <v>512</v>
      </c>
      <c r="D1070" s="1" t="s">
        <v>498</v>
      </c>
      <c r="E1070" s="116" t="s">
        <v>513</v>
      </c>
      <c r="F1070" s="43" t="s">
        <v>503</v>
      </c>
      <c r="G1070" s="114" t="s">
        <v>222</v>
      </c>
      <c r="H1070" s="5">
        <f t="shared" si="71"/>
        <v>-5000</v>
      </c>
      <c r="I1070" s="21">
        <f t="shared" si="69"/>
        <v>9.900990099009901</v>
      </c>
      <c r="K1070" t="s">
        <v>504</v>
      </c>
      <c r="M1070" s="2">
        <v>505</v>
      </c>
    </row>
    <row r="1071" spans="2:13" ht="12.75">
      <c r="B1071" s="313">
        <v>10000</v>
      </c>
      <c r="C1071" s="112" t="s">
        <v>514</v>
      </c>
      <c r="D1071" s="1" t="s">
        <v>498</v>
      </c>
      <c r="E1071" s="116" t="s">
        <v>513</v>
      </c>
      <c r="F1071" s="43" t="s">
        <v>503</v>
      </c>
      <c r="G1071" s="114" t="s">
        <v>169</v>
      </c>
      <c r="H1071" s="5">
        <f t="shared" si="71"/>
        <v>-15000</v>
      </c>
      <c r="I1071" s="21">
        <f t="shared" si="69"/>
        <v>19.801980198019802</v>
      </c>
      <c r="K1071" t="s">
        <v>504</v>
      </c>
      <c r="M1071" s="2">
        <v>505</v>
      </c>
    </row>
    <row r="1072" spans="2:13" ht="12.75">
      <c r="B1072" s="313">
        <v>40000</v>
      </c>
      <c r="C1072" s="112" t="s">
        <v>511</v>
      </c>
      <c r="D1072" s="1" t="s">
        <v>498</v>
      </c>
      <c r="E1072" s="116" t="s">
        <v>513</v>
      </c>
      <c r="F1072" s="43" t="s">
        <v>503</v>
      </c>
      <c r="G1072" s="114" t="s">
        <v>321</v>
      </c>
      <c r="H1072" s="5">
        <f t="shared" si="71"/>
        <v>-55000</v>
      </c>
      <c r="I1072" s="21">
        <f t="shared" si="69"/>
        <v>79.20792079207921</v>
      </c>
      <c r="K1072" t="s">
        <v>504</v>
      </c>
      <c r="M1072" s="2">
        <v>505</v>
      </c>
    </row>
    <row r="1073" spans="2:13" ht="12.75">
      <c r="B1073" s="313">
        <v>5000</v>
      </c>
      <c r="C1073" s="112" t="s">
        <v>515</v>
      </c>
      <c r="D1073" s="1" t="s">
        <v>498</v>
      </c>
      <c r="E1073" s="116" t="s">
        <v>513</v>
      </c>
      <c r="F1073" s="43" t="s">
        <v>503</v>
      </c>
      <c r="G1073" s="114" t="s">
        <v>209</v>
      </c>
      <c r="H1073" s="5">
        <f t="shared" si="71"/>
        <v>-60000</v>
      </c>
      <c r="I1073" s="21">
        <f t="shared" si="69"/>
        <v>9.900990099009901</v>
      </c>
      <c r="K1073" t="s">
        <v>504</v>
      </c>
      <c r="M1073" s="2">
        <v>505</v>
      </c>
    </row>
    <row r="1074" spans="2:13" ht="12.75">
      <c r="B1074" s="313">
        <v>5000</v>
      </c>
      <c r="C1074" s="112" t="s">
        <v>515</v>
      </c>
      <c r="D1074" s="1" t="s">
        <v>498</v>
      </c>
      <c r="E1074" s="116" t="s">
        <v>513</v>
      </c>
      <c r="F1074" s="43" t="s">
        <v>503</v>
      </c>
      <c r="G1074" s="114" t="s">
        <v>209</v>
      </c>
      <c r="H1074" s="5">
        <f t="shared" si="71"/>
        <v>-65000</v>
      </c>
      <c r="I1074" s="21">
        <f t="shared" si="69"/>
        <v>9.900990099009901</v>
      </c>
      <c r="K1074" t="s">
        <v>504</v>
      </c>
      <c r="M1074" s="2">
        <v>505</v>
      </c>
    </row>
    <row r="1075" spans="2:13" ht="12.75">
      <c r="B1075" s="313">
        <v>5000</v>
      </c>
      <c r="C1075" s="112" t="s">
        <v>512</v>
      </c>
      <c r="D1075" s="1" t="s">
        <v>498</v>
      </c>
      <c r="E1075" s="116" t="s">
        <v>513</v>
      </c>
      <c r="F1075" s="43" t="s">
        <v>503</v>
      </c>
      <c r="G1075" s="114" t="s">
        <v>209</v>
      </c>
      <c r="H1075" s="5">
        <f t="shared" si="71"/>
        <v>-70000</v>
      </c>
      <c r="I1075" s="21">
        <f t="shared" si="69"/>
        <v>9.900990099009901</v>
      </c>
      <c r="K1075" t="s">
        <v>504</v>
      </c>
      <c r="M1075" s="2">
        <v>505</v>
      </c>
    </row>
    <row r="1076" spans="2:13" ht="12.75">
      <c r="B1076" s="313">
        <v>25000</v>
      </c>
      <c r="C1076" s="112" t="s">
        <v>516</v>
      </c>
      <c r="D1076" s="1" t="s">
        <v>498</v>
      </c>
      <c r="E1076" s="116" t="s">
        <v>513</v>
      </c>
      <c r="F1076" s="43" t="s">
        <v>503</v>
      </c>
      <c r="G1076" s="114" t="s">
        <v>223</v>
      </c>
      <c r="H1076" s="5">
        <f t="shared" si="71"/>
        <v>-95000</v>
      </c>
      <c r="I1076" s="21">
        <f t="shared" si="69"/>
        <v>49.504950495049506</v>
      </c>
      <c r="K1076" t="s">
        <v>504</v>
      </c>
      <c r="M1076" s="2">
        <v>505</v>
      </c>
    </row>
    <row r="1077" spans="1:13" s="72" customFormat="1" ht="12.75">
      <c r="A1077" s="1"/>
      <c r="B1077" s="313">
        <v>25000</v>
      </c>
      <c r="C1077" s="112" t="s">
        <v>517</v>
      </c>
      <c r="D1077" s="1" t="s">
        <v>498</v>
      </c>
      <c r="E1077" s="116" t="s">
        <v>513</v>
      </c>
      <c r="F1077" s="43" t="s">
        <v>503</v>
      </c>
      <c r="G1077" s="114" t="s">
        <v>223</v>
      </c>
      <c r="H1077" s="5">
        <f t="shared" si="71"/>
        <v>-120000</v>
      </c>
      <c r="I1077" s="21">
        <f t="shared" si="69"/>
        <v>49.504950495049506</v>
      </c>
      <c r="J1077"/>
      <c r="K1077" t="s">
        <v>504</v>
      </c>
      <c r="L1077"/>
      <c r="M1077" s="2">
        <v>505</v>
      </c>
    </row>
    <row r="1078" spans="1:13" ht="12.75">
      <c r="A1078" s="10"/>
      <c r="B1078" s="314">
        <f>SUM(B1070:B1077)</f>
        <v>120000</v>
      </c>
      <c r="C1078" s="10"/>
      <c r="D1078" s="10"/>
      <c r="E1078" s="118" t="s">
        <v>513</v>
      </c>
      <c r="F1078" s="77"/>
      <c r="G1078" s="17"/>
      <c r="H1078" s="70">
        <v>0</v>
      </c>
      <c r="I1078" s="71">
        <f t="shared" si="69"/>
        <v>237.62376237623764</v>
      </c>
      <c r="J1078" s="72"/>
      <c r="K1078" s="72"/>
      <c r="L1078" s="72"/>
      <c r="M1078" s="2">
        <v>505</v>
      </c>
    </row>
    <row r="1079" spans="2:13" ht="12.75">
      <c r="B1079" s="313"/>
      <c r="H1079" s="5">
        <v>0</v>
      </c>
      <c r="I1079" s="21">
        <f t="shared" si="69"/>
        <v>0</v>
      </c>
      <c r="M1079" s="2">
        <v>505</v>
      </c>
    </row>
    <row r="1080" spans="2:13" ht="12.75">
      <c r="B1080" s="313"/>
      <c r="H1080" s="5">
        <f>H1079-B1080</f>
        <v>0</v>
      </c>
      <c r="I1080" s="21">
        <f t="shared" si="69"/>
        <v>0</v>
      </c>
      <c r="M1080" s="2">
        <v>505</v>
      </c>
    </row>
    <row r="1081" spans="1:13" s="72" customFormat="1" ht="12.75">
      <c r="A1081" s="1"/>
      <c r="B1081" s="313">
        <v>5000</v>
      </c>
      <c r="C1081" s="112" t="s">
        <v>515</v>
      </c>
      <c r="D1081" s="1" t="s">
        <v>498</v>
      </c>
      <c r="E1081" s="116" t="s">
        <v>518</v>
      </c>
      <c r="F1081" s="43" t="s">
        <v>503</v>
      </c>
      <c r="G1081" s="114" t="s">
        <v>136</v>
      </c>
      <c r="H1081" s="5">
        <f>H1080-B1081</f>
        <v>-5000</v>
      </c>
      <c r="I1081" s="21">
        <f t="shared" si="69"/>
        <v>9.900990099009901</v>
      </c>
      <c r="J1081"/>
      <c r="K1081" t="s">
        <v>504</v>
      </c>
      <c r="L1081"/>
      <c r="M1081" s="2">
        <v>505</v>
      </c>
    </row>
    <row r="1082" spans="1:13" ht="12.75">
      <c r="A1082" s="10"/>
      <c r="B1082" s="314">
        <f>SUM(B1081)</f>
        <v>5000</v>
      </c>
      <c r="C1082" s="10"/>
      <c r="D1082" s="10"/>
      <c r="E1082" s="118" t="s">
        <v>518</v>
      </c>
      <c r="F1082" s="77"/>
      <c r="G1082" s="17"/>
      <c r="H1082" s="70">
        <v>0</v>
      </c>
      <c r="I1082" s="71">
        <f t="shared" si="69"/>
        <v>9.900990099009901</v>
      </c>
      <c r="J1082" s="72"/>
      <c r="K1082" s="72"/>
      <c r="L1082" s="72"/>
      <c r="M1082" s="2">
        <v>505</v>
      </c>
    </row>
    <row r="1083" spans="2:13" ht="12.75">
      <c r="B1083" s="313"/>
      <c r="H1083" s="5">
        <f>H1082-B1083</f>
        <v>0</v>
      </c>
      <c r="I1083" s="21">
        <f t="shared" si="69"/>
        <v>0</v>
      </c>
      <c r="M1083" s="2">
        <v>505</v>
      </c>
    </row>
    <row r="1084" spans="2:13" ht="12.75">
      <c r="B1084" s="313"/>
      <c r="H1084" s="5">
        <f>H1083-B1084</f>
        <v>0</v>
      </c>
      <c r="I1084" s="21">
        <f t="shared" si="69"/>
        <v>0</v>
      </c>
      <c r="M1084" s="2">
        <v>505</v>
      </c>
    </row>
    <row r="1085" spans="2:13" ht="12.75">
      <c r="B1085" s="313">
        <v>5000</v>
      </c>
      <c r="C1085" s="112" t="s">
        <v>512</v>
      </c>
      <c r="D1085" s="1" t="s">
        <v>498</v>
      </c>
      <c r="E1085" s="116" t="s">
        <v>519</v>
      </c>
      <c r="F1085" s="43" t="s">
        <v>503</v>
      </c>
      <c r="G1085" s="114" t="s">
        <v>205</v>
      </c>
      <c r="H1085" s="5">
        <f>H1084-B1085</f>
        <v>-5000</v>
      </c>
      <c r="I1085" s="21">
        <f t="shared" si="69"/>
        <v>9.900990099009901</v>
      </c>
      <c r="K1085" t="s">
        <v>504</v>
      </c>
      <c r="M1085" s="2">
        <v>505</v>
      </c>
    </row>
    <row r="1086" spans="2:13" ht="12.75">
      <c r="B1086" s="313">
        <v>5000</v>
      </c>
      <c r="C1086" s="112" t="s">
        <v>515</v>
      </c>
      <c r="D1086" s="1" t="s">
        <v>498</v>
      </c>
      <c r="E1086" s="116" t="s">
        <v>519</v>
      </c>
      <c r="F1086" s="43" t="s">
        <v>503</v>
      </c>
      <c r="G1086" s="114" t="s">
        <v>185</v>
      </c>
      <c r="H1086" s="5">
        <f>H1085-B1086</f>
        <v>-10000</v>
      </c>
      <c r="I1086" s="21">
        <f t="shared" si="69"/>
        <v>9.900990099009901</v>
      </c>
      <c r="K1086" t="s">
        <v>504</v>
      </c>
      <c r="M1086" s="2">
        <v>505</v>
      </c>
    </row>
    <row r="1087" spans="1:13" s="72" customFormat="1" ht="12.75">
      <c r="A1087" s="1"/>
      <c r="B1087" s="313">
        <v>5000</v>
      </c>
      <c r="C1087" s="112" t="s">
        <v>512</v>
      </c>
      <c r="D1087" s="1" t="s">
        <v>498</v>
      </c>
      <c r="E1087" s="116" t="s">
        <v>520</v>
      </c>
      <c r="F1087" s="43" t="s">
        <v>503</v>
      </c>
      <c r="G1087" s="114" t="s">
        <v>134</v>
      </c>
      <c r="H1087" s="5">
        <f>H1086-B1087</f>
        <v>-15000</v>
      </c>
      <c r="I1087" s="21">
        <f t="shared" si="69"/>
        <v>9.900990099009901</v>
      </c>
      <c r="J1087"/>
      <c r="K1087" t="s">
        <v>504</v>
      </c>
      <c r="L1087"/>
      <c r="M1087" s="2">
        <v>505</v>
      </c>
    </row>
    <row r="1088" spans="1:13" ht="12.75">
      <c r="A1088" s="10"/>
      <c r="B1088" s="314">
        <f>SUM(B1085:B1087)</f>
        <v>15000</v>
      </c>
      <c r="C1088" s="10"/>
      <c r="D1088" s="10"/>
      <c r="E1088" s="118" t="s">
        <v>520</v>
      </c>
      <c r="F1088" s="77"/>
      <c r="G1088" s="17"/>
      <c r="H1088" s="70">
        <v>0</v>
      </c>
      <c r="I1088" s="71">
        <f t="shared" si="69"/>
        <v>29.702970297029704</v>
      </c>
      <c r="J1088" s="72"/>
      <c r="K1088" s="72"/>
      <c r="L1088" s="72"/>
      <c r="M1088" s="2">
        <v>505</v>
      </c>
    </row>
    <row r="1089" spans="2:13" ht="12.75">
      <c r="B1089" s="317"/>
      <c r="H1089" s="5">
        <f>H1088-B1089</f>
        <v>0</v>
      </c>
      <c r="I1089" s="21">
        <f t="shared" si="69"/>
        <v>0</v>
      </c>
      <c r="M1089" s="2">
        <v>505</v>
      </c>
    </row>
    <row r="1090" spans="2:13" ht="12.75">
      <c r="B1090" s="317"/>
      <c r="H1090" s="5">
        <f>H1089-B1090</f>
        <v>0</v>
      </c>
      <c r="I1090" s="21">
        <f t="shared" si="69"/>
        <v>0</v>
      </c>
      <c r="M1090" s="2">
        <v>505</v>
      </c>
    </row>
    <row r="1091" spans="1:13" s="72" customFormat="1" ht="12.75">
      <c r="A1091" s="1"/>
      <c r="B1091" s="317"/>
      <c r="C1091" s="1"/>
      <c r="D1091" s="1"/>
      <c r="E1091" s="1"/>
      <c r="F1091" s="43"/>
      <c r="G1091" s="26"/>
      <c r="H1091" s="5">
        <f>H1090-B1091</f>
        <v>0</v>
      </c>
      <c r="I1091" s="21">
        <f t="shared" si="69"/>
        <v>0</v>
      </c>
      <c r="J1091"/>
      <c r="K1091"/>
      <c r="L1091"/>
      <c r="M1091" s="2">
        <v>505</v>
      </c>
    </row>
    <row r="1092" spans="1:13" ht="12.75">
      <c r="A1092" s="10"/>
      <c r="B1092" s="316">
        <f>B1095+B1099+B1103</f>
        <v>35000</v>
      </c>
      <c r="C1092" s="111" t="s">
        <v>521</v>
      </c>
      <c r="D1092" s="10"/>
      <c r="E1092" s="10"/>
      <c r="F1092" s="77"/>
      <c r="G1092" s="17"/>
      <c r="H1092" s="70">
        <f>H1091-B1092</f>
        <v>-35000</v>
      </c>
      <c r="I1092" s="71">
        <f aca="true" t="shared" si="72" ref="I1092:I1144">+B1092/M1092</f>
        <v>69.3069306930693</v>
      </c>
      <c r="J1092" s="72"/>
      <c r="K1092" s="72"/>
      <c r="L1092" s="72"/>
      <c r="M1092" s="2">
        <v>505</v>
      </c>
    </row>
    <row r="1093" spans="2:13" ht="12.75">
      <c r="B1093" s="313"/>
      <c r="H1093" s="5">
        <v>0</v>
      </c>
      <c r="I1093" s="21">
        <f t="shared" si="72"/>
        <v>0</v>
      </c>
      <c r="M1093" s="2">
        <v>505</v>
      </c>
    </row>
    <row r="1094" spans="1:13" s="72" customFormat="1" ht="12.75">
      <c r="A1094" s="1"/>
      <c r="B1094" s="173">
        <v>15000</v>
      </c>
      <c r="C1094" s="11" t="s">
        <v>522</v>
      </c>
      <c r="D1094" s="11" t="s">
        <v>498</v>
      </c>
      <c r="E1094" s="113" t="s">
        <v>508</v>
      </c>
      <c r="F1094" s="43" t="s">
        <v>523</v>
      </c>
      <c r="G1094" s="28" t="s">
        <v>59</v>
      </c>
      <c r="H1094" s="5">
        <f>H1093-B1094</f>
        <v>-15000</v>
      </c>
      <c r="I1094" s="21">
        <f t="shared" si="72"/>
        <v>29.702970297029704</v>
      </c>
      <c r="J1094"/>
      <c r="K1094" t="s">
        <v>504</v>
      </c>
      <c r="L1094"/>
      <c r="M1094" s="2">
        <v>505</v>
      </c>
    </row>
    <row r="1095" spans="1:13" ht="12.75">
      <c r="A1095" s="10"/>
      <c r="B1095" s="314">
        <f>SUM(B1094)</f>
        <v>15000</v>
      </c>
      <c r="C1095" s="10"/>
      <c r="D1095" s="10"/>
      <c r="E1095" s="115" t="s">
        <v>508</v>
      </c>
      <c r="F1095" s="77"/>
      <c r="G1095" s="17"/>
      <c r="H1095" s="70"/>
      <c r="I1095" s="71">
        <f t="shared" si="72"/>
        <v>29.702970297029704</v>
      </c>
      <c r="J1095" s="72"/>
      <c r="K1095" s="72"/>
      <c r="L1095" s="72"/>
      <c r="M1095" s="2">
        <v>505</v>
      </c>
    </row>
    <row r="1096" spans="2:13" ht="12.75">
      <c r="B1096" s="313"/>
      <c r="H1096" s="5">
        <f>H1095-B1096</f>
        <v>0</v>
      </c>
      <c r="I1096" s="21">
        <f t="shared" si="72"/>
        <v>0</v>
      </c>
      <c r="M1096" s="2">
        <v>505</v>
      </c>
    </row>
    <row r="1097" spans="2:13" ht="12.75">
      <c r="B1097" s="313"/>
      <c r="H1097" s="5">
        <f>H1096-B1097</f>
        <v>0</v>
      </c>
      <c r="I1097" s="21">
        <f t="shared" si="72"/>
        <v>0</v>
      </c>
      <c r="M1097" s="2">
        <v>505</v>
      </c>
    </row>
    <row r="1098" spans="1:13" s="72" customFormat="1" ht="12.75">
      <c r="A1098" s="1"/>
      <c r="B1098" s="313">
        <v>15000</v>
      </c>
      <c r="C1098" s="1" t="s">
        <v>522</v>
      </c>
      <c r="D1098" s="1" t="s">
        <v>498</v>
      </c>
      <c r="E1098" s="1" t="s">
        <v>524</v>
      </c>
      <c r="F1098" s="43" t="s">
        <v>525</v>
      </c>
      <c r="G1098" s="26" t="s">
        <v>223</v>
      </c>
      <c r="H1098" s="5">
        <f>H1097-B1098</f>
        <v>-15000</v>
      </c>
      <c r="I1098" s="21">
        <f t="shared" si="72"/>
        <v>29.702970297029704</v>
      </c>
      <c r="J1098"/>
      <c r="K1098" t="s">
        <v>504</v>
      </c>
      <c r="L1098"/>
      <c r="M1098" s="2">
        <v>505</v>
      </c>
    </row>
    <row r="1099" spans="1:13" s="14" customFormat="1" ht="15" customHeight="1">
      <c r="A1099" s="10"/>
      <c r="B1099" s="314">
        <f>SUM(B1098)</f>
        <v>15000</v>
      </c>
      <c r="C1099" s="10"/>
      <c r="D1099" s="10"/>
      <c r="E1099" s="10" t="s">
        <v>524</v>
      </c>
      <c r="F1099" s="77"/>
      <c r="G1099" s="17"/>
      <c r="H1099" s="70">
        <v>0</v>
      </c>
      <c r="I1099" s="71">
        <f t="shared" si="72"/>
        <v>29.702970297029704</v>
      </c>
      <c r="J1099" s="72"/>
      <c r="K1099" s="72"/>
      <c r="L1099" s="72"/>
      <c r="M1099" s="2">
        <v>505</v>
      </c>
    </row>
    <row r="1100" spans="1:13" s="14" customFormat="1" ht="12.75">
      <c r="A1100" s="11"/>
      <c r="B1100" s="173"/>
      <c r="C1100" s="11"/>
      <c r="D1100" s="11"/>
      <c r="E1100" s="11"/>
      <c r="F1100" s="79"/>
      <c r="G1100" s="28"/>
      <c r="H1100" s="5">
        <f>H1099-B1100</f>
        <v>0</v>
      </c>
      <c r="I1100" s="21">
        <f t="shared" si="72"/>
        <v>0</v>
      </c>
      <c r="M1100" s="2">
        <v>505</v>
      </c>
    </row>
    <row r="1101" spans="1:13" ht="12.75">
      <c r="A1101" s="11"/>
      <c r="B1101" s="173"/>
      <c r="C1101" s="11"/>
      <c r="D1101" s="11"/>
      <c r="E1101" s="11"/>
      <c r="F1101" s="79"/>
      <c r="G1101" s="28"/>
      <c r="H1101" s="5">
        <f>H1100-B1101</f>
        <v>0</v>
      </c>
      <c r="I1101" s="21">
        <f t="shared" si="72"/>
        <v>0</v>
      </c>
      <c r="J1101" s="14"/>
      <c r="K1101" s="14"/>
      <c r="L1101" s="14"/>
      <c r="M1101" s="2">
        <v>505</v>
      </c>
    </row>
    <row r="1102" spans="1:13" s="72" customFormat="1" ht="12.75">
      <c r="A1102" s="1"/>
      <c r="B1102" s="313">
        <v>5000</v>
      </c>
      <c r="C1102" s="1" t="s">
        <v>526</v>
      </c>
      <c r="D1102" s="1" t="s">
        <v>498</v>
      </c>
      <c r="E1102" s="1" t="s">
        <v>527</v>
      </c>
      <c r="F1102" s="43" t="s">
        <v>528</v>
      </c>
      <c r="G1102" s="26" t="s">
        <v>211</v>
      </c>
      <c r="H1102" s="5">
        <f>H1101-B1102</f>
        <v>-5000</v>
      </c>
      <c r="I1102" s="21">
        <f t="shared" si="72"/>
        <v>9.900990099009901</v>
      </c>
      <c r="J1102"/>
      <c r="K1102" t="s">
        <v>504</v>
      </c>
      <c r="L1102"/>
      <c r="M1102" s="2">
        <v>505</v>
      </c>
    </row>
    <row r="1103" spans="1:13" ht="12.75">
      <c r="A1103" s="10"/>
      <c r="B1103" s="314">
        <f>SUM(B1102)</f>
        <v>5000</v>
      </c>
      <c r="C1103" s="10"/>
      <c r="D1103" s="10"/>
      <c r="E1103" s="10" t="s">
        <v>527</v>
      </c>
      <c r="F1103" s="77"/>
      <c r="G1103" s="17"/>
      <c r="H1103" s="70"/>
      <c r="I1103" s="71">
        <f t="shared" si="72"/>
        <v>9.900990099009901</v>
      </c>
      <c r="J1103" s="72"/>
      <c r="K1103" s="72"/>
      <c r="L1103" s="72"/>
      <c r="M1103" s="2">
        <v>505</v>
      </c>
    </row>
    <row r="1104" spans="2:13" ht="12.75">
      <c r="B1104" s="313"/>
      <c r="H1104" s="5">
        <f aca="true" t="shared" si="73" ref="H1104:H1127">H1103-B1104</f>
        <v>0</v>
      </c>
      <c r="I1104" s="21">
        <f t="shared" si="72"/>
        <v>0</v>
      </c>
      <c r="M1104" s="2">
        <v>505</v>
      </c>
    </row>
    <row r="1105" spans="2:13" ht="12.75">
      <c r="B1105" s="313"/>
      <c r="H1105" s="5">
        <f t="shared" si="73"/>
        <v>0</v>
      </c>
      <c r="I1105" s="21">
        <f t="shared" si="72"/>
        <v>0</v>
      </c>
      <c r="M1105" s="2">
        <v>505</v>
      </c>
    </row>
    <row r="1106" spans="2:13" ht="12.75">
      <c r="B1106" s="313"/>
      <c r="H1106" s="5">
        <f t="shared" si="73"/>
        <v>0</v>
      </c>
      <c r="I1106" s="21">
        <f t="shared" si="72"/>
        <v>0</v>
      </c>
      <c r="M1106" s="2">
        <v>505</v>
      </c>
    </row>
    <row r="1107" spans="2:13" ht="12.75">
      <c r="B1107" s="313">
        <v>81650</v>
      </c>
      <c r="C1107" s="36" t="s">
        <v>796</v>
      </c>
      <c r="D1107" s="11" t="s">
        <v>498</v>
      </c>
      <c r="E1107" s="1" t="s">
        <v>418</v>
      </c>
      <c r="F1107" s="43" t="s">
        <v>797</v>
      </c>
      <c r="G1107" s="26" t="s">
        <v>156</v>
      </c>
      <c r="H1107" s="5">
        <f t="shared" si="73"/>
        <v>-81650</v>
      </c>
      <c r="I1107" s="21">
        <f t="shared" si="72"/>
        <v>163.3</v>
      </c>
      <c r="K1107" t="s">
        <v>590</v>
      </c>
      <c r="M1107" s="38">
        <v>500</v>
      </c>
    </row>
    <row r="1108" spans="2:13" ht="12.75">
      <c r="B1108" s="313">
        <v>3550</v>
      </c>
      <c r="C1108" s="11" t="s">
        <v>798</v>
      </c>
      <c r="D1108" s="11" t="s">
        <v>498</v>
      </c>
      <c r="E1108" s="1" t="s">
        <v>418</v>
      </c>
      <c r="F1108" s="43" t="s">
        <v>799</v>
      </c>
      <c r="G1108" s="26" t="s">
        <v>395</v>
      </c>
      <c r="H1108" s="5">
        <f t="shared" si="73"/>
        <v>-85200</v>
      </c>
      <c r="I1108" s="21">
        <f t="shared" si="72"/>
        <v>7.1</v>
      </c>
      <c r="K1108" t="s">
        <v>590</v>
      </c>
      <c r="M1108" s="2">
        <v>500</v>
      </c>
    </row>
    <row r="1109" spans="2:13" ht="12.75">
      <c r="B1109" s="173">
        <v>34080</v>
      </c>
      <c r="C1109" s="11" t="s">
        <v>800</v>
      </c>
      <c r="D1109" s="11" t="s">
        <v>498</v>
      </c>
      <c r="E1109" s="1" t="s">
        <v>418</v>
      </c>
      <c r="F1109" s="43" t="s">
        <v>801</v>
      </c>
      <c r="G1109" s="26" t="s">
        <v>395</v>
      </c>
      <c r="H1109" s="5">
        <f t="shared" si="73"/>
        <v>-119280</v>
      </c>
      <c r="I1109" s="21">
        <f t="shared" si="72"/>
        <v>68.16</v>
      </c>
      <c r="K1109" t="s">
        <v>590</v>
      </c>
      <c r="M1109" s="2">
        <v>500</v>
      </c>
    </row>
    <row r="1110" spans="2:13" ht="12.75">
      <c r="B1110" s="313">
        <v>7600</v>
      </c>
      <c r="C1110" s="36" t="s">
        <v>529</v>
      </c>
      <c r="D1110" s="11" t="s">
        <v>498</v>
      </c>
      <c r="E1110" s="36" t="s">
        <v>418</v>
      </c>
      <c r="F1110" s="43" t="s">
        <v>530</v>
      </c>
      <c r="G1110" s="26" t="s">
        <v>82</v>
      </c>
      <c r="H1110" s="5">
        <f t="shared" si="73"/>
        <v>-126880</v>
      </c>
      <c r="I1110" s="21">
        <f t="shared" si="72"/>
        <v>15.049504950495049</v>
      </c>
      <c r="J1110" s="35"/>
      <c r="K1110" t="s">
        <v>483</v>
      </c>
      <c r="L1110" s="35"/>
      <c r="M1110" s="2">
        <v>505</v>
      </c>
    </row>
    <row r="1111" spans="2:13" ht="12.75">
      <c r="B1111" s="313">
        <v>4400</v>
      </c>
      <c r="C1111" s="36" t="s">
        <v>533</v>
      </c>
      <c r="D1111" s="11" t="s">
        <v>498</v>
      </c>
      <c r="E1111" s="1" t="s">
        <v>418</v>
      </c>
      <c r="F1111" s="79" t="s">
        <v>534</v>
      </c>
      <c r="G1111" s="26" t="s">
        <v>142</v>
      </c>
      <c r="H1111" s="5">
        <f t="shared" si="73"/>
        <v>-131280</v>
      </c>
      <c r="I1111" s="21">
        <f t="shared" si="72"/>
        <v>8.712871287128714</v>
      </c>
      <c r="K1111" t="s">
        <v>483</v>
      </c>
      <c r="M1111" s="2">
        <v>505</v>
      </c>
    </row>
    <row r="1112" spans="2:13" ht="12.75">
      <c r="B1112" s="313">
        <v>500</v>
      </c>
      <c r="C1112" s="1" t="s">
        <v>535</v>
      </c>
      <c r="D1112" s="11" t="s">
        <v>498</v>
      </c>
      <c r="E1112" s="1" t="s">
        <v>418</v>
      </c>
      <c r="F1112" s="43" t="s">
        <v>536</v>
      </c>
      <c r="G1112" s="28" t="s">
        <v>222</v>
      </c>
      <c r="H1112" s="5">
        <f t="shared" si="73"/>
        <v>-131780</v>
      </c>
      <c r="I1112" s="21">
        <f t="shared" si="72"/>
        <v>0.9900990099009901</v>
      </c>
      <c r="K1112" t="s">
        <v>483</v>
      </c>
      <c r="M1112" s="2">
        <v>505</v>
      </c>
    </row>
    <row r="1113" spans="2:13" ht="12.75">
      <c r="B1113" s="173">
        <v>5000</v>
      </c>
      <c r="C1113" s="11" t="s">
        <v>537</v>
      </c>
      <c r="D1113" s="11" t="s">
        <v>498</v>
      </c>
      <c r="E1113" s="11" t="s">
        <v>418</v>
      </c>
      <c r="F1113" s="43" t="s">
        <v>538</v>
      </c>
      <c r="G1113" s="28" t="s">
        <v>30</v>
      </c>
      <c r="H1113" s="5">
        <f t="shared" si="73"/>
        <v>-136780</v>
      </c>
      <c r="I1113" s="21">
        <f t="shared" si="72"/>
        <v>9.900990099009901</v>
      </c>
      <c r="K1113" t="s">
        <v>465</v>
      </c>
      <c r="M1113" s="2">
        <v>505</v>
      </c>
    </row>
    <row r="1114" spans="1:13" ht="12.75">
      <c r="A1114" s="11"/>
      <c r="B1114" s="173">
        <v>5000</v>
      </c>
      <c r="C1114" s="11" t="s">
        <v>537</v>
      </c>
      <c r="D1114" s="11" t="s">
        <v>498</v>
      </c>
      <c r="E1114" s="11" t="s">
        <v>418</v>
      </c>
      <c r="F1114" s="43" t="s">
        <v>539</v>
      </c>
      <c r="G1114" s="28" t="s">
        <v>32</v>
      </c>
      <c r="H1114" s="5">
        <f t="shared" si="73"/>
        <v>-141780</v>
      </c>
      <c r="I1114" s="21">
        <f t="shared" si="72"/>
        <v>9.900990099009901</v>
      </c>
      <c r="J1114" s="14"/>
      <c r="K1114" t="s">
        <v>465</v>
      </c>
      <c r="L1114" s="14"/>
      <c r="M1114" s="2">
        <v>505</v>
      </c>
    </row>
    <row r="1115" spans="2:13" ht="12.75">
      <c r="B1115" s="313">
        <v>500</v>
      </c>
      <c r="C1115" s="11" t="s">
        <v>540</v>
      </c>
      <c r="D1115" s="11" t="s">
        <v>498</v>
      </c>
      <c r="E1115" s="1" t="s">
        <v>418</v>
      </c>
      <c r="F1115" s="43" t="s">
        <v>541</v>
      </c>
      <c r="G1115" s="28" t="s">
        <v>34</v>
      </c>
      <c r="H1115" s="5">
        <f t="shared" si="73"/>
        <v>-142280</v>
      </c>
      <c r="I1115" s="21">
        <f t="shared" si="72"/>
        <v>0.9900990099009901</v>
      </c>
      <c r="K1115" t="s">
        <v>465</v>
      </c>
      <c r="M1115" s="2">
        <v>505</v>
      </c>
    </row>
    <row r="1116" spans="2:13" ht="12.75">
      <c r="B1116" s="313">
        <v>20000</v>
      </c>
      <c r="C1116" s="11" t="s">
        <v>542</v>
      </c>
      <c r="D1116" s="11" t="s">
        <v>498</v>
      </c>
      <c r="E1116" s="1" t="s">
        <v>418</v>
      </c>
      <c r="F1116" s="43" t="s">
        <v>543</v>
      </c>
      <c r="G1116" s="28" t="s">
        <v>78</v>
      </c>
      <c r="H1116" s="5">
        <f t="shared" si="73"/>
        <v>-162280</v>
      </c>
      <c r="I1116" s="21">
        <f t="shared" si="72"/>
        <v>39.603960396039604</v>
      </c>
      <c r="K1116" t="s">
        <v>465</v>
      </c>
      <c r="M1116" s="2">
        <v>505</v>
      </c>
    </row>
    <row r="1117" spans="2:13" ht="12.75">
      <c r="B1117" s="313">
        <v>4500</v>
      </c>
      <c r="C1117" s="11" t="s">
        <v>544</v>
      </c>
      <c r="D1117" s="11" t="s">
        <v>498</v>
      </c>
      <c r="E1117" s="1" t="s">
        <v>418</v>
      </c>
      <c r="F1117" s="43" t="s">
        <v>545</v>
      </c>
      <c r="G1117" s="28" t="s">
        <v>126</v>
      </c>
      <c r="H1117" s="5">
        <f t="shared" si="73"/>
        <v>-166780</v>
      </c>
      <c r="I1117" s="21">
        <f t="shared" si="72"/>
        <v>8.910891089108912</v>
      </c>
      <c r="K1117" t="s">
        <v>465</v>
      </c>
      <c r="M1117" s="2">
        <v>505</v>
      </c>
    </row>
    <row r="1118" spans="2:13" ht="12.75">
      <c r="B1118" s="313">
        <v>1000</v>
      </c>
      <c r="C1118" s="11" t="s">
        <v>546</v>
      </c>
      <c r="D1118" s="11" t="s">
        <v>498</v>
      </c>
      <c r="E1118" s="1" t="s">
        <v>418</v>
      </c>
      <c r="F1118" s="43" t="s">
        <v>547</v>
      </c>
      <c r="G1118" s="28" t="s">
        <v>202</v>
      </c>
      <c r="H1118" s="5">
        <f t="shared" si="73"/>
        <v>-167780</v>
      </c>
      <c r="I1118" s="21">
        <f t="shared" si="72"/>
        <v>1.9801980198019802</v>
      </c>
      <c r="K1118" t="s">
        <v>465</v>
      </c>
      <c r="M1118" s="2">
        <v>505</v>
      </c>
    </row>
    <row r="1119" spans="2:13" ht="12.75">
      <c r="B1119" s="313">
        <v>600</v>
      </c>
      <c r="C1119" s="11" t="s">
        <v>548</v>
      </c>
      <c r="D1119" s="11" t="s">
        <v>498</v>
      </c>
      <c r="E1119" s="1" t="s">
        <v>418</v>
      </c>
      <c r="F1119" s="43" t="s">
        <v>547</v>
      </c>
      <c r="G1119" s="28" t="s">
        <v>202</v>
      </c>
      <c r="H1119" s="5">
        <f t="shared" si="73"/>
        <v>-168380</v>
      </c>
      <c r="I1119" s="21">
        <f t="shared" si="72"/>
        <v>1.188118811881188</v>
      </c>
      <c r="K1119" t="s">
        <v>465</v>
      </c>
      <c r="M1119" s="2">
        <v>505</v>
      </c>
    </row>
    <row r="1120" spans="2:13" ht="12.75">
      <c r="B1120" s="313">
        <v>20000</v>
      </c>
      <c r="C1120" s="11" t="s">
        <v>542</v>
      </c>
      <c r="D1120" s="1" t="s">
        <v>498</v>
      </c>
      <c r="E1120" s="1" t="s">
        <v>418</v>
      </c>
      <c r="F1120" s="43" t="s">
        <v>549</v>
      </c>
      <c r="G1120" s="28" t="s">
        <v>205</v>
      </c>
      <c r="H1120" s="5">
        <f t="shared" si="73"/>
        <v>-188380</v>
      </c>
      <c r="I1120" s="21">
        <f t="shared" si="72"/>
        <v>39.603960396039604</v>
      </c>
      <c r="K1120" t="s">
        <v>465</v>
      </c>
      <c r="M1120" s="2">
        <v>505</v>
      </c>
    </row>
    <row r="1121" spans="2:13" ht="12.75">
      <c r="B1121" s="313">
        <v>4500</v>
      </c>
      <c r="C1121" s="11" t="s">
        <v>550</v>
      </c>
      <c r="D1121" s="1" t="s">
        <v>498</v>
      </c>
      <c r="E1121" s="1" t="s">
        <v>418</v>
      </c>
      <c r="F1121" s="43" t="s">
        <v>551</v>
      </c>
      <c r="G1121" s="28" t="s">
        <v>222</v>
      </c>
      <c r="H1121" s="5">
        <f t="shared" si="73"/>
        <v>-192880</v>
      </c>
      <c r="I1121" s="21">
        <f t="shared" si="72"/>
        <v>8.910891089108912</v>
      </c>
      <c r="K1121" t="s">
        <v>465</v>
      </c>
      <c r="M1121" s="2">
        <v>505</v>
      </c>
    </row>
    <row r="1122" spans="2:13" ht="12.75">
      <c r="B1122" s="313">
        <v>3500</v>
      </c>
      <c r="C1122" s="1" t="s">
        <v>552</v>
      </c>
      <c r="D1122" s="1" t="s">
        <v>498</v>
      </c>
      <c r="E1122" s="1" t="s">
        <v>418</v>
      </c>
      <c r="F1122" s="43" t="s">
        <v>553</v>
      </c>
      <c r="G1122" s="28" t="s">
        <v>222</v>
      </c>
      <c r="H1122" s="5">
        <f t="shared" si="73"/>
        <v>-196380</v>
      </c>
      <c r="I1122" s="21">
        <f t="shared" si="72"/>
        <v>6.930693069306931</v>
      </c>
      <c r="K1122" t="s">
        <v>465</v>
      </c>
      <c r="M1122" s="2">
        <v>505</v>
      </c>
    </row>
    <row r="1123" spans="2:13" ht="12.75">
      <c r="B1123" s="313">
        <v>400</v>
      </c>
      <c r="C1123" s="1" t="s">
        <v>554</v>
      </c>
      <c r="D1123" s="1" t="s">
        <v>498</v>
      </c>
      <c r="E1123" s="1" t="s">
        <v>418</v>
      </c>
      <c r="F1123" s="43" t="s">
        <v>555</v>
      </c>
      <c r="G1123" s="28" t="s">
        <v>222</v>
      </c>
      <c r="H1123" s="5">
        <f t="shared" si="73"/>
        <v>-196780</v>
      </c>
      <c r="I1123" s="21">
        <f t="shared" si="72"/>
        <v>0.7920792079207921</v>
      </c>
      <c r="K1123" t="s">
        <v>465</v>
      </c>
      <c r="M1123" s="2">
        <v>505</v>
      </c>
    </row>
    <row r="1124" spans="2:13" ht="12.75">
      <c r="B1124" s="313">
        <v>8000</v>
      </c>
      <c r="C1124" s="1" t="s">
        <v>556</v>
      </c>
      <c r="D1124" s="1" t="s">
        <v>498</v>
      </c>
      <c r="E1124" s="1" t="s">
        <v>418</v>
      </c>
      <c r="F1124" s="43" t="s">
        <v>557</v>
      </c>
      <c r="G1124" s="28" t="s">
        <v>325</v>
      </c>
      <c r="H1124" s="5">
        <f t="shared" si="73"/>
        <v>-204780</v>
      </c>
      <c r="I1124" s="21">
        <f t="shared" si="72"/>
        <v>15.841584158415841</v>
      </c>
      <c r="K1124" t="s">
        <v>465</v>
      </c>
      <c r="M1124" s="2">
        <v>505</v>
      </c>
    </row>
    <row r="1125" spans="2:13" ht="12.75">
      <c r="B1125" s="313">
        <v>2000</v>
      </c>
      <c r="C1125" s="1" t="s">
        <v>558</v>
      </c>
      <c r="D1125" s="1" t="s">
        <v>498</v>
      </c>
      <c r="E1125" s="1" t="s">
        <v>418</v>
      </c>
      <c r="F1125" s="43" t="s">
        <v>559</v>
      </c>
      <c r="G1125" s="28" t="s">
        <v>325</v>
      </c>
      <c r="H1125" s="5">
        <f t="shared" si="73"/>
        <v>-206780</v>
      </c>
      <c r="I1125" s="21">
        <f t="shared" si="72"/>
        <v>3.9603960396039604</v>
      </c>
      <c r="K1125" t="s">
        <v>465</v>
      </c>
      <c r="M1125" s="2">
        <v>505</v>
      </c>
    </row>
    <row r="1126" spans="2:13" ht="12.75">
      <c r="B1126" s="313">
        <v>2500</v>
      </c>
      <c r="C1126" s="1" t="s">
        <v>560</v>
      </c>
      <c r="D1126" s="1" t="s">
        <v>498</v>
      </c>
      <c r="E1126" s="1" t="s">
        <v>418</v>
      </c>
      <c r="F1126" s="43" t="s">
        <v>561</v>
      </c>
      <c r="G1126" s="26" t="s">
        <v>232</v>
      </c>
      <c r="H1126" s="5">
        <f t="shared" si="73"/>
        <v>-209280</v>
      </c>
      <c r="I1126" s="21">
        <f t="shared" si="72"/>
        <v>4.9504950495049505</v>
      </c>
      <c r="K1126" t="s">
        <v>504</v>
      </c>
      <c r="M1126" s="2">
        <v>505</v>
      </c>
    </row>
    <row r="1127" spans="1:13" s="72" customFormat="1" ht="12.75">
      <c r="A1127" s="1"/>
      <c r="B1127" s="313">
        <v>1750</v>
      </c>
      <c r="C1127" s="1" t="s">
        <v>562</v>
      </c>
      <c r="D1127" s="1" t="s">
        <v>498</v>
      </c>
      <c r="E1127" s="1" t="s">
        <v>418</v>
      </c>
      <c r="F1127" s="43" t="s">
        <v>563</v>
      </c>
      <c r="G1127" s="26" t="s">
        <v>459</v>
      </c>
      <c r="H1127" s="5">
        <f t="shared" si="73"/>
        <v>-211030</v>
      </c>
      <c r="I1127" s="21">
        <f t="shared" si="72"/>
        <v>3.4653465346534653</v>
      </c>
      <c r="J1127"/>
      <c r="K1127" t="s">
        <v>504</v>
      </c>
      <c r="L1127"/>
      <c r="M1127" s="2">
        <v>505</v>
      </c>
    </row>
    <row r="1128" spans="1:13" ht="12.75">
      <c r="A1128" s="10"/>
      <c r="B1128" s="314">
        <f>SUM(B1107:B1127)</f>
        <v>211030</v>
      </c>
      <c r="C1128" s="10"/>
      <c r="D1128" s="10"/>
      <c r="E1128" s="10" t="s">
        <v>418</v>
      </c>
      <c r="F1128" s="77"/>
      <c r="G1128" s="17"/>
      <c r="H1128" s="70">
        <v>0</v>
      </c>
      <c r="I1128" s="71">
        <f t="shared" si="72"/>
        <v>417.8811881188119</v>
      </c>
      <c r="J1128" s="72"/>
      <c r="K1128" s="72"/>
      <c r="L1128" s="72"/>
      <c r="M1128" s="2">
        <v>505</v>
      </c>
    </row>
    <row r="1129" spans="8:13" ht="12.75">
      <c r="H1129" s="5">
        <f aca="true" t="shared" si="74" ref="H1129:H1136">H1128-B1129</f>
        <v>0</v>
      </c>
      <c r="I1129" s="21">
        <f t="shared" si="72"/>
        <v>0</v>
      </c>
      <c r="M1129" s="2">
        <v>505</v>
      </c>
    </row>
    <row r="1130" spans="1:13" s="14" customFormat="1" ht="12.75">
      <c r="A1130" s="1"/>
      <c r="B1130" s="5"/>
      <c r="C1130" s="1"/>
      <c r="D1130" s="1"/>
      <c r="E1130" s="1"/>
      <c r="F1130" s="43"/>
      <c r="G1130" s="26"/>
      <c r="H1130" s="5">
        <f t="shared" si="74"/>
        <v>0</v>
      </c>
      <c r="I1130" s="21">
        <f t="shared" si="72"/>
        <v>0</v>
      </c>
      <c r="J1130"/>
      <c r="K1130"/>
      <c r="L1130"/>
      <c r="M1130" s="2">
        <v>505</v>
      </c>
    </row>
    <row r="1131" spans="1:13" s="14" customFormat="1" ht="12.75">
      <c r="A1131" s="11"/>
      <c r="B1131" s="334">
        <v>180000</v>
      </c>
      <c r="C1131" s="1" t="s">
        <v>564</v>
      </c>
      <c r="D1131" s="1" t="s">
        <v>15</v>
      </c>
      <c r="E1131" s="1"/>
      <c r="F1131" s="53" t="s">
        <v>253</v>
      </c>
      <c r="G1131" s="28" t="s">
        <v>256</v>
      </c>
      <c r="H1131" s="5">
        <f t="shared" si="74"/>
        <v>-180000</v>
      </c>
      <c r="I1131" s="21">
        <f t="shared" si="72"/>
        <v>356.43564356435644</v>
      </c>
      <c r="J1131"/>
      <c r="K1131"/>
      <c r="L1131"/>
      <c r="M1131" s="2">
        <v>505</v>
      </c>
    </row>
    <row r="1132" spans="1:14" ht="12.75">
      <c r="A1132" s="11"/>
      <c r="B1132" s="345">
        <v>80000</v>
      </c>
      <c r="C1132" s="11" t="s">
        <v>565</v>
      </c>
      <c r="D1132" s="1" t="s">
        <v>15</v>
      </c>
      <c r="E1132" s="11"/>
      <c r="F1132" s="94" t="s">
        <v>253</v>
      </c>
      <c r="G1132" s="28" t="s">
        <v>256</v>
      </c>
      <c r="H1132" s="5">
        <f t="shared" si="74"/>
        <v>-260000</v>
      </c>
      <c r="I1132" s="21">
        <f t="shared" si="72"/>
        <v>158.41584158415841</v>
      </c>
      <c r="J1132" s="14"/>
      <c r="K1132" s="14"/>
      <c r="L1132" s="14"/>
      <c r="M1132" s="2">
        <v>505</v>
      </c>
      <c r="N1132" s="37">
        <v>500</v>
      </c>
    </row>
    <row r="1133" spans="1:13" ht="12.75">
      <c r="A1133" s="44"/>
      <c r="B1133" s="335">
        <v>150000</v>
      </c>
      <c r="C1133" s="1" t="s">
        <v>483</v>
      </c>
      <c r="D1133" s="1" t="s">
        <v>15</v>
      </c>
      <c r="E1133" s="11"/>
      <c r="F1133" s="53" t="s">
        <v>253</v>
      </c>
      <c r="G1133" s="28" t="s">
        <v>256</v>
      </c>
      <c r="H1133" s="5">
        <f t="shared" si="74"/>
        <v>-410000</v>
      </c>
      <c r="I1133" s="21">
        <f t="shared" si="72"/>
        <v>297.029702970297</v>
      </c>
      <c r="M1133" s="2">
        <v>505</v>
      </c>
    </row>
    <row r="1134" spans="1:13" ht="12.75">
      <c r="A1134" s="11"/>
      <c r="B1134" s="336">
        <v>19425</v>
      </c>
      <c r="C1134" s="1" t="s">
        <v>483</v>
      </c>
      <c r="D1134" s="1" t="s">
        <v>15</v>
      </c>
      <c r="E1134" s="11" t="s">
        <v>254</v>
      </c>
      <c r="F1134" s="53"/>
      <c r="G1134" s="28" t="s">
        <v>256</v>
      </c>
      <c r="H1134" s="5">
        <f t="shared" si="74"/>
        <v>-429425</v>
      </c>
      <c r="I1134" s="21">
        <f t="shared" si="72"/>
        <v>38.46534653465346</v>
      </c>
      <c r="M1134" s="2">
        <v>505</v>
      </c>
    </row>
    <row r="1135" spans="1:13" ht="12.75">
      <c r="A1135" s="44"/>
      <c r="B1135" s="344">
        <v>170000</v>
      </c>
      <c r="C1135" s="1" t="s">
        <v>465</v>
      </c>
      <c r="D1135" s="1" t="s">
        <v>15</v>
      </c>
      <c r="E1135" s="11"/>
      <c r="F1135" s="53" t="s">
        <v>253</v>
      </c>
      <c r="G1135" s="28" t="s">
        <v>256</v>
      </c>
      <c r="H1135" s="5">
        <f t="shared" si="74"/>
        <v>-599425</v>
      </c>
      <c r="I1135" s="21">
        <f t="shared" si="72"/>
        <v>336.63366336633663</v>
      </c>
      <c r="M1135" s="2">
        <v>505</v>
      </c>
    </row>
    <row r="1136" spans="1:13" ht="12.75">
      <c r="A1136" s="44"/>
      <c r="B1136" s="335">
        <v>22015</v>
      </c>
      <c r="C1136" s="1" t="s">
        <v>465</v>
      </c>
      <c r="D1136" s="1" t="s">
        <v>15</v>
      </c>
      <c r="E1136" s="11" t="s">
        <v>254</v>
      </c>
      <c r="F1136" s="53"/>
      <c r="G1136" s="28" t="s">
        <v>256</v>
      </c>
      <c r="H1136" s="5">
        <f t="shared" si="74"/>
        <v>-621440</v>
      </c>
      <c r="I1136" s="21">
        <f t="shared" si="72"/>
        <v>43.59405940594059</v>
      </c>
      <c r="M1136" s="2">
        <v>505</v>
      </c>
    </row>
    <row r="1137" spans="1:13" ht="12.75">
      <c r="A1137" s="10"/>
      <c r="B1137" s="65">
        <f>SUM(B1131:B1136)</f>
        <v>621440</v>
      </c>
      <c r="C1137" s="10" t="s">
        <v>255</v>
      </c>
      <c r="D1137" s="10"/>
      <c r="E1137" s="10"/>
      <c r="F1137" s="95"/>
      <c r="G1137" s="17"/>
      <c r="H1137" s="119">
        <v>0</v>
      </c>
      <c r="I1137" s="71">
        <f t="shared" si="72"/>
        <v>1230.5742574257426</v>
      </c>
      <c r="J1137" s="72"/>
      <c r="K1137" s="72"/>
      <c r="L1137" s="72"/>
      <c r="M1137" s="2">
        <v>505</v>
      </c>
    </row>
    <row r="1138" spans="8:13" ht="12.75">
      <c r="H1138" s="5">
        <f>H1137-B1138</f>
        <v>0</v>
      </c>
      <c r="I1138" s="21">
        <f t="shared" si="72"/>
        <v>0</v>
      </c>
      <c r="M1138" s="2">
        <v>505</v>
      </c>
    </row>
    <row r="1139" spans="8:13" ht="12.75">
      <c r="H1139" s="5">
        <f>H1138-B1139</f>
        <v>0</v>
      </c>
      <c r="I1139" s="21">
        <f t="shared" si="72"/>
        <v>0</v>
      </c>
      <c r="M1139" s="2">
        <v>505</v>
      </c>
    </row>
    <row r="1140" spans="8:13" ht="12.75">
      <c r="H1140" s="5">
        <f>H1139-B1140</f>
        <v>0</v>
      </c>
      <c r="I1140" s="21">
        <f t="shared" si="72"/>
        <v>0</v>
      </c>
      <c r="M1140" s="2">
        <v>505</v>
      </c>
    </row>
    <row r="1141" spans="8:13" ht="12.75">
      <c r="H1141" s="5">
        <f>H1140-B1141</f>
        <v>0</v>
      </c>
      <c r="I1141" s="21">
        <f t="shared" si="72"/>
        <v>0</v>
      </c>
      <c r="M1141" s="2">
        <v>505</v>
      </c>
    </row>
    <row r="1142" spans="1:13" ht="13.5" thickBot="1">
      <c r="A1142" s="57"/>
      <c r="B1142" s="63">
        <f>+B1154+B1158+B1161+B1218</f>
        <v>1428068</v>
      </c>
      <c r="C1142" s="57"/>
      <c r="D1142" s="64" t="s">
        <v>16</v>
      </c>
      <c r="E1142" s="54"/>
      <c r="F1142" s="110"/>
      <c r="G1142" s="59"/>
      <c r="H1142" s="120">
        <f>H1141-B1142</f>
        <v>-1428068</v>
      </c>
      <c r="I1142" s="121">
        <f t="shared" si="72"/>
        <v>2827.8574257425744</v>
      </c>
      <c r="J1142" s="62"/>
      <c r="K1142" s="62"/>
      <c r="L1142" s="62"/>
      <c r="M1142" s="2">
        <v>505</v>
      </c>
    </row>
    <row r="1143" spans="2:13" ht="12.75">
      <c r="B1143" s="32"/>
      <c r="C1143" s="11"/>
      <c r="D1143" s="11"/>
      <c r="E1143" s="33"/>
      <c r="G1143" s="34"/>
      <c r="H1143" s="5">
        <v>0</v>
      </c>
      <c r="I1143" s="21">
        <f t="shared" si="72"/>
        <v>0</v>
      </c>
      <c r="M1143" s="2">
        <v>505</v>
      </c>
    </row>
    <row r="1144" spans="1:13" s="14" customFormat="1" ht="12.75">
      <c r="A1144" s="1"/>
      <c r="B1144" s="27"/>
      <c r="C1144" s="11"/>
      <c r="D1144" s="11"/>
      <c r="E1144" s="11"/>
      <c r="F1144" s="43"/>
      <c r="G1144" s="28"/>
      <c r="H1144" s="5">
        <f aca="true" t="shared" si="75" ref="H1144:H1153">H1143-B1144</f>
        <v>0</v>
      </c>
      <c r="I1144" s="21">
        <f t="shared" si="72"/>
        <v>0</v>
      </c>
      <c r="J1144"/>
      <c r="K1144"/>
      <c r="L1144"/>
      <c r="M1144" s="2">
        <v>505</v>
      </c>
    </row>
    <row r="1145" spans="2:13" ht="12.75">
      <c r="B1145" s="322">
        <v>3000</v>
      </c>
      <c r="C1145" s="31" t="s">
        <v>566</v>
      </c>
      <c r="D1145" s="1" t="s">
        <v>567</v>
      </c>
      <c r="E1145" s="1" t="s">
        <v>571</v>
      </c>
      <c r="F1145" s="53" t="s">
        <v>572</v>
      </c>
      <c r="G1145" s="26" t="s">
        <v>82</v>
      </c>
      <c r="H1145" s="5">
        <f t="shared" si="75"/>
        <v>-3000</v>
      </c>
      <c r="I1145" s="21">
        <v>6</v>
      </c>
      <c r="K1145" t="s">
        <v>27</v>
      </c>
      <c r="M1145" s="2">
        <v>505</v>
      </c>
    </row>
    <row r="1146" spans="2:14" ht="12.75">
      <c r="B1146" s="322">
        <v>3000</v>
      </c>
      <c r="C1146" s="31" t="s">
        <v>566</v>
      </c>
      <c r="D1146" s="1" t="s">
        <v>567</v>
      </c>
      <c r="E1146" s="1" t="s">
        <v>573</v>
      </c>
      <c r="F1146" s="53" t="s">
        <v>574</v>
      </c>
      <c r="G1146" s="26" t="s">
        <v>82</v>
      </c>
      <c r="H1146" s="5">
        <f t="shared" si="75"/>
        <v>-6000</v>
      </c>
      <c r="I1146" s="21">
        <v>6</v>
      </c>
      <c r="K1146" t="s">
        <v>27</v>
      </c>
      <c r="M1146" s="2">
        <v>505</v>
      </c>
      <c r="N1146" s="37"/>
    </row>
    <row r="1147" spans="2:13" ht="12.75">
      <c r="B1147" s="322">
        <v>3000</v>
      </c>
      <c r="C1147" s="31" t="s">
        <v>566</v>
      </c>
      <c r="D1147" s="1" t="s">
        <v>567</v>
      </c>
      <c r="E1147" s="1" t="s">
        <v>575</v>
      </c>
      <c r="F1147" s="53" t="s">
        <v>576</v>
      </c>
      <c r="G1147" s="26" t="s">
        <v>142</v>
      </c>
      <c r="H1147" s="5">
        <f t="shared" si="75"/>
        <v>-9000</v>
      </c>
      <c r="I1147" s="21">
        <v>6</v>
      </c>
      <c r="K1147" t="s">
        <v>27</v>
      </c>
      <c r="M1147" s="2">
        <v>505</v>
      </c>
    </row>
    <row r="1148" spans="2:13" ht="12.75">
      <c r="B1148" s="330">
        <v>2500</v>
      </c>
      <c r="C1148" s="31" t="s">
        <v>566</v>
      </c>
      <c r="D1148" s="1" t="s">
        <v>567</v>
      </c>
      <c r="E1148" s="1" t="s">
        <v>568</v>
      </c>
      <c r="F1148" s="53" t="s">
        <v>577</v>
      </c>
      <c r="G1148" s="26" t="s">
        <v>136</v>
      </c>
      <c r="H1148" s="5">
        <f t="shared" si="75"/>
        <v>-11500</v>
      </c>
      <c r="I1148" s="21">
        <v>5</v>
      </c>
      <c r="K1148" t="s">
        <v>27</v>
      </c>
      <c r="M1148" s="2">
        <v>505</v>
      </c>
    </row>
    <row r="1149" spans="2:13" ht="12.75">
      <c r="B1149" s="330">
        <v>3000</v>
      </c>
      <c r="C1149" s="31" t="s">
        <v>566</v>
      </c>
      <c r="D1149" s="1" t="s">
        <v>567</v>
      </c>
      <c r="E1149" s="1" t="s">
        <v>578</v>
      </c>
      <c r="F1149" s="53" t="s">
        <v>580</v>
      </c>
      <c r="G1149" s="26" t="s">
        <v>154</v>
      </c>
      <c r="H1149" s="5">
        <f t="shared" si="75"/>
        <v>-14500</v>
      </c>
      <c r="I1149" s="21">
        <v>6</v>
      </c>
      <c r="K1149" t="s">
        <v>27</v>
      </c>
      <c r="M1149" s="2">
        <v>505</v>
      </c>
    </row>
    <row r="1150" spans="2:13" ht="12.75">
      <c r="B1150" s="330">
        <v>2500</v>
      </c>
      <c r="C1150" s="31" t="s">
        <v>566</v>
      </c>
      <c r="D1150" s="1" t="s">
        <v>567</v>
      </c>
      <c r="E1150" s="1" t="s">
        <v>581</v>
      </c>
      <c r="F1150" s="53" t="s">
        <v>582</v>
      </c>
      <c r="G1150" s="26" t="s">
        <v>116</v>
      </c>
      <c r="H1150" s="5">
        <f t="shared" si="75"/>
        <v>-17000</v>
      </c>
      <c r="I1150" s="21">
        <v>5</v>
      </c>
      <c r="K1150" t="s">
        <v>27</v>
      </c>
      <c r="M1150" s="2">
        <v>505</v>
      </c>
    </row>
    <row r="1151" spans="2:13" ht="12.75">
      <c r="B1151" s="330">
        <v>2500</v>
      </c>
      <c r="C1151" s="31" t="s">
        <v>566</v>
      </c>
      <c r="D1151" s="1" t="s">
        <v>567</v>
      </c>
      <c r="E1151" s="1" t="s">
        <v>571</v>
      </c>
      <c r="F1151" s="53" t="s">
        <v>583</v>
      </c>
      <c r="G1151" s="26" t="s">
        <v>185</v>
      </c>
      <c r="H1151" s="5">
        <f t="shared" si="75"/>
        <v>-19500</v>
      </c>
      <c r="I1151" s="21">
        <v>5</v>
      </c>
      <c r="K1151" t="s">
        <v>27</v>
      </c>
      <c r="M1151" s="2">
        <v>505</v>
      </c>
    </row>
    <row r="1152" spans="2:13" ht="12.75">
      <c r="B1152" s="330">
        <v>7500</v>
      </c>
      <c r="C1152" s="31" t="s">
        <v>566</v>
      </c>
      <c r="D1152" s="1" t="s">
        <v>567</v>
      </c>
      <c r="E1152" s="1" t="s">
        <v>581</v>
      </c>
      <c r="F1152" s="53" t="s">
        <v>584</v>
      </c>
      <c r="G1152" s="26" t="s">
        <v>371</v>
      </c>
      <c r="H1152" s="5">
        <f t="shared" si="75"/>
        <v>-27000</v>
      </c>
      <c r="I1152" s="21">
        <v>15</v>
      </c>
      <c r="K1152" t="s">
        <v>27</v>
      </c>
      <c r="M1152" s="2">
        <v>505</v>
      </c>
    </row>
    <row r="1153" spans="1:13" s="72" customFormat="1" ht="12.75">
      <c r="A1153" s="1"/>
      <c r="B1153" s="330">
        <v>6000</v>
      </c>
      <c r="C1153" s="31" t="s">
        <v>566</v>
      </c>
      <c r="D1153" s="1" t="s">
        <v>567</v>
      </c>
      <c r="E1153" s="1" t="s">
        <v>581</v>
      </c>
      <c r="F1153" s="53" t="s">
        <v>585</v>
      </c>
      <c r="G1153" s="26" t="s">
        <v>211</v>
      </c>
      <c r="H1153" s="5">
        <f t="shared" si="75"/>
        <v>-33000</v>
      </c>
      <c r="I1153" s="21">
        <v>12</v>
      </c>
      <c r="J1153"/>
      <c r="K1153" t="s">
        <v>27</v>
      </c>
      <c r="L1153"/>
      <c r="M1153" s="2">
        <v>505</v>
      </c>
    </row>
    <row r="1154" spans="1:13" ht="12.75">
      <c r="A1154" s="10"/>
      <c r="B1154" s="70">
        <f>SUM(B1145:B1153)</f>
        <v>33000</v>
      </c>
      <c r="C1154" s="10" t="s">
        <v>27</v>
      </c>
      <c r="D1154" s="10"/>
      <c r="E1154" s="10"/>
      <c r="F1154" s="77"/>
      <c r="G1154" s="17"/>
      <c r="H1154" s="70">
        <v>0</v>
      </c>
      <c r="I1154" s="71">
        <f aca="true" t="shared" si="76" ref="I1154:I1163">+B1154/M1154</f>
        <v>65.34653465346534</v>
      </c>
      <c r="J1154" s="72"/>
      <c r="K1154" s="72"/>
      <c r="L1154" s="72"/>
      <c r="M1154" s="2">
        <v>505</v>
      </c>
    </row>
    <row r="1155" spans="4:13" ht="12.75">
      <c r="D1155" s="11"/>
      <c r="H1155" s="5">
        <f>H1154-B1155</f>
        <v>0</v>
      </c>
      <c r="I1155" s="21">
        <f t="shared" si="76"/>
        <v>0</v>
      </c>
      <c r="M1155" s="2">
        <v>505</v>
      </c>
    </row>
    <row r="1156" spans="4:13" ht="12.75">
      <c r="D1156" s="11"/>
      <c r="H1156" s="5">
        <f>H1155-B1156</f>
        <v>0</v>
      </c>
      <c r="I1156" s="21">
        <f t="shared" si="76"/>
        <v>0</v>
      </c>
      <c r="M1156" s="2">
        <v>505</v>
      </c>
    </row>
    <row r="1157" spans="1:13" ht="12.75">
      <c r="A1157" s="11"/>
      <c r="B1157" s="203">
        <v>75000</v>
      </c>
      <c r="C1157" s="11" t="s">
        <v>1</v>
      </c>
      <c r="D1157" s="11" t="s">
        <v>16</v>
      </c>
      <c r="F1157" s="94" t="s">
        <v>586</v>
      </c>
      <c r="G1157" s="28" t="s">
        <v>211</v>
      </c>
      <c r="H1157" s="108">
        <f>H1156-B1157</f>
        <v>-75000</v>
      </c>
      <c r="I1157" s="21">
        <f t="shared" si="76"/>
        <v>148.5148514851485</v>
      </c>
      <c r="M1157" s="2">
        <v>505</v>
      </c>
    </row>
    <row r="1158" spans="1:13" ht="12.75">
      <c r="A1158" s="10"/>
      <c r="B1158" s="98">
        <f>SUM(B1157:B1157)</f>
        <v>75000</v>
      </c>
      <c r="C1158" s="10" t="s">
        <v>1</v>
      </c>
      <c r="D1158" s="10"/>
      <c r="E1158" s="10"/>
      <c r="F1158" s="77"/>
      <c r="G1158" s="17"/>
      <c r="H1158" s="119">
        <v>0</v>
      </c>
      <c r="I1158" s="71">
        <f t="shared" si="76"/>
        <v>148.5148514851485</v>
      </c>
      <c r="J1158" s="72"/>
      <c r="K1158" s="72"/>
      <c r="L1158" s="72"/>
      <c r="M1158" s="2">
        <v>505</v>
      </c>
    </row>
    <row r="1159" spans="4:13" ht="12.75">
      <c r="D1159" s="11"/>
      <c r="H1159" s="5">
        <f>H1158-B1159</f>
        <v>0</v>
      </c>
      <c r="I1159" s="21">
        <f t="shared" si="76"/>
        <v>0</v>
      </c>
      <c r="M1159" s="2">
        <v>505</v>
      </c>
    </row>
    <row r="1160" spans="4:13" ht="12.75">
      <c r="D1160" s="11"/>
      <c r="H1160" s="5">
        <f>H1159-B1160</f>
        <v>0</v>
      </c>
      <c r="I1160" s="21">
        <f t="shared" si="76"/>
        <v>0</v>
      </c>
      <c r="M1160" s="2">
        <v>505</v>
      </c>
    </row>
    <row r="1161" spans="1:13" s="72" customFormat="1" ht="12.75">
      <c r="A1161" s="10"/>
      <c r="B1161" s="297">
        <f>+B1170+B1175+B1186+B1200+B1211+B1215</f>
        <v>955986</v>
      </c>
      <c r="C1161" s="111" t="s">
        <v>568</v>
      </c>
      <c r="E1161" s="111" t="s">
        <v>813</v>
      </c>
      <c r="F1161" s="77"/>
      <c r="G1161" s="17"/>
      <c r="H1161" s="70"/>
      <c r="I1161" s="71">
        <f t="shared" si="76"/>
        <v>1893.0415841584158</v>
      </c>
      <c r="M1161" s="2">
        <v>505</v>
      </c>
    </row>
    <row r="1162" spans="2:13" ht="12.75">
      <c r="B1162" s="320"/>
      <c r="D1162" s="11"/>
      <c r="H1162" s="5">
        <v>0</v>
      </c>
      <c r="I1162" s="21">
        <f t="shared" si="76"/>
        <v>0</v>
      </c>
      <c r="M1162" s="2">
        <v>505</v>
      </c>
    </row>
    <row r="1163" spans="2:13" ht="12.75">
      <c r="B1163" s="320"/>
      <c r="D1163" s="11"/>
      <c r="H1163" s="5">
        <f aca="true" t="shared" si="77" ref="H1163:H1169">H1162-B1163</f>
        <v>0</v>
      </c>
      <c r="I1163" s="21">
        <f t="shared" si="76"/>
        <v>0</v>
      </c>
      <c r="M1163" s="2">
        <v>505</v>
      </c>
    </row>
    <row r="1164" spans="2:13" ht="12.75">
      <c r="B1164" s="330">
        <v>9000</v>
      </c>
      <c r="C1164" s="31" t="s">
        <v>566</v>
      </c>
      <c r="D1164" s="11" t="s">
        <v>567</v>
      </c>
      <c r="E1164" s="1" t="s">
        <v>568</v>
      </c>
      <c r="F1164" s="43" t="s">
        <v>569</v>
      </c>
      <c r="G1164" s="26" t="s">
        <v>68</v>
      </c>
      <c r="H1164" s="5">
        <f t="shared" si="77"/>
        <v>-9000</v>
      </c>
      <c r="I1164" s="21">
        <v>18</v>
      </c>
      <c r="K1164" t="s">
        <v>27</v>
      </c>
      <c r="M1164" s="2">
        <v>505</v>
      </c>
    </row>
    <row r="1165" spans="2:13" ht="12.75">
      <c r="B1165" s="330">
        <v>5500</v>
      </c>
      <c r="C1165" s="31" t="s">
        <v>566</v>
      </c>
      <c r="D1165" s="1" t="s">
        <v>567</v>
      </c>
      <c r="E1165" s="1" t="s">
        <v>568</v>
      </c>
      <c r="F1165" s="53" t="s">
        <v>570</v>
      </c>
      <c r="G1165" s="26" t="s">
        <v>82</v>
      </c>
      <c r="H1165" s="5">
        <f t="shared" si="77"/>
        <v>-14500</v>
      </c>
      <c r="I1165" s="21">
        <v>11</v>
      </c>
      <c r="K1165" t="s">
        <v>27</v>
      </c>
      <c r="M1165" s="2">
        <v>505</v>
      </c>
    </row>
    <row r="1166" spans="2:13" ht="12.75">
      <c r="B1166" s="330">
        <v>7500</v>
      </c>
      <c r="C1166" s="31" t="s">
        <v>566</v>
      </c>
      <c r="D1166" s="1" t="s">
        <v>567</v>
      </c>
      <c r="E1166" s="1" t="s">
        <v>578</v>
      </c>
      <c r="F1166" s="53" t="s">
        <v>579</v>
      </c>
      <c r="G1166" s="26" t="s">
        <v>222</v>
      </c>
      <c r="H1166" s="5">
        <f t="shared" si="77"/>
        <v>-22000</v>
      </c>
      <c r="I1166" s="21">
        <v>15</v>
      </c>
      <c r="K1166" t="s">
        <v>27</v>
      </c>
      <c r="M1166" s="2">
        <v>505</v>
      </c>
    </row>
    <row r="1167" spans="2:14" ht="12.75">
      <c r="B1167" s="331">
        <v>3550</v>
      </c>
      <c r="C1167" s="36" t="s">
        <v>832</v>
      </c>
      <c r="D1167" s="11" t="s">
        <v>588</v>
      </c>
      <c r="E1167" s="1" t="s">
        <v>568</v>
      </c>
      <c r="F1167" s="43" t="s">
        <v>783</v>
      </c>
      <c r="G1167" s="26" t="s">
        <v>154</v>
      </c>
      <c r="H1167" s="5">
        <f t="shared" si="77"/>
        <v>-25550</v>
      </c>
      <c r="I1167" s="21">
        <f aca="true" t="shared" si="78" ref="I1167:I1198">+B1167/M1167</f>
        <v>7.02970297029703</v>
      </c>
      <c r="J1167" s="35"/>
      <c r="K1167" t="s">
        <v>590</v>
      </c>
      <c r="L1167" s="35"/>
      <c r="M1167" s="2">
        <v>505</v>
      </c>
      <c r="N1167" s="37"/>
    </row>
    <row r="1168" spans="2:13" ht="12.75">
      <c r="B1168" s="331">
        <v>6560</v>
      </c>
      <c r="C1168" s="11" t="s">
        <v>27</v>
      </c>
      <c r="D1168" s="11" t="s">
        <v>588</v>
      </c>
      <c r="E1168" s="11" t="s">
        <v>568</v>
      </c>
      <c r="F1168" s="43" t="s">
        <v>784</v>
      </c>
      <c r="G1168" s="28" t="s">
        <v>154</v>
      </c>
      <c r="H1168" s="5">
        <f t="shared" si="77"/>
        <v>-32110</v>
      </c>
      <c r="I1168" s="21">
        <f t="shared" si="78"/>
        <v>12.990099009900991</v>
      </c>
      <c r="K1168" t="s">
        <v>590</v>
      </c>
      <c r="M1168" s="2">
        <v>505</v>
      </c>
    </row>
    <row r="1169" spans="2:14" ht="12.75">
      <c r="B1169" s="331">
        <v>3550</v>
      </c>
      <c r="C1169" s="36" t="s">
        <v>832</v>
      </c>
      <c r="D1169" s="11" t="s">
        <v>588</v>
      </c>
      <c r="E1169" s="1" t="s">
        <v>568</v>
      </c>
      <c r="F1169" s="43" t="s">
        <v>783</v>
      </c>
      <c r="G1169" s="26" t="s">
        <v>154</v>
      </c>
      <c r="H1169" s="5">
        <f t="shared" si="77"/>
        <v>-35660</v>
      </c>
      <c r="I1169" s="21">
        <f t="shared" si="78"/>
        <v>7.02970297029703</v>
      </c>
      <c r="J1169" s="35"/>
      <c r="K1169" t="s">
        <v>590</v>
      </c>
      <c r="L1169" s="35"/>
      <c r="M1169" s="2">
        <v>505</v>
      </c>
      <c r="N1169" s="37"/>
    </row>
    <row r="1170" spans="1:14" s="72" customFormat="1" ht="12.75">
      <c r="A1170" s="10"/>
      <c r="B1170" s="333">
        <f>SUM(B1164:B1169)</f>
        <v>35660</v>
      </c>
      <c r="C1170" s="97" t="s">
        <v>27</v>
      </c>
      <c r="D1170" s="10"/>
      <c r="E1170" s="10"/>
      <c r="F1170" s="77"/>
      <c r="G1170" s="17"/>
      <c r="H1170" s="70">
        <v>0</v>
      </c>
      <c r="I1170" s="71">
        <f t="shared" si="78"/>
        <v>70.61386138613861</v>
      </c>
      <c r="J1170" s="97"/>
      <c r="L1170" s="97"/>
      <c r="M1170" s="2">
        <v>505</v>
      </c>
      <c r="N1170" s="252"/>
    </row>
    <row r="1171" spans="2:14" ht="12.75">
      <c r="B1171" s="320"/>
      <c r="C1171" s="36"/>
      <c r="D1171" s="11"/>
      <c r="H1171" s="5">
        <f>H1170-B1171</f>
        <v>0</v>
      </c>
      <c r="I1171" s="21">
        <f t="shared" si="78"/>
        <v>0</v>
      </c>
      <c r="J1171" s="35"/>
      <c r="L1171" s="35"/>
      <c r="M1171" s="2">
        <v>505</v>
      </c>
      <c r="N1171" s="37"/>
    </row>
    <row r="1172" spans="2:14" ht="12.75">
      <c r="B1172" s="320"/>
      <c r="C1172" s="36"/>
      <c r="D1172" s="11"/>
      <c r="H1172" s="5">
        <f>H1171-B1172</f>
        <v>0</v>
      </c>
      <c r="I1172" s="21">
        <f t="shared" si="78"/>
        <v>0</v>
      </c>
      <c r="J1172" s="35"/>
      <c r="L1172" s="35"/>
      <c r="M1172" s="2">
        <v>505</v>
      </c>
      <c r="N1172" s="37"/>
    </row>
    <row r="1173" spans="2:13" ht="12.75">
      <c r="B1173" s="331">
        <v>1968</v>
      </c>
      <c r="C1173" s="31" t="s">
        <v>1</v>
      </c>
      <c r="D1173" s="11" t="s">
        <v>588</v>
      </c>
      <c r="E1173" s="31" t="s">
        <v>568</v>
      </c>
      <c r="F1173" s="43" t="s">
        <v>785</v>
      </c>
      <c r="G1173" s="29" t="s">
        <v>154</v>
      </c>
      <c r="H1173" s="5">
        <f>H1172-B1173</f>
        <v>-1968</v>
      </c>
      <c r="I1173" s="21">
        <f t="shared" si="78"/>
        <v>3.897029702970297</v>
      </c>
      <c r="K1173" t="s">
        <v>590</v>
      </c>
      <c r="M1173" s="2">
        <v>505</v>
      </c>
    </row>
    <row r="1174" spans="2:13" ht="12.75">
      <c r="B1174" s="346">
        <v>1968</v>
      </c>
      <c r="C1174" s="31" t="s">
        <v>1</v>
      </c>
      <c r="D1174" s="11" t="s">
        <v>588</v>
      </c>
      <c r="E1174" s="33" t="s">
        <v>568</v>
      </c>
      <c r="F1174" s="43" t="s">
        <v>786</v>
      </c>
      <c r="G1174" s="34" t="s">
        <v>154</v>
      </c>
      <c r="H1174" s="5">
        <f>H1173-B1174</f>
        <v>-3936</v>
      </c>
      <c r="I1174" s="21">
        <f t="shared" si="78"/>
        <v>3.897029702970297</v>
      </c>
      <c r="K1174" t="s">
        <v>590</v>
      </c>
      <c r="M1174" s="2">
        <v>505</v>
      </c>
    </row>
    <row r="1175" spans="1:14" s="72" customFormat="1" ht="12.75">
      <c r="A1175" s="10"/>
      <c r="B1175" s="297">
        <f>SUM(B1173:B1174)</f>
        <v>3936</v>
      </c>
      <c r="C1175" s="97" t="s">
        <v>1</v>
      </c>
      <c r="D1175" s="10"/>
      <c r="E1175" s="10"/>
      <c r="F1175" s="77"/>
      <c r="G1175" s="17"/>
      <c r="H1175" s="70">
        <v>0</v>
      </c>
      <c r="I1175" s="71">
        <f t="shared" si="78"/>
        <v>7.794059405940594</v>
      </c>
      <c r="J1175" s="97"/>
      <c r="L1175" s="97"/>
      <c r="M1175" s="2">
        <v>505</v>
      </c>
      <c r="N1175" s="252"/>
    </row>
    <row r="1176" spans="2:13" ht="12.75">
      <c r="B1176" s="320"/>
      <c r="D1176" s="11"/>
      <c r="H1176" s="5">
        <f aca="true" t="shared" si="79" ref="H1176:H1185">H1175-B1176</f>
        <v>0</v>
      </c>
      <c r="I1176" s="21">
        <f t="shared" si="78"/>
        <v>0</v>
      </c>
      <c r="M1176" s="2">
        <v>505</v>
      </c>
    </row>
    <row r="1177" spans="2:13" ht="12.75">
      <c r="B1177" s="32"/>
      <c r="D1177" s="11"/>
      <c r="H1177" s="5">
        <f t="shared" si="79"/>
        <v>0</v>
      </c>
      <c r="I1177" s="21">
        <f t="shared" si="78"/>
        <v>0</v>
      </c>
      <c r="M1177" s="2">
        <v>505</v>
      </c>
    </row>
    <row r="1178" spans="2:13" ht="12.75">
      <c r="B1178" s="331">
        <v>34400</v>
      </c>
      <c r="C1178" s="1" t="s">
        <v>587</v>
      </c>
      <c r="D1178" s="11" t="s">
        <v>588</v>
      </c>
      <c r="E1178" s="1" t="s">
        <v>568</v>
      </c>
      <c r="F1178" s="43" t="s">
        <v>589</v>
      </c>
      <c r="G1178" s="28" t="s">
        <v>68</v>
      </c>
      <c r="H1178" s="5">
        <f t="shared" si="79"/>
        <v>-34400</v>
      </c>
      <c r="I1178" s="21">
        <f t="shared" si="78"/>
        <v>68.11881188118812</v>
      </c>
      <c r="K1178" t="s">
        <v>590</v>
      </c>
      <c r="M1178" s="2">
        <v>505</v>
      </c>
    </row>
    <row r="1179" spans="2:13" ht="12.75">
      <c r="B1179" s="346">
        <v>50000</v>
      </c>
      <c r="C1179" s="1" t="s">
        <v>591</v>
      </c>
      <c r="D1179" s="11" t="s">
        <v>588</v>
      </c>
      <c r="E1179" s="1" t="s">
        <v>568</v>
      </c>
      <c r="F1179" s="43" t="s">
        <v>811</v>
      </c>
      <c r="G1179" s="26" t="s">
        <v>136</v>
      </c>
      <c r="H1179" s="5">
        <f t="shared" si="79"/>
        <v>-84400</v>
      </c>
      <c r="I1179" s="21">
        <f t="shared" si="78"/>
        <v>99.00990099009901</v>
      </c>
      <c r="K1179" t="s">
        <v>592</v>
      </c>
      <c r="M1179" s="2">
        <v>505</v>
      </c>
    </row>
    <row r="1180" spans="2:13" ht="12.75">
      <c r="B1180" s="346">
        <v>1000</v>
      </c>
      <c r="C1180" s="1" t="s">
        <v>593</v>
      </c>
      <c r="D1180" s="11" t="s">
        <v>588</v>
      </c>
      <c r="E1180" s="1" t="s">
        <v>568</v>
      </c>
      <c r="F1180" s="43" t="s">
        <v>594</v>
      </c>
      <c r="G1180" s="26" t="s">
        <v>136</v>
      </c>
      <c r="H1180" s="5">
        <f t="shared" si="79"/>
        <v>-85400</v>
      </c>
      <c r="I1180" s="21">
        <f t="shared" si="78"/>
        <v>1.9801980198019802</v>
      </c>
      <c r="K1180" t="s">
        <v>592</v>
      </c>
      <c r="M1180" s="2">
        <v>505</v>
      </c>
    </row>
    <row r="1181" spans="2:13" ht="12.75">
      <c r="B1181" s="331">
        <v>3500</v>
      </c>
      <c r="C1181" s="1" t="s">
        <v>778</v>
      </c>
      <c r="D1181" s="11" t="s">
        <v>588</v>
      </c>
      <c r="E1181" s="1" t="s">
        <v>568</v>
      </c>
      <c r="F1181" s="43" t="s">
        <v>808</v>
      </c>
      <c r="G1181" s="29" t="s">
        <v>222</v>
      </c>
      <c r="H1181" s="5">
        <f t="shared" si="79"/>
        <v>-88900</v>
      </c>
      <c r="I1181" s="21">
        <f t="shared" si="78"/>
        <v>6.930693069306931</v>
      </c>
      <c r="K1181" t="s">
        <v>590</v>
      </c>
      <c r="M1181" s="2">
        <v>505</v>
      </c>
    </row>
    <row r="1182" spans="2:13" ht="12.75">
      <c r="B1182" s="331">
        <v>10000</v>
      </c>
      <c r="C1182" s="1" t="s">
        <v>779</v>
      </c>
      <c r="D1182" s="11" t="s">
        <v>588</v>
      </c>
      <c r="E1182" s="1" t="s">
        <v>568</v>
      </c>
      <c r="F1182" s="43" t="s">
        <v>780</v>
      </c>
      <c r="G1182" s="29" t="s">
        <v>154</v>
      </c>
      <c r="H1182" s="5">
        <f t="shared" si="79"/>
        <v>-98900</v>
      </c>
      <c r="I1182" s="21">
        <f t="shared" si="78"/>
        <v>19.801980198019802</v>
      </c>
      <c r="K1182" t="s">
        <v>590</v>
      </c>
      <c r="M1182" s="2">
        <v>505</v>
      </c>
    </row>
    <row r="1183" spans="2:13" ht="12.75">
      <c r="B1183" s="331">
        <v>613200</v>
      </c>
      <c r="C1183" s="1" t="s">
        <v>595</v>
      </c>
      <c r="D1183" s="11" t="s">
        <v>588</v>
      </c>
      <c r="E1183" s="1" t="s">
        <v>568</v>
      </c>
      <c r="F1183" s="43" t="s">
        <v>596</v>
      </c>
      <c r="G1183" s="26" t="s">
        <v>82</v>
      </c>
      <c r="H1183" s="5">
        <f t="shared" si="79"/>
        <v>-712100</v>
      </c>
      <c r="I1183" s="21">
        <f t="shared" si="78"/>
        <v>1214.2574257425742</v>
      </c>
      <c r="K1183" s="85" t="s">
        <v>597</v>
      </c>
      <c r="M1183" s="2">
        <v>505</v>
      </c>
    </row>
    <row r="1184" spans="2:13" ht="12.75">
      <c r="B1184" s="330">
        <v>46860</v>
      </c>
      <c r="C1184" s="1" t="s">
        <v>781</v>
      </c>
      <c r="D1184" s="11" t="s">
        <v>588</v>
      </c>
      <c r="E1184" s="1" t="s">
        <v>568</v>
      </c>
      <c r="F1184" s="43" t="s">
        <v>782</v>
      </c>
      <c r="G1184" s="26" t="s">
        <v>154</v>
      </c>
      <c r="H1184" s="5">
        <f t="shared" si="79"/>
        <v>-758960</v>
      </c>
      <c r="I1184" s="21">
        <f t="shared" si="78"/>
        <v>92.79207920792079</v>
      </c>
      <c r="K1184" t="s">
        <v>590</v>
      </c>
      <c r="M1184" s="2">
        <v>505</v>
      </c>
    </row>
    <row r="1185" spans="1:13" s="129" customFormat="1" ht="12.75">
      <c r="A1185" s="1"/>
      <c r="B1185" s="331">
        <v>63000</v>
      </c>
      <c r="C1185" s="122" t="s">
        <v>598</v>
      </c>
      <c r="D1185" s="11" t="s">
        <v>588</v>
      </c>
      <c r="E1185" s="1" t="s">
        <v>568</v>
      </c>
      <c r="F1185" s="53" t="s">
        <v>599</v>
      </c>
      <c r="G1185" s="26" t="s">
        <v>169</v>
      </c>
      <c r="H1185" s="5">
        <f t="shared" si="79"/>
        <v>-821960</v>
      </c>
      <c r="I1185" s="21">
        <f t="shared" si="78"/>
        <v>124.75247524752476</v>
      </c>
      <c r="J1185"/>
      <c r="K1185" s="85" t="s">
        <v>597</v>
      </c>
      <c r="L1185"/>
      <c r="M1185" s="2">
        <v>505</v>
      </c>
    </row>
    <row r="1186" spans="1:13" ht="12.75">
      <c r="A1186" s="124"/>
      <c r="B1186" s="321">
        <f>SUM(B1178:B1185)</f>
        <v>821960</v>
      </c>
      <c r="C1186" s="124"/>
      <c r="D1186" s="124"/>
      <c r="E1186" s="10" t="s">
        <v>568</v>
      </c>
      <c r="F1186" s="259"/>
      <c r="G1186" s="127"/>
      <c r="H1186" s="70">
        <v>0</v>
      </c>
      <c r="I1186" s="71">
        <f t="shared" si="78"/>
        <v>1627.6435643564357</v>
      </c>
      <c r="J1186" s="129"/>
      <c r="K1186" s="129"/>
      <c r="L1186" s="129"/>
      <c r="M1186" s="2">
        <v>505</v>
      </c>
    </row>
    <row r="1187" spans="2:13" ht="12.75">
      <c r="B1187" s="320"/>
      <c r="D1187" s="11"/>
      <c r="H1187" s="5">
        <f aca="true" t="shared" si="80" ref="H1187:H1199">H1186-B1187</f>
        <v>0</v>
      </c>
      <c r="I1187" s="21">
        <f t="shared" si="78"/>
        <v>0</v>
      </c>
      <c r="M1187" s="2">
        <v>505</v>
      </c>
    </row>
    <row r="1188" spans="2:13" ht="12.75">
      <c r="B1188" s="320"/>
      <c r="D1188" s="11"/>
      <c r="H1188" s="5">
        <f t="shared" si="80"/>
        <v>0</v>
      </c>
      <c r="I1188" s="21">
        <f t="shared" si="78"/>
        <v>0</v>
      </c>
      <c r="M1188" s="2">
        <v>505</v>
      </c>
    </row>
    <row r="1189" spans="1:13" ht="12.75">
      <c r="A1189" s="11"/>
      <c r="B1189" s="331">
        <v>5680</v>
      </c>
      <c r="C1189" s="11" t="s">
        <v>42</v>
      </c>
      <c r="D1189" s="11" t="s">
        <v>588</v>
      </c>
      <c r="E1189" s="11" t="s">
        <v>568</v>
      </c>
      <c r="F1189" s="43" t="s">
        <v>614</v>
      </c>
      <c r="G1189" s="28" t="s">
        <v>154</v>
      </c>
      <c r="H1189" s="5">
        <f t="shared" si="80"/>
        <v>-5680</v>
      </c>
      <c r="I1189" s="21">
        <f t="shared" si="78"/>
        <v>11.247524752475247</v>
      </c>
      <c r="J1189" s="14"/>
      <c r="K1189" t="s">
        <v>590</v>
      </c>
      <c r="L1189" s="14"/>
      <c r="M1189" s="2">
        <v>505</v>
      </c>
    </row>
    <row r="1190" spans="2:13" ht="12.75">
      <c r="B1190" s="330">
        <v>3550</v>
      </c>
      <c r="C1190" s="11" t="s">
        <v>42</v>
      </c>
      <c r="D1190" s="11" t="s">
        <v>588</v>
      </c>
      <c r="E1190" s="11" t="s">
        <v>568</v>
      </c>
      <c r="F1190" s="43" t="s">
        <v>614</v>
      </c>
      <c r="G1190" s="26" t="s">
        <v>154</v>
      </c>
      <c r="H1190" s="5">
        <f t="shared" si="80"/>
        <v>-9230</v>
      </c>
      <c r="I1190" s="21">
        <f t="shared" si="78"/>
        <v>7.02970297029703</v>
      </c>
      <c r="K1190" t="s">
        <v>590</v>
      </c>
      <c r="M1190" s="2">
        <v>505</v>
      </c>
    </row>
    <row r="1191" spans="2:13" ht="12.75">
      <c r="B1191" s="330">
        <v>3550</v>
      </c>
      <c r="C1191" s="11" t="s">
        <v>42</v>
      </c>
      <c r="D1191" s="11" t="s">
        <v>588</v>
      </c>
      <c r="E1191" s="11" t="s">
        <v>568</v>
      </c>
      <c r="F1191" s="43" t="s">
        <v>614</v>
      </c>
      <c r="G1191" s="26" t="s">
        <v>160</v>
      </c>
      <c r="H1191" s="5">
        <f t="shared" si="80"/>
        <v>-12780</v>
      </c>
      <c r="I1191" s="21">
        <f t="shared" si="78"/>
        <v>7.02970297029703</v>
      </c>
      <c r="K1191" t="s">
        <v>590</v>
      </c>
      <c r="M1191" s="2">
        <v>505</v>
      </c>
    </row>
    <row r="1192" spans="2:13" ht="12.75">
      <c r="B1192" s="330">
        <v>3550</v>
      </c>
      <c r="C1192" s="11" t="s">
        <v>42</v>
      </c>
      <c r="D1192" s="11" t="s">
        <v>588</v>
      </c>
      <c r="E1192" s="11" t="s">
        <v>568</v>
      </c>
      <c r="F1192" s="43" t="s">
        <v>787</v>
      </c>
      <c r="G1192" s="26" t="s">
        <v>156</v>
      </c>
      <c r="H1192" s="5">
        <f t="shared" si="80"/>
        <v>-16330</v>
      </c>
      <c r="I1192" s="21">
        <f t="shared" si="78"/>
        <v>7.02970297029703</v>
      </c>
      <c r="K1192" t="s">
        <v>590</v>
      </c>
      <c r="M1192" s="2">
        <v>505</v>
      </c>
    </row>
    <row r="1193" spans="2:13" ht="12.75">
      <c r="B1193" s="330">
        <v>3550</v>
      </c>
      <c r="C1193" s="11" t="s">
        <v>42</v>
      </c>
      <c r="D1193" s="11" t="s">
        <v>588</v>
      </c>
      <c r="E1193" s="11" t="s">
        <v>568</v>
      </c>
      <c r="F1193" s="43" t="s">
        <v>614</v>
      </c>
      <c r="G1193" s="26" t="s">
        <v>169</v>
      </c>
      <c r="H1193" s="5">
        <f t="shared" si="80"/>
        <v>-19880</v>
      </c>
      <c r="I1193" s="21">
        <f t="shared" si="78"/>
        <v>7.02970297029703</v>
      </c>
      <c r="K1193" t="s">
        <v>590</v>
      </c>
      <c r="M1193" s="2">
        <v>505</v>
      </c>
    </row>
    <row r="1194" spans="2:13" ht="12.75">
      <c r="B1194" s="330">
        <v>3550</v>
      </c>
      <c r="C1194" s="11" t="s">
        <v>42</v>
      </c>
      <c r="D1194" s="11" t="s">
        <v>588</v>
      </c>
      <c r="E1194" s="11" t="s">
        <v>568</v>
      </c>
      <c r="F1194" s="43" t="s">
        <v>788</v>
      </c>
      <c r="G1194" s="26" t="s">
        <v>321</v>
      </c>
      <c r="H1194" s="5">
        <f t="shared" si="80"/>
        <v>-23430</v>
      </c>
      <c r="I1194" s="21">
        <f t="shared" si="78"/>
        <v>7.02970297029703</v>
      </c>
      <c r="K1194" t="s">
        <v>590</v>
      </c>
      <c r="M1194" s="2">
        <v>505</v>
      </c>
    </row>
    <row r="1195" spans="2:13" ht="12.75">
      <c r="B1195" s="330">
        <v>3550</v>
      </c>
      <c r="C1195" s="11" t="s">
        <v>42</v>
      </c>
      <c r="D1195" s="11" t="s">
        <v>588</v>
      </c>
      <c r="E1195" s="11" t="s">
        <v>568</v>
      </c>
      <c r="F1195" s="43" t="s">
        <v>614</v>
      </c>
      <c r="G1195" s="26" t="s">
        <v>213</v>
      </c>
      <c r="H1195" s="5">
        <f t="shared" si="80"/>
        <v>-26980</v>
      </c>
      <c r="I1195" s="21">
        <f t="shared" si="78"/>
        <v>7.02970297029703</v>
      </c>
      <c r="K1195" t="s">
        <v>590</v>
      </c>
      <c r="M1195" s="2">
        <v>505</v>
      </c>
    </row>
    <row r="1196" spans="2:13" ht="12.75">
      <c r="B1196" s="330">
        <v>3550</v>
      </c>
      <c r="C1196" s="11" t="s">
        <v>42</v>
      </c>
      <c r="D1196" s="11" t="s">
        <v>588</v>
      </c>
      <c r="E1196" s="11" t="s">
        <v>568</v>
      </c>
      <c r="F1196" s="43" t="s">
        <v>614</v>
      </c>
      <c r="G1196" s="26" t="s">
        <v>403</v>
      </c>
      <c r="H1196" s="5">
        <f t="shared" si="80"/>
        <v>-30530</v>
      </c>
      <c r="I1196" s="21">
        <f t="shared" si="78"/>
        <v>7.02970297029703</v>
      </c>
      <c r="K1196" t="s">
        <v>590</v>
      </c>
      <c r="M1196" s="2">
        <v>505</v>
      </c>
    </row>
    <row r="1197" spans="2:13" ht="12.75">
      <c r="B1197" s="330">
        <v>3550</v>
      </c>
      <c r="C1197" s="11" t="s">
        <v>42</v>
      </c>
      <c r="D1197" s="11" t="s">
        <v>588</v>
      </c>
      <c r="E1197" s="11" t="s">
        <v>568</v>
      </c>
      <c r="F1197" s="43" t="s">
        <v>614</v>
      </c>
      <c r="G1197" s="26" t="s">
        <v>395</v>
      </c>
      <c r="H1197" s="5">
        <f t="shared" si="80"/>
        <v>-34080</v>
      </c>
      <c r="I1197" s="21">
        <f t="shared" si="78"/>
        <v>7.02970297029703</v>
      </c>
      <c r="K1197" t="s">
        <v>590</v>
      </c>
      <c r="M1197" s="2">
        <v>505</v>
      </c>
    </row>
    <row r="1198" spans="2:13" ht="12.75">
      <c r="B1198" s="330">
        <v>3550</v>
      </c>
      <c r="C1198" s="11" t="s">
        <v>42</v>
      </c>
      <c r="D1198" s="11" t="s">
        <v>588</v>
      </c>
      <c r="E1198" s="1" t="s">
        <v>568</v>
      </c>
      <c r="F1198" s="43" t="s">
        <v>789</v>
      </c>
      <c r="G1198" s="26" t="s">
        <v>395</v>
      </c>
      <c r="H1198" s="5">
        <f t="shared" si="80"/>
        <v>-37630</v>
      </c>
      <c r="I1198" s="21">
        <f t="shared" si="78"/>
        <v>7.02970297029703</v>
      </c>
      <c r="K1198" t="s">
        <v>590</v>
      </c>
      <c r="M1198" s="2">
        <v>505</v>
      </c>
    </row>
    <row r="1199" spans="2:13" ht="12.75">
      <c r="B1199" s="331">
        <v>5680</v>
      </c>
      <c r="C1199" s="11" t="s">
        <v>42</v>
      </c>
      <c r="D1199" s="11" t="s">
        <v>588</v>
      </c>
      <c r="E1199" s="1" t="s">
        <v>568</v>
      </c>
      <c r="F1199" s="43" t="s">
        <v>614</v>
      </c>
      <c r="G1199" s="26" t="s">
        <v>275</v>
      </c>
      <c r="H1199" s="5">
        <f t="shared" si="80"/>
        <v>-43310</v>
      </c>
      <c r="I1199" s="21">
        <f aca="true" t="shared" si="81" ref="I1199:I1230">+B1199/M1199</f>
        <v>11.247524752475247</v>
      </c>
      <c r="K1199" t="s">
        <v>590</v>
      </c>
      <c r="M1199" s="2">
        <v>505</v>
      </c>
    </row>
    <row r="1200" spans="1:13" s="72" customFormat="1" ht="12.75">
      <c r="A1200" s="10"/>
      <c r="B1200" s="333">
        <f>SUM(B1189:B1199)</f>
        <v>43310</v>
      </c>
      <c r="C1200" s="10" t="s">
        <v>42</v>
      </c>
      <c r="D1200" s="10"/>
      <c r="E1200" s="10"/>
      <c r="F1200" s="77"/>
      <c r="G1200" s="17"/>
      <c r="H1200" s="70">
        <v>0</v>
      </c>
      <c r="I1200" s="71">
        <f t="shared" si="81"/>
        <v>85.76237623762377</v>
      </c>
      <c r="M1200" s="2">
        <v>505</v>
      </c>
    </row>
    <row r="1201" spans="2:13" ht="12.75">
      <c r="B1201" s="320"/>
      <c r="D1201" s="11"/>
      <c r="H1201" s="5">
        <f aca="true" t="shared" si="82" ref="H1201:H1210">H1200-B1201</f>
        <v>0</v>
      </c>
      <c r="I1201" s="21">
        <f t="shared" si="81"/>
        <v>0</v>
      </c>
      <c r="M1201" s="2">
        <v>505</v>
      </c>
    </row>
    <row r="1202" spans="2:13" ht="12.75">
      <c r="B1202" s="320"/>
      <c r="D1202" s="11"/>
      <c r="H1202" s="5">
        <f t="shared" si="82"/>
        <v>0</v>
      </c>
      <c r="I1202" s="21">
        <f t="shared" si="81"/>
        <v>0</v>
      </c>
      <c r="M1202" s="2">
        <v>505</v>
      </c>
    </row>
    <row r="1203" spans="2:13" ht="12.75">
      <c r="B1203" s="331">
        <v>5680</v>
      </c>
      <c r="C1203" s="11" t="s">
        <v>46</v>
      </c>
      <c r="D1203" s="11" t="s">
        <v>588</v>
      </c>
      <c r="E1203" s="1" t="s">
        <v>568</v>
      </c>
      <c r="F1203" s="43" t="s">
        <v>614</v>
      </c>
      <c r="G1203" s="26" t="s">
        <v>154</v>
      </c>
      <c r="H1203" s="5">
        <f t="shared" si="82"/>
        <v>-5680</v>
      </c>
      <c r="I1203" s="21">
        <f t="shared" si="81"/>
        <v>11.247524752475247</v>
      </c>
      <c r="K1203" t="s">
        <v>590</v>
      </c>
      <c r="M1203" s="2">
        <v>505</v>
      </c>
    </row>
    <row r="1204" spans="2:13" ht="12.75">
      <c r="B1204" s="331">
        <v>5680</v>
      </c>
      <c r="C1204" s="11" t="s">
        <v>46</v>
      </c>
      <c r="D1204" s="11" t="s">
        <v>588</v>
      </c>
      <c r="E1204" s="1" t="s">
        <v>568</v>
      </c>
      <c r="F1204" s="43" t="s">
        <v>614</v>
      </c>
      <c r="G1204" s="26" t="s">
        <v>160</v>
      </c>
      <c r="H1204" s="5">
        <f t="shared" si="82"/>
        <v>-11360</v>
      </c>
      <c r="I1204" s="21">
        <f t="shared" si="81"/>
        <v>11.247524752475247</v>
      </c>
      <c r="K1204" t="s">
        <v>590</v>
      </c>
      <c r="M1204" s="2">
        <v>505</v>
      </c>
    </row>
    <row r="1205" spans="2:13" ht="12.75">
      <c r="B1205" s="331">
        <v>5680</v>
      </c>
      <c r="C1205" s="11" t="s">
        <v>46</v>
      </c>
      <c r="D1205" s="11" t="s">
        <v>588</v>
      </c>
      <c r="E1205" s="1" t="s">
        <v>568</v>
      </c>
      <c r="F1205" s="43" t="s">
        <v>614</v>
      </c>
      <c r="G1205" s="26" t="s">
        <v>156</v>
      </c>
      <c r="H1205" s="5">
        <f t="shared" si="82"/>
        <v>-17040</v>
      </c>
      <c r="I1205" s="21">
        <f t="shared" si="81"/>
        <v>11.247524752475247</v>
      </c>
      <c r="K1205" t="s">
        <v>590</v>
      </c>
      <c r="M1205" s="2">
        <v>505</v>
      </c>
    </row>
    <row r="1206" spans="2:13" ht="12.75">
      <c r="B1206" s="331">
        <v>5680</v>
      </c>
      <c r="C1206" s="11" t="s">
        <v>46</v>
      </c>
      <c r="D1206" s="11" t="s">
        <v>588</v>
      </c>
      <c r="E1206" s="1" t="s">
        <v>568</v>
      </c>
      <c r="F1206" s="43" t="s">
        <v>614</v>
      </c>
      <c r="G1206" s="26" t="s">
        <v>169</v>
      </c>
      <c r="H1206" s="5">
        <f t="shared" si="82"/>
        <v>-22720</v>
      </c>
      <c r="I1206" s="21">
        <f t="shared" si="81"/>
        <v>11.247524752475247</v>
      </c>
      <c r="K1206" t="s">
        <v>590</v>
      </c>
      <c r="M1206" s="2">
        <v>505</v>
      </c>
    </row>
    <row r="1207" spans="2:13" ht="12.75">
      <c r="B1207" s="331">
        <v>5680</v>
      </c>
      <c r="C1207" s="11" t="s">
        <v>46</v>
      </c>
      <c r="D1207" s="11" t="s">
        <v>588</v>
      </c>
      <c r="E1207" s="1" t="s">
        <v>568</v>
      </c>
      <c r="F1207" s="43" t="s">
        <v>614</v>
      </c>
      <c r="G1207" s="26" t="s">
        <v>321</v>
      </c>
      <c r="H1207" s="5">
        <f t="shared" si="82"/>
        <v>-28400</v>
      </c>
      <c r="I1207" s="21">
        <f t="shared" si="81"/>
        <v>11.247524752475247</v>
      </c>
      <c r="K1207" t="s">
        <v>590</v>
      </c>
      <c r="M1207" s="2">
        <v>505</v>
      </c>
    </row>
    <row r="1208" spans="2:13" ht="12.75">
      <c r="B1208" s="331">
        <v>5680</v>
      </c>
      <c r="C1208" s="11" t="s">
        <v>46</v>
      </c>
      <c r="D1208" s="11" t="s">
        <v>588</v>
      </c>
      <c r="E1208" s="1" t="s">
        <v>568</v>
      </c>
      <c r="F1208" s="43" t="s">
        <v>614</v>
      </c>
      <c r="G1208" s="26" t="s">
        <v>213</v>
      </c>
      <c r="H1208" s="5">
        <f t="shared" si="82"/>
        <v>-34080</v>
      </c>
      <c r="I1208" s="21">
        <f t="shared" si="81"/>
        <v>11.247524752475247</v>
      </c>
      <c r="K1208" t="s">
        <v>590</v>
      </c>
      <c r="M1208" s="2">
        <v>505</v>
      </c>
    </row>
    <row r="1209" spans="2:13" ht="12.75">
      <c r="B1209" s="331">
        <v>5680</v>
      </c>
      <c r="C1209" s="11" t="s">
        <v>46</v>
      </c>
      <c r="D1209" s="11" t="s">
        <v>588</v>
      </c>
      <c r="E1209" s="1" t="s">
        <v>568</v>
      </c>
      <c r="F1209" s="43" t="s">
        <v>614</v>
      </c>
      <c r="G1209" s="26" t="s">
        <v>403</v>
      </c>
      <c r="H1209" s="5">
        <f t="shared" si="82"/>
        <v>-39760</v>
      </c>
      <c r="I1209" s="21">
        <f t="shared" si="81"/>
        <v>11.247524752475247</v>
      </c>
      <c r="K1209" t="s">
        <v>590</v>
      </c>
      <c r="M1209" s="2">
        <v>505</v>
      </c>
    </row>
    <row r="1210" spans="2:13" ht="12.75">
      <c r="B1210" s="331">
        <v>5680</v>
      </c>
      <c r="C1210" s="11" t="s">
        <v>46</v>
      </c>
      <c r="D1210" s="11" t="s">
        <v>588</v>
      </c>
      <c r="E1210" s="1" t="s">
        <v>568</v>
      </c>
      <c r="F1210" s="43" t="s">
        <v>614</v>
      </c>
      <c r="G1210" s="26" t="s">
        <v>395</v>
      </c>
      <c r="H1210" s="5">
        <f t="shared" si="82"/>
        <v>-45440</v>
      </c>
      <c r="I1210" s="21">
        <f t="shared" si="81"/>
        <v>11.247524752475247</v>
      </c>
      <c r="K1210" t="s">
        <v>590</v>
      </c>
      <c r="M1210" s="2">
        <v>505</v>
      </c>
    </row>
    <row r="1211" spans="1:13" s="72" customFormat="1" ht="12.75">
      <c r="A1211" s="10"/>
      <c r="B1211" s="333">
        <f>SUM(B1203:B1210)</f>
        <v>45440</v>
      </c>
      <c r="C1211" s="10" t="s">
        <v>46</v>
      </c>
      <c r="D1211" s="10"/>
      <c r="E1211" s="10"/>
      <c r="F1211" s="77"/>
      <c r="G1211" s="17"/>
      <c r="H1211" s="70">
        <v>0</v>
      </c>
      <c r="I1211" s="71">
        <f t="shared" si="81"/>
        <v>89.98019801980197</v>
      </c>
      <c r="M1211" s="2">
        <v>505</v>
      </c>
    </row>
    <row r="1212" spans="2:13" ht="12.75">
      <c r="B1212" s="320"/>
      <c r="D1212" s="11"/>
      <c r="H1212" s="5">
        <f>H1211-B1212</f>
        <v>0</v>
      </c>
      <c r="I1212" s="21">
        <f t="shared" si="81"/>
        <v>0</v>
      </c>
      <c r="M1212" s="2">
        <v>505</v>
      </c>
    </row>
    <row r="1213" spans="2:13" ht="12.75">
      <c r="B1213" s="320"/>
      <c r="D1213" s="11"/>
      <c r="H1213" s="5">
        <f>H1212-B1213</f>
        <v>0</v>
      </c>
      <c r="I1213" s="21">
        <f t="shared" si="81"/>
        <v>0</v>
      </c>
      <c r="M1213" s="2">
        <v>505</v>
      </c>
    </row>
    <row r="1214" spans="2:13" ht="12.75">
      <c r="B1214" s="331">
        <v>5680</v>
      </c>
      <c r="C1214" s="11" t="s">
        <v>794</v>
      </c>
      <c r="D1214" s="11" t="s">
        <v>588</v>
      </c>
      <c r="E1214" s="1" t="s">
        <v>568</v>
      </c>
      <c r="F1214" s="43" t="s">
        <v>795</v>
      </c>
      <c r="G1214" s="26" t="s">
        <v>213</v>
      </c>
      <c r="H1214" s="5">
        <f>H1213-B1214</f>
        <v>-5680</v>
      </c>
      <c r="I1214" s="21">
        <f t="shared" si="81"/>
        <v>11.247524752475247</v>
      </c>
      <c r="K1214" t="s">
        <v>590</v>
      </c>
      <c r="M1214" s="2">
        <v>505</v>
      </c>
    </row>
    <row r="1215" spans="1:13" s="72" customFormat="1" ht="12.75">
      <c r="A1215" s="10"/>
      <c r="B1215" s="333">
        <f>SUM(B1214)</f>
        <v>5680</v>
      </c>
      <c r="C1215" s="10" t="s">
        <v>794</v>
      </c>
      <c r="D1215" s="10"/>
      <c r="E1215" s="10"/>
      <c r="F1215" s="77"/>
      <c r="G1215" s="17"/>
      <c r="H1215" s="70">
        <v>0</v>
      </c>
      <c r="I1215" s="71">
        <f t="shared" si="81"/>
        <v>11.247524752475247</v>
      </c>
      <c r="M1215" s="2">
        <v>505</v>
      </c>
    </row>
    <row r="1216" spans="2:13" ht="12.75">
      <c r="B1216" s="320"/>
      <c r="D1216" s="11"/>
      <c r="H1216" s="5">
        <f>H1215-B1216</f>
        <v>0</v>
      </c>
      <c r="I1216" s="21">
        <f t="shared" si="81"/>
        <v>0</v>
      </c>
      <c r="M1216" s="2">
        <v>505</v>
      </c>
    </row>
    <row r="1217" spans="2:13" ht="12.75">
      <c r="B1217" s="320"/>
      <c r="D1217" s="11"/>
      <c r="H1217" s="5">
        <f>H1216-B1217</f>
        <v>0</v>
      </c>
      <c r="I1217" s="21">
        <f t="shared" si="81"/>
        <v>0</v>
      </c>
      <c r="M1217" s="2">
        <v>505</v>
      </c>
    </row>
    <row r="1218" spans="1:13" s="72" customFormat="1" ht="12.75">
      <c r="A1218" s="10"/>
      <c r="B1218" s="333">
        <f>+B1232+B1240+B1222</f>
        <v>364082</v>
      </c>
      <c r="C1218" s="111" t="s">
        <v>581</v>
      </c>
      <c r="D1218" s="10"/>
      <c r="E1218" s="111" t="s">
        <v>813</v>
      </c>
      <c r="F1218" s="77"/>
      <c r="G1218" s="17"/>
      <c r="H1218" s="70"/>
      <c r="I1218" s="71">
        <f t="shared" si="81"/>
        <v>720.9544554455446</v>
      </c>
      <c r="M1218" s="2">
        <v>505</v>
      </c>
    </row>
    <row r="1219" spans="2:13" ht="12.75">
      <c r="B1219" s="330"/>
      <c r="D1219" s="11"/>
      <c r="H1219" s="5">
        <f>H1218-B1219</f>
        <v>0</v>
      </c>
      <c r="I1219" s="21">
        <f t="shared" si="81"/>
        <v>0</v>
      </c>
      <c r="M1219" s="2">
        <v>505</v>
      </c>
    </row>
    <row r="1220" spans="2:13" ht="12.75">
      <c r="B1220" s="330"/>
      <c r="D1220" s="11"/>
      <c r="H1220" s="5">
        <f>H1219-B1220</f>
        <v>0</v>
      </c>
      <c r="I1220" s="21">
        <f t="shared" si="81"/>
        <v>0</v>
      </c>
      <c r="M1220" s="2">
        <v>505</v>
      </c>
    </row>
    <row r="1221" spans="2:13" ht="12.75">
      <c r="B1221" s="330">
        <v>247932</v>
      </c>
      <c r="C1221" s="1" t="s">
        <v>814</v>
      </c>
      <c r="D1221" s="11" t="s">
        <v>588</v>
      </c>
      <c r="E1221" s="1" t="s">
        <v>581</v>
      </c>
      <c r="F1221" s="26" t="s">
        <v>815</v>
      </c>
      <c r="G1221" s="26" t="s">
        <v>459</v>
      </c>
      <c r="H1221" s="5">
        <f>H1220-B1221</f>
        <v>-247932</v>
      </c>
      <c r="I1221" s="21">
        <f t="shared" si="81"/>
        <v>495.864</v>
      </c>
      <c r="K1221" t="s">
        <v>590</v>
      </c>
      <c r="M1221" s="38">
        <v>500</v>
      </c>
    </row>
    <row r="1222" spans="1:13" s="72" customFormat="1" ht="12.75">
      <c r="A1222" s="10"/>
      <c r="B1222" s="333">
        <f>SUM(B1221)</f>
        <v>247932</v>
      </c>
      <c r="C1222" s="10" t="s">
        <v>837</v>
      </c>
      <c r="D1222" s="10"/>
      <c r="E1222" s="10"/>
      <c r="F1222" s="77"/>
      <c r="G1222" s="17"/>
      <c r="H1222" s="70">
        <v>0</v>
      </c>
      <c r="I1222" s="71">
        <f t="shared" si="81"/>
        <v>490.95445544554457</v>
      </c>
      <c r="M1222" s="78">
        <v>505</v>
      </c>
    </row>
    <row r="1223" spans="2:13" ht="12.75">
      <c r="B1223" s="330"/>
      <c r="D1223" s="11"/>
      <c r="H1223" s="5">
        <f aca="true" t="shared" si="83" ref="H1223:H1231">H1222-B1223</f>
        <v>0</v>
      </c>
      <c r="I1223" s="21">
        <f t="shared" si="81"/>
        <v>0</v>
      </c>
      <c r="M1223" s="2">
        <v>505</v>
      </c>
    </row>
    <row r="1224" spans="2:13" ht="12.75">
      <c r="B1224" s="330"/>
      <c r="D1224" s="11"/>
      <c r="H1224" s="5">
        <f t="shared" si="83"/>
        <v>0</v>
      </c>
      <c r="I1224" s="21">
        <f t="shared" si="81"/>
        <v>0</v>
      </c>
      <c r="M1224" s="2">
        <v>505</v>
      </c>
    </row>
    <row r="1225" spans="2:13" ht="12.75">
      <c r="B1225" s="330">
        <v>20200</v>
      </c>
      <c r="C1225" s="11" t="s">
        <v>42</v>
      </c>
      <c r="D1225" s="11" t="s">
        <v>588</v>
      </c>
      <c r="E1225" s="1" t="s">
        <v>581</v>
      </c>
      <c r="F1225" s="43" t="s">
        <v>614</v>
      </c>
      <c r="G1225" s="26" t="s">
        <v>459</v>
      </c>
      <c r="H1225" s="5">
        <f t="shared" si="83"/>
        <v>-20200</v>
      </c>
      <c r="I1225" s="21">
        <f t="shared" si="81"/>
        <v>40</v>
      </c>
      <c r="K1225" t="s">
        <v>590</v>
      </c>
      <c r="M1225" s="2">
        <v>505</v>
      </c>
    </row>
    <row r="1226" spans="2:13" ht="12.75">
      <c r="B1226" s="330">
        <v>7575</v>
      </c>
      <c r="C1226" s="11" t="s">
        <v>42</v>
      </c>
      <c r="D1226" s="11" t="s">
        <v>588</v>
      </c>
      <c r="E1226" s="1" t="s">
        <v>581</v>
      </c>
      <c r="F1226" s="43" t="s">
        <v>614</v>
      </c>
      <c r="G1226" s="26" t="s">
        <v>459</v>
      </c>
      <c r="H1226" s="5">
        <f t="shared" si="83"/>
        <v>-27775</v>
      </c>
      <c r="I1226" s="21">
        <f t="shared" si="81"/>
        <v>15</v>
      </c>
      <c r="K1226" t="s">
        <v>590</v>
      </c>
      <c r="M1226" s="2">
        <v>505</v>
      </c>
    </row>
    <row r="1227" spans="2:13" ht="12.75">
      <c r="B1227" s="330">
        <v>7575</v>
      </c>
      <c r="C1227" s="11" t="s">
        <v>42</v>
      </c>
      <c r="D1227" s="11" t="s">
        <v>588</v>
      </c>
      <c r="E1227" s="1" t="s">
        <v>581</v>
      </c>
      <c r="F1227" s="43" t="s">
        <v>614</v>
      </c>
      <c r="G1227" s="26" t="s">
        <v>116</v>
      </c>
      <c r="H1227" s="5">
        <f t="shared" si="83"/>
        <v>-35350</v>
      </c>
      <c r="I1227" s="21">
        <f t="shared" si="81"/>
        <v>15</v>
      </c>
      <c r="K1227" t="s">
        <v>590</v>
      </c>
      <c r="M1227" s="2">
        <v>505</v>
      </c>
    </row>
    <row r="1228" spans="2:13" ht="12.75">
      <c r="B1228" s="330">
        <v>7575</v>
      </c>
      <c r="C1228" s="11" t="s">
        <v>42</v>
      </c>
      <c r="D1228" s="11" t="s">
        <v>588</v>
      </c>
      <c r="E1228" s="1" t="s">
        <v>581</v>
      </c>
      <c r="F1228" s="43" t="s">
        <v>614</v>
      </c>
      <c r="G1228" s="26" t="s">
        <v>181</v>
      </c>
      <c r="H1228" s="5">
        <f t="shared" si="83"/>
        <v>-42925</v>
      </c>
      <c r="I1228" s="21">
        <f t="shared" si="81"/>
        <v>15</v>
      </c>
      <c r="K1228" t="s">
        <v>590</v>
      </c>
      <c r="M1228" s="2">
        <v>505</v>
      </c>
    </row>
    <row r="1229" spans="2:13" ht="12.75">
      <c r="B1229" s="330">
        <v>7575</v>
      </c>
      <c r="C1229" s="11" t="s">
        <v>42</v>
      </c>
      <c r="D1229" s="11" t="s">
        <v>588</v>
      </c>
      <c r="E1229" s="1" t="s">
        <v>581</v>
      </c>
      <c r="F1229" s="43" t="s">
        <v>614</v>
      </c>
      <c r="G1229" s="26" t="s">
        <v>185</v>
      </c>
      <c r="H1229" s="5">
        <f t="shared" si="83"/>
        <v>-50500</v>
      </c>
      <c r="I1229" s="21">
        <f t="shared" si="81"/>
        <v>15</v>
      </c>
      <c r="K1229" t="s">
        <v>590</v>
      </c>
      <c r="M1229" s="2">
        <v>505</v>
      </c>
    </row>
    <row r="1230" spans="2:13" ht="12.75">
      <c r="B1230" s="330">
        <v>7575</v>
      </c>
      <c r="C1230" s="11" t="s">
        <v>42</v>
      </c>
      <c r="D1230" s="11" t="s">
        <v>588</v>
      </c>
      <c r="E1230" s="1" t="s">
        <v>581</v>
      </c>
      <c r="F1230" s="43" t="s">
        <v>614</v>
      </c>
      <c r="G1230" s="26" t="s">
        <v>211</v>
      </c>
      <c r="H1230" s="5">
        <f t="shared" si="83"/>
        <v>-58075</v>
      </c>
      <c r="I1230" s="21">
        <f t="shared" si="81"/>
        <v>15</v>
      </c>
      <c r="K1230" t="s">
        <v>590</v>
      </c>
      <c r="M1230" s="2">
        <v>505</v>
      </c>
    </row>
    <row r="1231" spans="2:13" ht="12.75">
      <c r="B1231" s="330">
        <v>20200</v>
      </c>
      <c r="C1231" s="11" t="s">
        <v>42</v>
      </c>
      <c r="D1231" s="11" t="s">
        <v>588</v>
      </c>
      <c r="E1231" s="1" t="s">
        <v>581</v>
      </c>
      <c r="F1231" s="43" t="s">
        <v>809</v>
      </c>
      <c r="G1231" s="26" t="s">
        <v>211</v>
      </c>
      <c r="H1231" s="5">
        <f t="shared" si="83"/>
        <v>-78275</v>
      </c>
      <c r="I1231" s="21">
        <f aca="true" t="shared" si="84" ref="I1231:I1245">+B1231/M1231</f>
        <v>40</v>
      </c>
      <c r="K1231" t="s">
        <v>590</v>
      </c>
      <c r="M1231" s="2">
        <v>505</v>
      </c>
    </row>
    <row r="1232" spans="1:13" s="72" customFormat="1" ht="12.75">
      <c r="A1232" s="10"/>
      <c r="B1232" s="333">
        <f>SUM(B1225:B1231)</f>
        <v>78275</v>
      </c>
      <c r="C1232" s="10" t="s">
        <v>42</v>
      </c>
      <c r="D1232" s="10"/>
      <c r="E1232" s="10"/>
      <c r="F1232" s="77"/>
      <c r="G1232" s="17"/>
      <c r="H1232" s="70">
        <v>0</v>
      </c>
      <c r="I1232" s="71">
        <f t="shared" si="84"/>
        <v>155</v>
      </c>
      <c r="M1232" s="2">
        <v>505</v>
      </c>
    </row>
    <row r="1233" spans="2:13" ht="12.75">
      <c r="B1233" s="330"/>
      <c r="D1233" s="11"/>
      <c r="H1233" s="5">
        <f aca="true" t="shared" si="85" ref="H1233:H1239">H1232-B1233</f>
        <v>0</v>
      </c>
      <c r="I1233" s="21">
        <f t="shared" si="84"/>
        <v>0</v>
      </c>
      <c r="M1233" s="2">
        <v>505</v>
      </c>
    </row>
    <row r="1234" spans="2:13" ht="12.75">
      <c r="B1234" s="330"/>
      <c r="D1234" s="11"/>
      <c r="H1234" s="5">
        <f t="shared" si="85"/>
        <v>0</v>
      </c>
      <c r="I1234" s="21">
        <f t="shared" si="84"/>
        <v>0</v>
      </c>
      <c r="M1234" s="2">
        <v>505</v>
      </c>
    </row>
    <row r="1235" spans="2:13" ht="12.75">
      <c r="B1235" s="330">
        <v>7575</v>
      </c>
      <c r="C1235" s="1" t="s">
        <v>46</v>
      </c>
      <c r="D1235" s="11" t="s">
        <v>588</v>
      </c>
      <c r="E1235" s="1" t="s">
        <v>581</v>
      </c>
      <c r="F1235" s="43" t="s">
        <v>614</v>
      </c>
      <c r="G1235" s="26" t="s">
        <v>459</v>
      </c>
      <c r="H1235" s="5">
        <f t="shared" si="85"/>
        <v>-7575</v>
      </c>
      <c r="I1235" s="21">
        <f t="shared" si="84"/>
        <v>15</v>
      </c>
      <c r="K1235" t="s">
        <v>590</v>
      </c>
      <c r="M1235" s="2">
        <v>505</v>
      </c>
    </row>
    <row r="1236" spans="2:13" ht="12.75">
      <c r="B1236" s="330">
        <v>7575</v>
      </c>
      <c r="C1236" s="1" t="s">
        <v>46</v>
      </c>
      <c r="D1236" s="11" t="s">
        <v>588</v>
      </c>
      <c r="E1236" s="1" t="s">
        <v>581</v>
      </c>
      <c r="F1236" s="43" t="s">
        <v>614</v>
      </c>
      <c r="G1236" s="26" t="s">
        <v>116</v>
      </c>
      <c r="H1236" s="5">
        <f t="shared" si="85"/>
        <v>-15150</v>
      </c>
      <c r="I1236" s="21">
        <f t="shared" si="84"/>
        <v>15</v>
      </c>
      <c r="K1236" t="s">
        <v>590</v>
      </c>
      <c r="M1236" s="2">
        <v>505</v>
      </c>
    </row>
    <row r="1237" spans="2:13" ht="12.75">
      <c r="B1237" s="330">
        <v>7575</v>
      </c>
      <c r="C1237" s="1" t="s">
        <v>46</v>
      </c>
      <c r="D1237" s="11" t="s">
        <v>588</v>
      </c>
      <c r="E1237" s="1" t="s">
        <v>581</v>
      </c>
      <c r="F1237" s="43" t="s">
        <v>614</v>
      </c>
      <c r="G1237" s="26" t="s">
        <v>181</v>
      </c>
      <c r="H1237" s="5">
        <f t="shared" si="85"/>
        <v>-22725</v>
      </c>
      <c r="I1237" s="21">
        <f t="shared" si="84"/>
        <v>15</v>
      </c>
      <c r="K1237" t="s">
        <v>590</v>
      </c>
      <c r="M1237" s="2">
        <v>505</v>
      </c>
    </row>
    <row r="1238" spans="2:13" ht="12.75">
      <c r="B1238" s="330">
        <v>7575</v>
      </c>
      <c r="C1238" s="1" t="s">
        <v>46</v>
      </c>
      <c r="D1238" s="11" t="s">
        <v>588</v>
      </c>
      <c r="E1238" s="1" t="s">
        <v>581</v>
      </c>
      <c r="F1238" s="43" t="s">
        <v>614</v>
      </c>
      <c r="G1238" s="26" t="s">
        <v>185</v>
      </c>
      <c r="H1238" s="5">
        <f t="shared" si="85"/>
        <v>-30300</v>
      </c>
      <c r="I1238" s="21">
        <f t="shared" si="84"/>
        <v>15</v>
      </c>
      <c r="K1238" t="s">
        <v>590</v>
      </c>
      <c r="M1238" s="2">
        <v>505</v>
      </c>
    </row>
    <row r="1239" spans="2:13" ht="12.75">
      <c r="B1239" s="330">
        <v>7575</v>
      </c>
      <c r="C1239" s="1" t="s">
        <v>46</v>
      </c>
      <c r="D1239" s="11" t="s">
        <v>588</v>
      </c>
      <c r="E1239" s="1" t="s">
        <v>581</v>
      </c>
      <c r="F1239" s="43" t="s">
        <v>614</v>
      </c>
      <c r="G1239" s="26" t="s">
        <v>211</v>
      </c>
      <c r="H1239" s="5">
        <f t="shared" si="85"/>
        <v>-37875</v>
      </c>
      <c r="I1239" s="21">
        <f t="shared" si="84"/>
        <v>15</v>
      </c>
      <c r="K1239" t="s">
        <v>590</v>
      </c>
      <c r="M1239" s="2">
        <v>505</v>
      </c>
    </row>
    <row r="1240" spans="1:13" s="72" customFormat="1" ht="12.75">
      <c r="A1240" s="10"/>
      <c r="B1240" s="333">
        <f>SUM(B1235:B1239)</f>
        <v>37875</v>
      </c>
      <c r="C1240" s="10" t="s">
        <v>46</v>
      </c>
      <c r="D1240" s="10"/>
      <c r="E1240" s="10"/>
      <c r="F1240" s="77"/>
      <c r="G1240" s="17"/>
      <c r="H1240" s="70">
        <v>0</v>
      </c>
      <c r="I1240" s="71">
        <f t="shared" si="84"/>
        <v>75</v>
      </c>
      <c r="M1240" s="2">
        <v>505</v>
      </c>
    </row>
    <row r="1241" spans="4:13" ht="12.75">
      <c r="D1241" s="11"/>
      <c r="H1241" s="5">
        <f>H1240-B1241</f>
        <v>0</v>
      </c>
      <c r="I1241" s="21">
        <f t="shared" si="84"/>
        <v>0</v>
      </c>
      <c r="M1241" s="2">
        <v>505</v>
      </c>
    </row>
    <row r="1242" spans="4:13" ht="12.75">
      <c r="D1242" s="11"/>
      <c r="H1242" s="5">
        <f>H1241-B1242</f>
        <v>0</v>
      </c>
      <c r="I1242" s="21">
        <f t="shared" si="84"/>
        <v>0</v>
      </c>
      <c r="M1242" s="2">
        <v>505</v>
      </c>
    </row>
    <row r="1243" spans="4:13" ht="12.75">
      <c r="D1243" s="11"/>
      <c r="H1243" s="5">
        <f>H1242-B1243</f>
        <v>0</v>
      </c>
      <c r="I1243" s="21">
        <f t="shared" si="84"/>
        <v>0</v>
      </c>
      <c r="M1243" s="2">
        <v>505</v>
      </c>
    </row>
    <row r="1244" spans="4:13" ht="12.75">
      <c r="D1244" s="11"/>
      <c r="H1244" s="5">
        <f>H1243-B1244</f>
        <v>0</v>
      </c>
      <c r="I1244" s="21">
        <f t="shared" si="84"/>
        <v>0</v>
      </c>
      <c r="M1244" s="2">
        <v>505</v>
      </c>
    </row>
    <row r="1245" spans="1:13" ht="13.5" thickBot="1">
      <c r="A1245" s="57"/>
      <c r="B1245" s="312">
        <f>+B1262+B1278+B1282</f>
        <v>925100</v>
      </c>
      <c r="C1245" s="57"/>
      <c r="D1245" s="64" t="s">
        <v>17</v>
      </c>
      <c r="E1245" s="57"/>
      <c r="F1245" s="110"/>
      <c r="G1245" s="59"/>
      <c r="H1245" s="120">
        <f>H1244-B1245</f>
        <v>-925100</v>
      </c>
      <c r="I1245" s="121">
        <f t="shared" si="84"/>
        <v>1831.881188118812</v>
      </c>
      <c r="J1245" s="62"/>
      <c r="K1245" s="62"/>
      <c r="L1245" s="62"/>
      <c r="M1245" s="2">
        <v>505</v>
      </c>
    </row>
    <row r="1246" spans="2:13" ht="12.75">
      <c r="B1246" s="313"/>
      <c r="D1246" s="11"/>
      <c r="H1246" s="5">
        <v>0</v>
      </c>
      <c r="I1246" s="21">
        <v>0</v>
      </c>
      <c r="M1246" s="2">
        <v>505</v>
      </c>
    </row>
    <row r="1247" spans="2:13" ht="12.75">
      <c r="B1247" s="313"/>
      <c r="D1247" s="11"/>
      <c r="H1247" s="5">
        <f aca="true" t="shared" si="86" ref="H1247:H1261">H1246-B1247</f>
        <v>0</v>
      </c>
      <c r="I1247" s="21">
        <f>+B1247/M1247</f>
        <v>0</v>
      </c>
      <c r="M1247" s="2">
        <v>505</v>
      </c>
    </row>
    <row r="1248" spans="2:13" ht="12.75">
      <c r="B1248" s="173">
        <v>10500</v>
      </c>
      <c r="C1248" s="31" t="s">
        <v>27</v>
      </c>
      <c r="D1248" s="11" t="s">
        <v>17</v>
      </c>
      <c r="E1248" s="31" t="s">
        <v>590</v>
      </c>
      <c r="F1248" s="43" t="s">
        <v>600</v>
      </c>
      <c r="G1248" s="29" t="s">
        <v>30</v>
      </c>
      <c r="H1248" s="5">
        <f t="shared" si="86"/>
        <v>-10500</v>
      </c>
      <c r="I1248" s="21">
        <v>21</v>
      </c>
      <c r="K1248" t="s">
        <v>27</v>
      </c>
      <c r="M1248" s="2">
        <v>505</v>
      </c>
    </row>
    <row r="1249" spans="2:13" ht="12.75">
      <c r="B1249" s="313">
        <v>8000</v>
      </c>
      <c r="C1249" s="31" t="s">
        <v>27</v>
      </c>
      <c r="D1249" s="11" t="s">
        <v>17</v>
      </c>
      <c r="E1249" s="1" t="s">
        <v>590</v>
      </c>
      <c r="F1249" s="43" t="s">
        <v>601</v>
      </c>
      <c r="G1249" s="26" t="s">
        <v>32</v>
      </c>
      <c r="H1249" s="5">
        <f t="shared" si="86"/>
        <v>-18500</v>
      </c>
      <c r="I1249" s="21">
        <v>16</v>
      </c>
      <c r="K1249" t="s">
        <v>27</v>
      </c>
      <c r="M1249" s="2">
        <v>505</v>
      </c>
    </row>
    <row r="1250" spans="2:13" ht="12.75">
      <c r="B1250" s="313">
        <v>5000</v>
      </c>
      <c r="C1250" s="31" t="s">
        <v>27</v>
      </c>
      <c r="D1250" s="11" t="s">
        <v>17</v>
      </c>
      <c r="E1250" s="1" t="s">
        <v>590</v>
      </c>
      <c r="F1250" s="43" t="s">
        <v>602</v>
      </c>
      <c r="G1250" s="26" t="s">
        <v>34</v>
      </c>
      <c r="H1250" s="5">
        <f t="shared" si="86"/>
        <v>-23500</v>
      </c>
      <c r="I1250" s="21">
        <v>10</v>
      </c>
      <c r="K1250" t="s">
        <v>27</v>
      </c>
      <c r="M1250" s="2">
        <v>505</v>
      </c>
    </row>
    <row r="1251" spans="2:13" ht="12.75">
      <c r="B1251" s="313">
        <v>10000</v>
      </c>
      <c r="C1251" s="31" t="s">
        <v>27</v>
      </c>
      <c r="D1251" s="11" t="s">
        <v>17</v>
      </c>
      <c r="E1251" s="1" t="s">
        <v>590</v>
      </c>
      <c r="F1251" s="43" t="s">
        <v>603</v>
      </c>
      <c r="G1251" s="26" t="s">
        <v>68</v>
      </c>
      <c r="H1251" s="5">
        <f t="shared" si="86"/>
        <v>-33500</v>
      </c>
      <c r="I1251" s="21">
        <v>20</v>
      </c>
      <c r="K1251" t="s">
        <v>27</v>
      </c>
      <c r="M1251" s="2">
        <v>505</v>
      </c>
    </row>
    <row r="1252" spans="2:13" ht="12.75">
      <c r="B1252" s="313">
        <v>5000</v>
      </c>
      <c r="C1252" s="31" t="s">
        <v>27</v>
      </c>
      <c r="D1252" s="1" t="s">
        <v>17</v>
      </c>
      <c r="E1252" s="1" t="s">
        <v>590</v>
      </c>
      <c r="F1252" s="53" t="s">
        <v>604</v>
      </c>
      <c r="G1252" s="26" t="s">
        <v>82</v>
      </c>
      <c r="H1252" s="5">
        <f t="shared" si="86"/>
        <v>-38500</v>
      </c>
      <c r="I1252" s="21">
        <v>10</v>
      </c>
      <c r="K1252" t="s">
        <v>27</v>
      </c>
      <c r="M1252" s="2">
        <v>505</v>
      </c>
    </row>
    <row r="1253" spans="2:13" ht="12.75">
      <c r="B1253" s="313">
        <v>5000</v>
      </c>
      <c r="C1253" s="31" t="s">
        <v>27</v>
      </c>
      <c r="D1253" s="1" t="s">
        <v>17</v>
      </c>
      <c r="E1253" s="1" t="s">
        <v>590</v>
      </c>
      <c r="F1253" s="53" t="s">
        <v>605</v>
      </c>
      <c r="G1253" s="26" t="s">
        <v>78</v>
      </c>
      <c r="H1253" s="5">
        <f t="shared" si="86"/>
        <v>-43500</v>
      </c>
      <c r="I1253" s="21">
        <v>10</v>
      </c>
      <c r="K1253" t="s">
        <v>27</v>
      </c>
      <c r="M1253" s="2">
        <v>505</v>
      </c>
    </row>
    <row r="1254" spans="2:13" ht="12.75">
      <c r="B1254" s="313">
        <v>5000</v>
      </c>
      <c r="C1254" s="31" t="s">
        <v>27</v>
      </c>
      <c r="D1254" s="1" t="s">
        <v>17</v>
      </c>
      <c r="E1254" s="1" t="s">
        <v>590</v>
      </c>
      <c r="F1254" s="53" t="s">
        <v>606</v>
      </c>
      <c r="G1254" s="26" t="s">
        <v>126</v>
      </c>
      <c r="H1254" s="5">
        <f t="shared" si="86"/>
        <v>-48500</v>
      </c>
      <c r="I1254" s="21">
        <v>10</v>
      </c>
      <c r="K1254" t="s">
        <v>27</v>
      </c>
      <c r="M1254" s="2">
        <v>505</v>
      </c>
    </row>
    <row r="1255" spans="2:13" ht="12.75">
      <c r="B1255" s="313">
        <v>13000</v>
      </c>
      <c r="C1255" s="31" t="s">
        <v>27</v>
      </c>
      <c r="D1255" s="1" t="s">
        <v>17</v>
      </c>
      <c r="E1255" s="1" t="s">
        <v>590</v>
      </c>
      <c r="F1255" s="53" t="s">
        <v>833</v>
      </c>
      <c r="G1255" s="26" t="s">
        <v>126</v>
      </c>
      <c r="H1255" s="5">
        <f t="shared" si="86"/>
        <v>-61500</v>
      </c>
      <c r="I1255" s="21">
        <v>26</v>
      </c>
      <c r="K1255" t="s">
        <v>27</v>
      </c>
      <c r="M1255" s="2">
        <v>505</v>
      </c>
    </row>
    <row r="1256" spans="2:13" ht="12.75">
      <c r="B1256" s="313">
        <v>18000</v>
      </c>
      <c r="C1256" s="31" t="s">
        <v>27</v>
      </c>
      <c r="D1256" s="1" t="s">
        <v>17</v>
      </c>
      <c r="E1256" s="1" t="s">
        <v>590</v>
      </c>
      <c r="F1256" s="53" t="s">
        <v>607</v>
      </c>
      <c r="G1256" s="26" t="s">
        <v>134</v>
      </c>
      <c r="H1256" s="5">
        <f t="shared" si="86"/>
        <v>-79500</v>
      </c>
      <c r="I1256" s="21">
        <v>36</v>
      </c>
      <c r="K1256" t="s">
        <v>27</v>
      </c>
      <c r="M1256" s="2">
        <v>505</v>
      </c>
    </row>
    <row r="1257" spans="2:13" ht="12.75">
      <c r="B1257" s="313">
        <v>8000</v>
      </c>
      <c r="C1257" s="31" t="s">
        <v>27</v>
      </c>
      <c r="D1257" s="1" t="s">
        <v>17</v>
      </c>
      <c r="E1257" s="1" t="s">
        <v>590</v>
      </c>
      <c r="F1257" s="53" t="s">
        <v>608</v>
      </c>
      <c r="G1257" s="26" t="s">
        <v>202</v>
      </c>
      <c r="H1257" s="5">
        <f t="shared" si="86"/>
        <v>-87500</v>
      </c>
      <c r="I1257" s="21">
        <v>16</v>
      </c>
      <c r="K1257" t="s">
        <v>27</v>
      </c>
      <c r="M1257" s="2">
        <v>505</v>
      </c>
    </row>
    <row r="1258" spans="2:13" ht="12.75">
      <c r="B1258" s="313">
        <v>5000</v>
      </c>
      <c r="C1258" s="31" t="s">
        <v>27</v>
      </c>
      <c r="D1258" s="1" t="s">
        <v>17</v>
      </c>
      <c r="E1258" s="1" t="s">
        <v>590</v>
      </c>
      <c r="F1258" s="53" t="s">
        <v>609</v>
      </c>
      <c r="G1258" s="26" t="s">
        <v>136</v>
      </c>
      <c r="H1258" s="5">
        <f t="shared" si="86"/>
        <v>-92500</v>
      </c>
      <c r="I1258" s="21">
        <v>10</v>
      </c>
      <c r="K1258" t="s">
        <v>27</v>
      </c>
      <c r="M1258" s="2">
        <v>505</v>
      </c>
    </row>
    <row r="1259" spans="1:13" s="72" customFormat="1" ht="12.75">
      <c r="A1259" s="1"/>
      <c r="B1259" s="313">
        <v>3000</v>
      </c>
      <c r="C1259" s="31" t="s">
        <v>27</v>
      </c>
      <c r="D1259" s="1" t="s">
        <v>17</v>
      </c>
      <c r="E1259" s="1" t="s">
        <v>590</v>
      </c>
      <c r="F1259" s="53" t="s">
        <v>610</v>
      </c>
      <c r="G1259" s="26" t="s">
        <v>205</v>
      </c>
      <c r="H1259" s="5">
        <f t="shared" si="86"/>
        <v>-95500</v>
      </c>
      <c r="I1259" s="21">
        <v>6</v>
      </c>
      <c r="J1259"/>
      <c r="K1259" t="s">
        <v>27</v>
      </c>
      <c r="L1259"/>
      <c r="M1259" s="2">
        <v>505</v>
      </c>
    </row>
    <row r="1260" spans="2:13" ht="12.75">
      <c r="B1260" s="313">
        <v>2000</v>
      </c>
      <c r="C1260" s="31" t="s">
        <v>27</v>
      </c>
      <c r="D1260" s="1" t="s">
        <v>17</v>
      </c>
      <c r="E1260" s="1" t="s">
        <v>590</v>
      </c>
      <c r="F1260" s="53" t="s">
        <v>611</v>
      </c>
      <c r="G1260" s="26" t="s">
        <v>232</v>
      </c>
      <c r="H1260" s="5">
        <f t="shared" si="86"/>
        <v>-97500</v>
      </c>
      <c r="I1260" s="21">
        <v>4</v>
      </c>
      <c r="K1260" t="s">
        <v>27</v>
      </c>
      <c r="M1260" s="2">
        <v>505</v>
      </c>
    </row>
    <row r="1261" spans="2:13" ht="12.75">
      <c r="B1261" s="313">
        <v>8000</v>
      </c>
      <c r="C1261" s="31" t="s">
        <v>27</v>
      </c>
      <c r="D1261" s="1" t="s">
        <v>17</v>
      </c>
      <c r="E1261" s="1" t="s">
        <v>590</v>
      </c>
      <c r="F1261" s="53" t="s">
        <v>612</v>
      </c>
      <c r="G1261" s="26" t="s">
        <v>222</v>
      </c>
      <c r="H1261" s="5">
        <f t="shared" si="86"/>
        <v>-105500</v>
      </c>
      <c r="I1261" s="21">
        <v>16</v>
      </c>
      <c r="K1261" t="s">
        <v>27</v>
      </c>
      <c r="M1261" s="2">
        <v>505</v>
      </c>
    </row>
    <row r="1262" spans="1:13" ht="12.75">
      <c r="A1262" s="10"/>
      <c r="B1262" s="314">
        <f>SUM(B1248:B1261)</f>
        <v>105500</v>
      </c>
      <c r="C1262" s="10" t="s">
        <v>27</v>
      </c>
      <c r="D1262" s="10"/>
      <c r="E1262" s="10"/>
      <c r="F1262" s="77"/>
      <c r="G1262" s="17"/>
      <c r="H1262" s="70">
        <v>0</v>
      </c>
      <c r="I1262" s="71">
        <f aca="true" t="shared" si="87" ref="I1262:I1293">+B1262/M1262</f>
        <v>208.9108910891089</v>
      </c>
      <c r="J1262" s="72"/>
      <c r="K1262" s="72"/>
      <c r="L1262" s="72"/>
      <c r="M1262" s="2">
        <v>505</v>
      </c>
    </row>
    <row r="1263" spans="2:13" ht="12.75">
      <c r="B1263" s="313"/>
      <c r="D1263" s="11"/>
      <c r="H1263" s="5">
        <f aca="true" t="shared" si="88" ref="H1263:H1277">H1262-B1263</f>
        <v>0</v>
      </c>
      <c r="I1263" s="21">
        <f t="shared" si="87"/>
        <v>0</v>
      </c>
      <c r="M1263" s="2">
        <v>505</v>
      </c>
    </row>
    <row r="1264" spans="2:13" ht="12.75">
      <c r="B1264" s="313"/>
      <c r="D1264" s="11"/>
      <c r="H1264" s="5">
        <f t="shared" si="88"/>
        <v>0</v>
      </c>
      <c r="I1264" s="21">
        <f t="shared" si="87"/>
        <v>0</v>
      </c>
      <c r="M1264" s="2">
        <v>505</v>
      </c>
    </row>
    <row r="1265" spans="2:13" ht="12.75">
      <c r="B1265" s="173">
        <v>1000</v>
      </c>
      <c r="C1265" s="1" t="s">
        <v>838</v>
      </c>
      <c r="D1265" s="11" t="s">
        <v>613</v>
      </c>
      <c r="E1265" s="1" t="s">
        <v>836</v>
      </c>
      <c r="F1265" s="43" t="s">
        <v>614</v>
      </c>
      <c r="G1265" s="29" t="s">
        <v>30</v>
      </c>
      <c r="H1265" s="5">
        <f t="shared" si="88"/>
        <v>-1000</v>
      </c>
      <c r="I1265" s="21">
        <f t="shared" si="87"/>
        <v>1.9801980198019802</v>
      </c>
      <c r="M1265" s="2">
        <v>505</v>
      </c>
    </row>
    <row r="1266" spans="1:13" s="14" customFormat="1" ht="12.75">
      <c r="A1266" s="1"/>
      <c r="B1266" s="173">
        <v>1500</v>
      </c>
      <c r="C1266" s="1" t="s">
        <v>838</v>
      </c>
      <c r="D1266" s="11" t="s">
        <v>613</v>
      </c>
      <c r="E1266" s="1" t="s">
        <v>836</v>
      </c>
      <c r="F1266" s="43" t="s">
        <v>614</v>
      </c>
      <c r="G1266" s="29" t="s">
        <v>32</v>
      </c>
      <c r="H1266" s="5">
        <f t="shared" si="88"/>
        <v>-2500</v>
      </c>
      <c r="I1266" s="21">
        <f t="shared" si="87"/>
        <v>2.9702970297029703</v>
      </c>
      <c r="J1266"/>
      <c r="K1266"/>
      <c r="L1266"/>
      <c r="M1266" s="2">
        <v>505</v>
      </c>
    </row>
    <row r="1267" spans="2:13" ht="12.75">
      <c r="B1267" s="173">
        <v>1000</v>
      </c>
      <c r="C1267" s="1" t="s">
        <v>838</v>
      </c>
      <c r="D1267" s="11" t="s">
        <v>613</v>
      </c>
      <c r="E1267" s="1" t="s">
        <v>836</v>
      </c>
      <c r="F1267" s="43" t="s">
        <v>614</v>
      </c>
      <c r="G1267" s="34" t="s">
        <v>34</v>
      </c>
      <c r="H1267" s="5">
        <f t="shared" si="88"/>
        <v>-3500</v>
      </c>
      <c r="I1267" s="21">
        <f t="shared" si="87"/>
        <v>1.9801980198019802</v>
      </c>
      <c r="M1267" s="2">
        <v>505</v>
      </c>
    </row>
    <row r="1268" spans="2:13" ht="12.75">
      <c r="B1268" s="173">
        <v>1500</v>
      </c>
      <c r="C1268" s="1" t="s">
        <v>838</v>
      </c>
      <c r="D1268" s="11" t="s">
        <v>613</v>
      </c>
      <c r="E1268" s="1" t="s">
        <v>836</v>
      </c>
      <c r="F1268" s="43" t="s">
        <v>614</v>
      </c>
      <c r="G1268" s="28" t="s">
        <v>68</v>
      </c>
      <c r="H1268" s="5">
        <f t="shared" si="88"/>
        <v>-5000</v>
      </c>
      <c r="I1268" s="21">
        <f t="shared" si="87"/>
        <v>2.9702970297029703</v>
      </c>
      <c r="M1268" s="2">
        <v>505</v>
      </c>
    </row>
    <row r="1269" spans="1:13" ht="12.75">
      <c r="A1269" s="11"/>
      <c r="B1269" s="173">
        <v>1800</v>
      </c>
      <c r="C1269" s="1" t="s">
        <v>838</v>
      </c>
      <c r="D1269" s="11" t="s">
        <v>613</v>
      </c>
      <c r="E1269" s="1" t="s">
        <v>836</v>
      </c>
      <c r="F1269" s="43" t="s">
        <v>614</v>
      </c>
      <c r="G1269" s="28" t="s">
        <v>82</v>
      </c>
      <c r="H1269" s="5">
        <f t="shared" si="88"/>
        <v>-6800</v>
      </c>
      <c r="I1269" s="21">
        <f t="shared" si="87"/>
        <v>3.5643564356435644</v>
      </c>
      <c r="J1269" s="14"/>
      <c r="K1269" s="14"/>
      <c r="L1269" s="14"/>
      <c r="M1269" s="2">
        <v>505</v>
      </c>
    </row>
    <row r="1270" spans="2:14" ht="12.75">
      <c r="B1270" s="313">
        <v>1000</v>
      </c>
      <c r="C1270" s="1" t="s">
        <v>838</v>
      </c>
      <c r="D1270" s="11" t="s">
        <v>613</v>
      </c>
      <c r="E1270" s="1" t="s">
        <v>836</v>
      </c>
      <c r="F1270" s="43" t="s">
        <v>614</v>
      </c>
      <c r="G1270" s="26" t="s">
        <v>78</v>
      </c>
      <c r="H1270" s="5">
        <f t="shared" si="88"/>
        <v>-7800</v>
      </c>
      <c r="I1270" s="21">
        <f t="shared" si="87"/>
        <v>1.9801980198019802</v>
      </c>
      <c r="M1270" s="2">
        <v>505</v>
      </c>
      <c r="N1270" s="37"/>
    </row>
    <row r="1271" spans="2:13" ht="12.75">
      <c r="B1271" s="313">
        <v>1200</v>
      </c>
      <c r="C1271" s="1" t="s">
        <v>838</v>
      </c>
      <c r="D1271" s="11" t="s">
        <v>613</v>
      </c>
      <c r="E1271" s="1" t="s">
        <v>836</v>
      </c>
      <c r="F1271" s="43" t="s">
        <v>614</v>
      </c>
      <c r="G1271" s="26" t="s">
        <v>126</v>
      </c>
      <c r="H1271" s="5">
        <f t="shared" si="88"/>
        <v>-9000</v>
      </c>
      <c r="I1271" s="21">
        <f t="shared" si="87"/>
        <v>2.376237623762376</v>
      </c>
      <c r="M1271" s="2">
        <v>505</v>
      </c>
    </row>
    <row r="1272" spans="2:13" ht="12.75">
      <c r="B1272" s="313">
        <v>2500</v>
      </c>
      <c r="C1272" s="1" t="s">
        <v>838</v>
      </c>
      <c r="D1272" s="11" t="s">
        <v>613</v>
      </c>
      <c r="E1272" s="1" t="s">
        <v>836</v>
      </c>
      <c r="F1272" s="43" t="s">
        <v>614</v>
      </c>
      <c r="G1272" s="26" t="s">
        <v>134</v>
      </c>
      <c r="H1272" s="5">
        <f t="shared" si="88"/>
        <v>-11500</v>
      </c>
      <c r="I1272" s="21">
        <f t="shared" si="87"/>
        <v>4.9504950495049505</v>
      </c>
      <c r="M1272" s="2">
        <v>505</v>
      </c>
    </row>
    <row r="1273" spans="2:13" ht="12.75">
      <c r="B1273" s="315">
        <v>800</v>
      </c>
      <c r="C1273" s="1" t="s">
        <v>838</v>
      </c>
      <c r="D1273" s="11" t="s">
        <v>613</v>
      </c>
      <c r="E1273" s="1" t="s">
        <v>836</v>
      </c>
      <c r="F1273" s="43" t="s">
        <v>614</v>
      </c>
      <c r="G1273" s="26" t="s">
        <v>142</v>
      </c>
      <c r="H1273" s="5">
        <f t="shared" si="88"/>
        <v>-12300</v>
      </c>
      <c r="I1273" s="21">
        <f t="shared" si="87"/>
        <v>1.5841584158415842</v>
      </c>
      <c r="J1273" s="35"/>
      <c r="K1273" s="35"/>
      <c r="L1273" s="35"/>
      <c r="M1273" s="2">
        <v>505</v>
      </c>
    </row>
    <row r="1274" spans="2:13" ht="12.75">
      <c r="B1274" s="313">
        <v>1500</v>
      </c>
      <c r="C1274" s="1" t="s">
        <v>838</v>
      </c>
      <c r="D1274" s="11" t="s">
        <v>613</v>
      </c>
      <c r="E1274" s="1" t="s">
        <v>836</v>
      </c>
      <c r="F1274" s="43" t="s">
        <v>614</v>
      </c>
      <c r="G1274" s="26" t="s">
        <v>202</v>
      </c>
      <c r="H1274" s="5">
        <f t="shared" si="88"/>
        <v>-13800</v>
      </c>
      <c r="I1274" s="21">
        <f t="shared" si="87"/>
        <v>2.9702970297029703</v>
      </c>
      <c r="M1274" s="2">
        <v>505</v>
      </c>
    </row>
    <row r="1275" spans="1:13" s="72" customFormat="1" ht="12.75">
      <c r="A1275" s="1"/>
      <c r="B1275" s="313">
        <v>1600</v>
      </c>
      <c r="C1275" s="1" t="s">
        <v>838</v>
      </c>
      <c r="D1275" s="11" t="s">
        <v>613</v>
      </c>
      <c r="E1275" s="1" t="s">
        <v>836</v>
      </c>
      <c r="F1275" s="43" t="s">
        <v>614</v>
      </c>
      <c r="G1275" s="26" t="s">
        <v>136</v>
      </c>
      <c r="H1275" s="5">
        <f t="shared" si="88"/>
        <v>-15400</v>
      </c>
      <c r="I1275" s="21">
        <f t="shared" si="87"/>
        <v>3.1683168316831685</v>
      </c>
      <c r="J1275"/>
      <c r="K1275"/>
      <c r="L1275"/>
      <c r="M1275" s="2">
        <v>505</v>
      </c>
    </row>
    <row r="1276" spans="2:13" ht="12.75">
      <c r="B1276" s="313">
        <v>1700</v>
      </c>
      <c r="C1276" s="1" t="s">
        <v>838</v>
      </c>
      <c r="D1276" s="11" t="s">
        <v>613</v>
      </c>
      <c r="E1276" s="1" t="s">
        <v>836</v>
      </c>
      <c r="F1276" s="43" t="s">
        <v>614</v>
      </c>
      <c r="G1276" s="26" t="s">
        <v>205</v>
      </c>
      <c r="H1276" s="5">
        <f t="shared" si="88"/>
        <v>-17100</v>
      </c>
      <c r="I1276" s="21">
        <f t="shared" si="87"/>
        <v>3.366336633663366</v>
      </c>
      <c r="M1276" s="2">
        <v>505</v>
      </c>
    </row>
    <row r="1277" spans="2:13" ht="12.75">
      <c r="B1277" s="313">
        <v>2500</v>
      </c>
      <c r="C1277" s="1" t="s">
        <v>838</v>
      </c>
      <c r="D1277" s="11" t="s">
        <v>613</v>
      </c>
      <c r="E1277" s="1" t="s">
        <v>836</v>
      </c>
      <c r="F1277" s="43" t="s">
        <v>614</v>
      </c>
      <c r="G1277" s="26" t="s">
        <v>222</v>
      </c>
      <c r="H1277" s="5">
        <f t="shared" si="88"/>
        <v>-19600</v>
      </c>
      <c r="I1277" s="21">
        <f t="shared" si="87"/>
        <v>4.9504950495049505</v>
      </c>
      <c r="M1277" s="2">
        <v>505</v>
      </c>
    </row>
    <row r="1278" spans="1:13" ht="12.75">
      <c r="A1278" s="10"/>
      <c r="B1278" s="314">
        <f>SUM(B1265:B1277)</f>
        <v>19600</v>
      </c>
      <c r="C1278" s="10"/>
      <c r="D1278" s="10"/>
      <c r="E1278" s="10" t="s">
        <v>836</v>
      </c>
      <c r="F1278" s="77"/>
      <c r="G1278" s="17"/>
      <c r="H1278" s="70">
        <v>0</v>
      </c>
      <c r="I1278" s="71">
        <f t="shared" si="87"/>
        <v>38.81188118811881</v>
      </c>
      <c r="J1278" s="72"/>
      <c r="K1278" s="72"/>
      <c r="L1278" s="72"/>
      <c r="M1278" s="2">
        <v>505</v>
      </c>
    </row>
    <row r="1279" spans="2:13" ht="12.75">
      <c r="B1279" s="313"/>
      <c r="H1279" s="5">
        <f>H1278-B1279</f>
        <v>0</v>
      </c>
      <c r="I1279" s="21">
        <f t="shared" si="87"/>
        <v>0</v>
      </c>
      <c r="M1279" s="2">
        <v>505</v>
      </c>
    </row>
    <row r="1280" spans="2:13" ht="12.75">
      <c r="B1280" s="313"/>
      <c r="H1280" s="5">
        <f>H1279-B1280</f>
        <v>0</v>
      </c>
      <c r="I1280" s="21">
        <f t="shared" si="87"/>
        <v>0</v>
      </c>
      <c r="M1280" s="2">
        <v>505</v>
      </c>
    </row>
    <row r="1281" spans="1:13" ht="12.75">
      <c r="A1281" s="11"/>
      <c r="B1281" s="173">
        <v>800000</v>
      </c>
      <c r="C1281" s="1" t="s">
        <v>615</v>
      </c>
      <c r="D1281" s="1" t="s">
        <v>613</v>
      </c>
      <c r="E1281" s="1" t="s">
        <v>616</v>
      </c>
      <c r="F1281" s="53" t="s">
        <v>253</v>
      </c>
      <c r="G1281" s="28" t="s">
        <v>256</v>
      </c>
      <c r="H1281" s="5">
        <f>H1280-B1281</f>
        <v>-800000</v>
      </c>
      <c r="I1281" s="21">
        <f t="shared" si="87"/>
        <v>1584.1584158415842</v>
      </c>
      <c r="M1281" s="2">
        <v>505</v>
      </c>
    </row>
    <row r="1282" spans="1:13" ht="12.75">
      <c r="A1282" s="10"/>
      <c r="B1282" s="314">
        <f>SUM(B1281:B1281)</f>
        <v>800000</v>
      </c>
      <c r="C1282" s="10" t="s">
        <v>255</v>
      </c>
      <c r="D1282" s="10"/>
      <c r="E1282" s="10"/>
      <c r="F1282" s="95"/>
      <c r="G1282" s="17"/>
      <c r="H1282" s="70">
        <v>0</v>
      </c>
      <c r="I1282" s="71">
        <f t="shared" si="87"/>
        <v>1584.1584158415842</v>
      </c>
      <c r="J1282" s="72"/>
      <c r="K1282" s="72"/>
      <c r="L1282" s="72"/>
      <c r="M1282" s="2">
        <v>505</v>
      </c>
    </row>
    <row r="1283" spans="8:13" ht="12.75">
      <c r="H1283" s="5">
        <f>H1282-B1283</f>
        <v>0</v>
      </c>
      <c r="I1283" s="21">
        <f t="shared" si="87"/>
        <v>0</v>
      </c>
      <c r="M1283" s="2">
        <v>505</v>
      </c>
    </row>
    <row r="1284" spans="8:13" ht="12.75">
      <c r="H1284" s="5">
        <f>H1283-B1284</f>
        <v>0</v>
      </c>
      <c r="I1284" s="21">
        <f t="shared" si="87"/>
        <v>0</v>
      </c>
      <c r="M1284" s="2">
        <v>505</v>
      </c>
    </row>
    <row r="1285" spans="8:13" ht="12.75">
      <c r="H1285" s="5">
        <f>H1284-B1285</f>
        <v>0</v>
      </c>
      <c r="I1285" s="21">
        <f t="shared" si="87"/>
        <v>0</v>
      </c>
      <c r="M1285" s="2">
        <v>505</v>
      </c>
    </row>
    <row r="1286" spans="8:13" ht="12.75">
      <c r="H1286" s="5">
        <f>H1285-B1286</f>
        <v>0</v>
      </c>
      <c r="I1286" s="21">
        <f t="shared" si="87"/>
        <v>0</v>
      </c>
      <c r="M1286" s="2">
        <v>505</v>
      </c>
    </row>
    <row r="1287" spans="1:13" ht="13.5" thickBot="1">
      <c r="A1287" s="57"/>
      <c r="B1287" s="63">
        <f>+B1331+B1382+B1410+B1436+B1444+B1449+B1455+B1461</f>
        <v>1230961</v>
      </c>
      <c r="C1287" s="54"/>
      <c r="D1287" s="56" t="s">
        <v>418</v>
      </c>
      <c r="E1287" s="54"/>
      <c r="F1287" s="110"/>
      <c r="G1287" s="59"/>
      <c r="H1287" s="120">
        <f>H1286-B1287</f>
        <v>-1230961</v>
      </c>
      <c r="I1287" s="61">
        <f t="shared" si="87"/>
        <v>2437.546534653465</v>
      </c>
      <c r="J1287" s="62"/>
      <c r="K1287" s="62"/>
      <c r="L1287" s="62"/>
      <c r="M1287" s="2">
        <v>505</v>
      </c>
    </row>
    <row r="1288" spans="8:13" ht="12.75">
      <c r="H1288" s="5">
        <v>0</v>
      </c>
      <c r="I1288" s="21">
        <f t="shared" si="87"/>
        <v>0</v>
      </c>
      <c r="M1288" s="2">
        <v>505</v>
      </c>
    </row>
    <row r="1289" spans="8:13" ht="12.75">
      <c r="H1289" s="5">
        <f aca="true" t="shared" si="89" ref="H1289:H1330">H1288-B1289</f>
        <v>0</v>
      </c>
      <c r="I1289" s="21">
        <f t="shared" si="87"/>
        <v>0</v>
      </c>
      <c r="M1289" s="2">
        <v>505</v>
      </c>
    </row>
    <row r="1290" spans="2:13" ht="12.75">
      <c r="B1290" s="306">
        <v>2500</v>
      </c>
      <c r="C1290" s="31" t="s">
        <v>27</v>
      </c>
      <c r="D1290" s="11" t="s">
        <v>19</v>
      </c>
      <c r="E1290" s="36" t="s">
        <v>597</v>
      </c>
      <c r="F1290" s="43" t="s">
        <v>617</v>
      </c>
      <c r="G1290" s="26" t="s">
        <v>30</v>
      </c>
      <c r="H1290" s="5">
        <f t="shared" si="89"/>
        <v>-2500</v>
      </c>
      <c r="I1290" s="21">
        <f t="shared" si="87"/>
        <v>4.9504950495049505</v>
      </c>
      <c r="J1290" s="35"/>
      <c r="K1290" t="s">
        <v>27</v>
      </c>
      <c r="L1290" s="35"/>
      <c r="M1290" s="2">
        <v>505</v>
      </c>
    </row>
    <row r="1291" spans="2:13" ht="12.75">
      <c r="B1291" s="306">
        <v>5000</v>
      </c>
      <c r="C1291" s="31" t="s">
        <v>27</v>
      </c>
      <c r="D1291" s="11" t="s">
        <v>19</v>
      </c>
      <c r="E1291" s="1" t="s">
        <v>597</v>
      </c>
      <c r="F1291" s="43" t="s">
        <v>618</v>
      </c>
      <c r="G1291" s="26" t="s">
        <v>32</v>
      </c>
      <c r="H1291" s="5">
        <f t="shared" si="89"/>
        <v>-7500</v>
      </c>
      <c r="I1291" s="21">
        <f t="shared" si="87"/>
        <v>9.900990099009901</v>
      </c>
      <c r="K1291" t="s">
        <v>27</v>
      </c>
      <c r="M1291" s="2">
        <v>505</v>
      </c>
    </row>
    <row r="1292" spans="2:13" ht="12.75">
      <c r="B1292" s="306">
        <v>2500</v>
      </c>
      <c r="C1292" s="31" t="s">
        <v>27</v>
      </c>
      <c r="D1292" s="11" t="s">
        <v>19</v>
      </c>
      <c r="E1292" s="1" t="s">
        <v>597</v>
      </c>
      <c r="F1292" s="43" t="s">
        <v>619</v>
      </c>
      <c r="G1292" s="26" t="s">
        <v>68</v>
      </c>
      <c r="H1292" s="5">
        <f t="shared" si="89"/>
        <v>-10000</v>
      </c>
      <c r="I1292" s="21">
        <f t="shared" si="87"/>
        <v>4.9504950495049505</v>
      </c>
      <c r="K1292" t="s">
        <v>27</v>
      </c>
      <c r="M1292" s="2">
        <v>505</v>
      </c>
    </row>
    <row r="1293" spans="2:13" ht="12.75">
      <c r="B1293" s="306">
        <v>5000</v>
      </c>
      <c r="C1293" s="31" t="s">
        <v>27</v>
      </c>
      <c r="D1293" s="11" t="s">
        <v>19</v>
      </c>
      <c r="E1293" s="1" t="s">
        <v>597</v>
      </c>
      <c r="F1293" s="53" t="s">
        <v>620</v>
      </c>
      <c r="G1293" s="26" t="s">
        <v>82</v>
      </c>
      <c r="H1293" s="5">
        <f t="shared" si="89"/>
        <v>-15000</v>
      </c>
      <c r="I1293" s="21">
        <f t="shared" si="87"/>
        <v>9.900990099009901</v>
      </c>
      <c r="K1293" t="s">
        <v>27</v>
      </c>
      <c r="M1293" s="2">
        <v>505</v>
      </c>
    </row>
    <row r="1294" spans="2:13" ht="12.75">
      <c r="B1294" s="306">
        <v>5000</v>
      </c>
      <c r="C1294" s="31" t="s">
        <v>27</v>
      </c>
      <c r="D1294" s="1" t="s">
        <v>19</v>
      </c>
      <c r="E1294" s="1" t="s">
        <v>597</v>
      </c>
      <c r="F1294" s="53" t="s">
        <v>621</v>
      </c>
      <c r="G1294" s="26" t="s">
        <v>126</v>
      </c>
      <c r="H1294" s="5">
        <f t="shared" si="89"/>
        <v>-20000</v>
      </c>
      <c r="I1294" s="21">
        <f aca="true" t="shared" si="90" ref="I1294:I1325">+B1294/M1294</f>
        <v>9.900990099009901</v>
      </c>
      <c r="K1294" t="s">
        <v>27</v>
      </c>
      <c r="M1294" s="2">
        <v>505</v>
      </c>
    </row>
    <row r="1295" spans="2:13" ht="12.75">
      <c r="B1295" s="306">
        <v>2500</v>
      </c>
      <c r="C1295" s="31" t="s">
        <v>27</v>
      </c>
      <c r="D1295" s="1" t="s">
        <v>19</v>
      </c>
      <c r="E1295" s="1" t="s">
        <v>597</v>
      </c>
      <c r="F1295" s="53" t="s">
        <v>622</v>
      </c>
      <c r="G1295" s="26" t="s">
        <v>202</v>
      </c>
      <c r="H1295" s="5">
        <f t="shared" si="89"/>
        <v>-22500</v>
      </c>
      <c r="I1295" s="21">
        <f t="shared" si="90"/>
        <v>4.9504950495049505</v>
      </c>
      <c r="K1295" t="s">
        <v>27</v>
      </c>
      <c r="M1295" s="2">
        <v>505</v>
      </c>
    </row>
    <row r="1296" spans="2:13" ht="12.75">
      <c r="B1296" s="306">
        <v>2500</v>
      </c>
      <c r="C1296" s="31" t="s">
        <v>27</v>
      </c>
      <c r="D1296" s="1" t="s">
        <v>19</v>
      </c>
      <c r="E1296" s="1" t="s">
        <v>597</v>
      </c>
      <c r="F1296" s="53" t="s">
        <v>623</v>
      </c>
      <c r="G1296" s="26" t="s">
        <v>136</v>
      </c>
      <c r="H1296" s="5">
        <f t="shared" si="89"/>
        <v>-25000</v>
      </c>
      <c r="I1296" s="21">
        <f t="shared" si="90"/>
        <v>4.9504950495049505</v>
      </c>
      <c r="K1296" t="s">
        <v>27</v>
      </c>
      <c r="M1296" s="2">
        <v>505</v>
      </c>
    </row>
    <row r="1297" spans="2:13" ht="12.75">
      <c r="B1297" s="306">
        <v>1000</v>
      </c>
      <c r="C1297" s="31" t="s">
        <v>27</v>
      </c>
      <c r="D1297" s="1" t="s">
        <v>19</v>
      </c>
      <c r="E1297" s="1" t="s">
        <v>597</v>
      </c>
      <c r="F1297" s="53" t="s">
        <v>624</v>
      </c>
      <c r="G1297" s="26" t="s">
        <v>205</v>
      </c>
      <c r="H1297" s="5">
        <f t="shared" si="89"/>
        <v>-26000</v>
      </c>
      <c r="I1297" s="21">
        <f t="shared" si="90"/>
        <v>1.9801980198019802</v>
      </c>
      <c r="K1297" t="s">
        <v>27</v>
      </c>
      <c r="M1297" s="2">
        <v>505</v>
      </c>
    </row>
    <row r="1298" spans="2:13" ht="12.75">
      <c r="B1298" s="306">
        <v>2500</v>
      </c>
      <c r="C1298" s="31" t="s">
        <v>27</v>
      </c>
      <c r="D1298" s="1" t="s">
        <v>19</v>
      </c>
      <c r="E1298" s="1" t="s">
        <v>597</v>
      </c>
      <c r="F1298" s="53" t="s">
        <v>625</v>
      </c>
      <c r="G1298" s="26" t="s">
        <v>222</v>
      </c>
      <c r="H1298" s="5">
        <f t="shared" si="89"/>
        <v>-28500</v>
      </c>
      <c r="I1298" s="21">
        <f t="shared" si="90"/>
        <v>4.9504950495049505</v>
      </c>
      <c r="K1298" t="s">
        <v>27</v>
      </c>
      <c r="M1298" s="2">
        <v>505</v>
      </c>
    </row>
    <row r="1299" spans="2:13" ht="12.75">
      <c r="B1299" s="306">
        <v>2500</v>
      </c>
      <c r="C1299" s="31" t="s">
        <v>27</v>
      </c>
      <c r="D1299" s="1" t="s">
        <v>19</v>
      </c>
      <c r="E1299" s="1" t="s">
        <v>597</v>
      </c>
      <c r="F1299" s="53" t="s">
        <v>626</v>
      </c>
      <c r="G1299" s="26" t="s">
        <v>154</v>
      </c>
      <c r="H1299" s="5">
        <f t="shared" si="89"/>
        <v>-31000</v>
      </c>
      <c r="I1299" s="21">
        <f t="shared" si="90"/>
        <v>4.9504950495049505</v>
      </c>
      <c r="K1299" t="s">
        <v>27</v>
      </c>
      <c r="M1299" s="2">
        <v>505</v>
      </c>
    </row>
    <row r="1300" spans="2:13" ht="12.75">
      <c r="B1300" s="306">
        <v>2500</v>
      </c>
      <c r="C1300" s="31" t="s">
        <v>27</v>
      </c>
      <c r="D1300" s="1" t="s">
        <v>19</v>
      </c>
      <c r="E1300" s="1" t="s">
        <v>597</v>
      </c>
      <c r="F1300" s="53" t="s">
        <v>366</v>
      </c>
      <c r="G1300" s="26" t="s">
        <v>160</v>
      </c>
      <c r="H1300" s="5">
        <f t="shared" si="89"/>
        <v>-33500</v>
      </c>
      <c r="I1300" s="21">
        <f t="shared" si="90"/>
        <v>4.9504950495049505</v>
      </c>
      <c r="K1300" t="s">
        <v>27</v>
      </c>
      <c r="M1300" s="2">
        <v>505</v>
      </c>
    </row>
    <row r="1301" spans="2:13" ht="12.75">
      <c r="B1301" s="306">
        <v>2500</v>
      </c>
      <c r="C1301" s="31" t="s">
        <v>27</v>
      </c>
      <c r="D1301" s="1" t="s">
        <v>19</v>
      </c>
      <c r="E1301" s="1" t="s">
        <v>597</v>
      </c>
      <c r="F1301" s="53" t="s">
        <v>627</v>
      </c>
      <c r="G1301" s="26" t="s">
        <v>156</v>
      </c>
      <c r="H1301" s="5">
        <f t="shared" si="89"/>
        <v>-36000</v>
      </c>
      <c r="I1301" s="21">
        <f t="shared" si="90"/>
        <v>4.9504950495049505</v>
      </c>
      <c r="K1301" t="s">
        <v>27</v>
      </c>
      <c r="M1301" s="2">
        <v>505</v>
      </c>
    </row>
    <row r="1302" spans="2:13" ht="12.75">
      <c r="B1302" s="306">
        <v>2500</v>
      </c>
      <c r="C1302" s="31" t="s">
        <v>27</v>
      </c>
      <c r="D1302" s="1" t="s">
        <v>19</v>
      </c>
      <c r="E1302" s="1" t="s">
        <v>597</v>
      </c>
      <c r="F1302" s="53" t="s">
        <v>626</v>
      </c>
      <c r="G1302" s="26" t="s">
        <v>169</v>
      </c>
      <c r="H1302" s="5">
        <f t="shared" si="89"/>
        <v>-38500</v>
      </c>
      <c r="I1302" s="21">
        <f t="shared" si="90"/>
        <v>4.9504950495049505</v>
      </c>
      <c r="K1302" t="s">
        <v>27</v>
      </c>
      <c r="M1302" s="2">
        <v>505</v>
      </c>
    </row>
    <row r="1303" spans="2:13" ht="12.75">
      <c r="B1303" s="306">
        <v>2500</v>
      </c>
      <c r="C1303" s="31" t="s">
        <v>27</v>
      </c>
      <c r="D1303" s="1" t="s">
        <v>19</v>
      </c>
      <c r="E1303" s="1" t="s">
        <v>597</v>
      </c>
      <c r="F1303" s="53" t="s">
        <v>626</v>
      </c>
      <c r="G1303" s="26" t="s">
        <v>321</v>
      </c>
      <c r="H1303" s="5">
        <f t="shared" si="89"/>
        <v>-41000</v>
      </c>
      <c r="I1303" s="21">
        <f t="shared" si="90"/>
        <v>4.9504950495049505</v>
      </c>
      <c r="K1303" t="s">
        <v>27</v>
      </c>
      <c r="M1303" s="2">
        <v>505</v>
      </c>
    </row>
    <row r="1304" spans="2:13" ht="12.75">
      <c r="B1304" s="306">
        <v>2500</v>
      </c>
      <c r="C1304" s="31" t="s">
        <v>27</v>
      </c>
      <c r="D1304" s="1" t="s">
        <v>19</v>
      </c>
      <c r="E1304" s="1" t="s">
        <v>597</v>
      </c>
      <c r="F1304" s="53" t="s">
        <v>626</v>
      </c>
      <c r="G1304" s="26" t="s">
        <v>459</v>
      </c>
      <c r="H1304" s="5">
        <f t="shared" si="89"/>
        <v>-43500</v>
      </c>
      <c r="I1304" s="21">
        <f t="shared" si="90"/>
        <v>4.9504950495049505</v>
      </c>
      <c r="K1304" t="s">
        <v>27</v>
      </c>
      <c r="M1304" s="2">
        <v>505</v>
      </c>
    </row>
    <row r="1305" spans="2:13" ht="12.75">
      <c r="B1305" s="306">
        <v>3000</v>
      </c>
      <c r="C1305" s="31" t="s">
        <v>27</v>
      </c>
      <c r="D1305" s="1" t="s">
        <v>19</v>
      </c>
      <c r="E1305" s="1" t="s">
        <v>597</v>
      </c>
      <c r="F1305" s="53" t="s">
        <v>628</v>
      </c>
      <c r="G1305" s="26" t="s">
        <v>116</v>
      </c>
      <c r="H1305" s="5">
        <f t="shared" si="89"/>
        <v>-46500</v>
      </c>
      <c r="I1305" s="21">
        <f t="shared" si="90"/>
        <v>5.9405940594059405</v>
      </c>
      <c r="K1305" t="s">
        <v>27</v>
      </c>
      <c r="M1305" s="2">
        <v>505</v>
      </c>
    </row>
    <row r="1306" spans="2:13" ht="12.75">
      <c r="B1306" s="306">
        <v>6000</v>
      </c>
      <c r="C1306" s="31" t="s">
        <v>27</v>
      </c>
      <c r="D1306" s="1" t="s">
        <v>19</v>
      </c>
      <c r="E1306" s="1" t="s">
        <v>597</v>
      </c>
      <c r="F1306" s="53" t="s">
        <v>629</v>
      </c>
      <c r="G1306" s="26" t="s">
        <v>185</v>
      </c>
      <c r="H1306" s="5">
        <f t="shared" si="89"/>
        <v>-52500</v>
      </c>
      <c r="I1306" s="21">
        <f t="shared" si="90"/>
        <v>11.881188118811881</v>
      </c>
      <c r="K1306" t="s">
        <v>27</v>
      </c>
      <c r="M1306" s="2">
        <v>505</v>
      </c>
    </row>
    <row r="1307" spans="2:13" ht="12.75">
      <c r="B1307" s="306">
        <v>2500</v>
      </c>
      <c r="C1307" s="31" t="s">
        <v>27</v>
      </c>
      <c r="D1307" s="1" t="s">
        <v>19</v>
      </c>
      <c r="E1307" s="1" t="s">
        <v>597</v>
      </c>
      <c r="F1307" s="53" t="s">
        <v>630</v>
      </c>
      <c r="G1307" s="26" t="s">
        <v>211</v>
      </c>
      <c r="H1307" s="5">
        <f t="shared" si="89"/>
        <v>-55000</v>
      </c>
      <c r="I1307" s="21">
        <f t="shared" si="90"/>
        <v>4.9504950495049505</v>
      </c>
      <c r="K1307" t="s">
        <v>27</v>
      </c>
      <c r="M1307" s="2">
        <v>505</v>
      </c>
    </row>
    <row r="1308" spans="2:13" ht="12.75">
      <c r="B1308" s="306">
        <v>2500</v>
      </c>
      <c r="C1308" s="31" t="s">
        <v>27</v>
      </c>
      <c r="D1308" s="1" t="s">
        <v>19</v>
      </c>
      <c r="E1308" s="1" t="s">
        <v>597</v>
      </c>
      <c r="F1308" s="53" t="s">
        <v>631</v>
      </c>
      <c r="G1308" s="26" t="s">
        <v>213</v>
      </c>
      <c r="H1308" s="5">
        <f t="shared" si="89"/>
        <v>-57500</v>
      </c>
      <c r="I1308" s="21">
        <f t="shared" si="90"/>
        <v>4.9504950495049505</v>
      </c>
      <c r="K1308" t="s">
        <v>27</v>
      </c>
      <c r="M1308" s="2">
        <v>505</v>
      </c>
    </row>
    <row r="1309" spans="2:13" ht="12.75">
      <c r="B1309" s="306">
        <v>2500</v>
      </c>
      <c r="C1309" s="31" t="s">
        <v>27</v>
      </c>
      <c r="D1309" s="11" t="s">
        <v>19</v>
      </c>
      <c r="E1309" s="1" t="s">
        <v>632</v>
      </c>
      <c r="F1309" s="43" t="s">
        <v>633</v>
      </c>
      <c r="G1309" s="26" t="s">
        <v>30</v>
      </c>
      <c r="H1309" s="5">
        <f t="shared" si="89"/>
        <v>-60000</v>
      </c>
      <c r="I1309" s="21">
        <f t="shared" si="90"/>
        <v>4.9504950495049505</v>
      </c>
      <c r="K1309" t="s">
        <v>27</v>
      </c>
      <c r="M1309" s="2">
        <v>505</v>
      </c>
    </row>
    <row r="1310" spans="2:13" ht="12.75">
      <c r="B1310" s="306">
        <v>2500</v>
      </c>
      <c r="C1310" s="31" t="s">
        <v>27</v>
      </c>
      <c r="D1310" s="11" t="s">
        <v>19</v>
      </c>
      <c r="E1310" s="1" t="s">
        <v>632</v>
      </c>
      <c r="F1310" s="43" t="s">
        <v>627</v>
      </c>
      <c r="G1310" s="26" t="s">
        <v>32</v>
      </c>
      <c r="H1310" s="5">
        <f t="shared" si="89"/>
        <v>-62500</v>
      </c>
      <c r="I1310" s="21">
        <f t="shared" si="90"/>
        <v>4.9504950495049505</v>
      </c>
      <c r="K1310" t="s">
        <v>27</v>
      </c>
      <c r="M1310" s="2">
        <v>505</v>
      </c>
    </row>
    <row r="1311" spans="2:13" ht="12.75">
      <c r="B1311" s="306">
        <v>2500</v>
      </c>
      <c r="C1311" s="31" t="s">
        <v>27</v>
      </c>
      <c r="D1311" s="11" t="s">
        <v>19</v>
      </c>
      <c r="E1311" s="1" t="s">
        <v>632</v>
      </c>
      <c r="F1311" s="43" t="s">
        <v>634</v>
      </c>
      <c r="G1311" s="26" t="s">
        <v>34</v>
      </c>
      <c r="H1311" s="5">
        <f t="shared" si="89"/>
        <v>-65000</v>
      </c>
      <c r="I1311" s="21">
        <f t="shared" si="90"/>
        <v>4.9504950495049505</v>
      </c>
      <c r="K1311" t="s">
        <v>27</v>
      </c>
      <c r="M1311" s="2">
        <v>505</v>
      </c>
    </row>
    <row r="1312" spans="2:13" ht="12.75">
      <c r="B1312" s="306">
        <v>2500</v>
      </c>
      <c r="C1312" s="31" t="s">
        <v>27</v>
      </c>
      <c r="D1312" s="11" t="s">
        <v>19</v>
      </c>
      <c r="E1312" s="1" t="s">
        <v>632</v>
      </c>
      <c r="F1312" s="43" t="s">
        <v>635</v>
      </c>
      <c r="G1312" s="26" t="s">
        <v>68</v>
      </c>
      <c r="H1312" s="5">
        <f t="shared" si="89"/>
        <v>-67500</v>
      </c>
      <c r="I1312" s="21">
        <f t="shared" si="90"/>
        <v>4.9504950495049505</v>
      </c>
      <c r="K1312" t="s">
        <v>27</v>
      </c>
      <c r="M1312" s="2">
        <v>505</v>
      </c>
    </row>
    <row r="1313" spans="2:13" ht="12.75">
      <c r="B1313" s="306">
        <v>2500</v>
      </c>
      <c r="C1313" s="31" t="s">
        <v>27</v>
      </c>
      <c r="D1313" s="11" t="s">
        <v>19</v>
      </c>
      <c r="E1313" s="1" t="s">
        <v>632</v>
      </c>
      <c r="F1313" s="53" t="s">
        <v>636</v>
      </c>
      <c r="G1313" s="26" t="s">
        <v>82</v>
      </c>
      <c r="H1313" s="5">
        <f t="shared" si="89"/>
        <v>-70000</v>
      </c>
      <c r="I1313" s="21">
        <f t="shared" si="90"/>
        <v>4.9504950495049505</v>
      </c>
      <c r="K1313" t="s">
        <v>27</v>
      </c>
      <c r="M1313" s="2">
        <v>505</v>
      </c>
    </row>
    <row r="1314" spans="2:13" ht="12.75">
      <c r="B1314" s="306">
        <v>2500</v>
      </c>
      <c r="C1314" s="31" t="s">
        <v>27</v>
      </c>
      <c r="D1314" s="1" t="s">
        <v>19</v>
      </c>
      <c r="E1314" s="1" t="s">
        <v>632</v>
      </c>
      <c r="F1314" s="53" t="s">
        <v>637</v>
      </c>
      <c r="G1314" s="26" t="s">
        <v>78</v>
      </c>
      <c r="H1314" s="5">
        <f t="shared" si="89"/>
        <v>-72500</v>
      </c>
      <c r="I1314" s="21">
        <f t="shared" si="90"/>
        <v>4.9504950495049505</v>
      </c>
      <c r="K1314" t="s">
        <v>27</v>
      </c>
      <c r="M1314" s="2">
        <v>505</v>
      </c>
    </row>
    <row r="1315" spans="2:13" ht="12.75">
      <c r="B1315" s="306">
        <v>2500</v>
      </c>
      <c r="C1315" s="31" t="s">
        <v>27</v>
      </c>
      <c r="D1315" s="1" t="s">
        <v>19</v>
      </c>
      <c r="E1315" s="1" t="s">
        <v>632</v>
      </c>
      <c r="F1315" s="53" t="s">
        <v>638</v>
      </c>
      <c r="G1315" s="26" t="s">
        <v>248</v>
      </c>
      <c r="H1315" s="5">
        <f t="shared" si="89"/>
        <v>-75000</v>
      </c>
      <c r="I1315" s="21">
        <f t="shared" si="90"/>
        <v>4.9504950495049505</v>
      </c>
      <c r="K1315" t="s">
        <v>27</v>
      </c>
      <c r="M1315" s="2">
        <v>505</v>
      </c>
    </row>
    <row r="1316" spans="2:13" ht="12.75">
      <c r="B1316" s="306">
        <v>3000</v>
      </c>
      <c r="C1316" s="31" t="s">
        <v>27</v>
      </c>
      <c r="D1316" s="1" t="s">
        <v>19</v>
      </c>
      <c r="E1316" s="1" t="s">
        <v>632</v>
      </c>
      <c r="F1316" s="53" t="s">
        <v>834</v>
      </c>
      <c r="G1316" s="26" t="s">
        <v>126</v>
      </c>
      <c r="H1316" s="5">
        <f t="shared" si="89"/>
        <v>-78000</v>
      </c>
      <c r="I1316" s="21">
        <f t="shared" si="90"/>
        <v>5.9405940594059405</v>
      </c>
      <c r="K1316" t="s">
        <v>27</v>
      </c>
      <c r="M1316" s="2">
        <v>505</v>
      </c>
    </row>
    <row r="1317" spans="2:13" ht="12.75">
      <c r="B1317" s="306">
        <v>2500</v>
      </c>
      <c r="C1317" s="31" t="s">
        <v>27</v>
      </c>
      <c r="D1317" s="1" t="s">
        <v>19</v>
      </c>
      <c r="E1317" s="1" t="s">
        <v>632</v>
      </c>
      <c r="F1317" s="53" t="s">
        <v>639</v>
      </c>
      <c r="G1317" s="26" t="s">
        <v>134</v>
      </c>
      <c r="H1317" s="5">
        <f t="shared" si="89"/>
        <v>-80500</v>
      </c>
      <c r="I1317" s="21">
        <f t="shared" si="90"/>
        <v>4.9504950495049505</v>
      </c>
      <c r="K1317" t="s">
        <v>27</v>
      </c>
      <c r="M1317" s="2">
        <v>505</v>
      </c>
    </row>
    <row r="1318" spans="2:13" ht="12.75">
      <c r="B1318" s="306">
        <v>2500</v>
      </c>
      <c r="C1318" s="31" t="s">
        <v>27</v>
      </c>
      <c r="D1318" s="1" t="s">
        <v>19</v>
      </c>
      <c r="E1318" s="1" t="s">
        <v>632</v>
      </c>
      <c r="F1318" s="53" t="s">
        <v>640</v>
      </c>
      <c r="G1318" s="26" t="s">
        <v>142</v>
      </c>
      <c r="H1318" s="5">
        <f t="shared" si="89"/>
        <v>-83000</v>
      </c>
      <c r="I1318" s="21">
        <f t="shared" si="90"/>
        <v>4.9504950495049505</v>
      </c>
      <c r="K1318" t="s">
        <v>27</v>
      </c>
      <c r="M1318" s="2">
        <v>505</v>
      </c>
    </row>
    <row r="1319" spans="2:13" ht="12.75">
      <c r="B1319" s="306">
        <v>2500</v>
      </c>
      <c r="C1319" s="31" t="s">
        <v>27</v>
      </c>
      <c r="D1319" s="1" t="s">
        <v>19</v>
      </c>
      <c r="E1319" s="1" t="s">
        <v>632</v>
      </c>
      <c r="F1319" s="53" t="s">
        <v>641</v>
      </c>
      <c r="G1319" s="26" t="s">
        <v>202</v>
      </c>
      <c r="H1319" s="5">
        <f t="shared" si="89"/>
        <v>-85500</v>
      </c>
      <c r="I1319" s="21">
        <f t="shared" si="90"/>
        <v>4.9504950495049505</v>
      </c>
      <c r="K1319" t="s">
        <v>27</v>
      </c>
      <c r="M1319" s="2">
        <v>505</v>
      </c>
    </row>
    <row r="1320" spans="2:13" ht="12.75">
      <c r="B1320" s="306">
        <v>2500</v>
      </c>
      <c r="C1320" s="31" t="s">
        <v>27</v>
      </c>
      <c r="D1320" s="1" t="s">
        <v>19</v>
      </c>
      <c r="E1320" s="1" t="s">
        <v>632</v>
      </c>
      <c r="F1320" s="53" t="s">
        <v>642</v>
      </c>
      <c r="G1320" s="26" t="s">
        <v>136</v>
      </c>
      <c r="H1320" s="5">
        <f t="shared" si="89"/>
        <v>-88000</v>
      </c>
      <c r="I1320" s="21">
        <f t="shared" si="90"/>
        <v>4.9504950495049505</v>
      </c>
      <c r="K1320" t="s">
        <v>27</v>
      </c>
      <c r="M1320" s="2">
        <v>505</v>
      </c>
    </row>
    <row r="1321" spans="2:13" ht="12.75">
      <c r="B1321" s="306">
        <v>2500</v>
      </c>
      <c r="C1321" s="31" t="s">
        <v>27</v>
      </c>
      <c r="D1321" s="1" t="s">
        <v>19</v>
      </c>
      <c r="E1321" s="1" t="s">
        <v>632</v>
      </c>
      <c r="F1321" s="53" t="s">
        <v>643</v>
      </c>
      <c r="G1321" s="26" t="s">
        <v>205</v>
      </c>
      <c r="H1321" s="5">
        <f t="shared" si="89"/>
        <v>-90500</v>
      </c>
      <c r="I1321" s="21">
        <f t="shared" si="90"/>
        <v>4.9504950495049505</v>
      </c>
      <c r="K1321" t="s">
        <v>27</v>
      </c>
      <c r="M1321" s="2">
        <v>505</v>
      </c>
    </row>
    <row r="1322" spans="2:13" ht="12.75">
      <c r="B1322" s="306">
        <v>1000</v>
      </c>
      <c r="C1322" s="31" t="s">
        <v>27</v>
      </c>
      <c r="D1322" s="1" t="s">
        <v>19</v>
      </c>
      <c r="E1322" s="1" t="s">
        <v>632</v>
      </c>
      <c r="F1322" s="53" t="s">
        <v>644</v>
      </c>
      <c r="G1322" s="26" t="s">
        <v>232</v>
      </c>
      <c r="H1322" s="5">
        <f t="shared" si="89"/>
        <v>-91500</v>
      </c>
      <c r="I1322" s="21">
        <f t="shared" si="90"/>
        <v>1.9801980198019802</v>
      </c>
      <c r="K1322" t="s">
        <v>27</v>
      </c>
      <c r="M1322" s="2">
        <v>505</v>
      </c>
    </row>
    <row r="1323" spans="2:13" ht="12.75">
      <c r="B1323" s="306">
        <v>2500</v>
      </c>
      <c r="C1323" s="31" t="s">
        <v>27</v>
      </c>
      <c r="D1323" s="1" t="s">
        <v>19</v>
      </c>
      <c r="E1323" s="1" t="s">
        <v>632</v>
      </c>
      <c r="F1323" s="53" t="s">
        <v>645</v>
      </c>
      <c r="G1323" s="26" t="s">
        <v>222</v>
      </c>
      <c r="H1323" s="5">
        <f t="shared" si="89"/>
        <v>-94000</v>
      </c>
      <c r="I1323" s="21">
        <f t="shared" si="90"/>
        <v>4.9504950495049505</v>
      </c>
      <c r="K1323" t="s">
        <v>27</v>
      </c>
      <c r="M1323" s="2">
        <v>505</v>
      </c>
    </row>
    <row r="1324" spans="2:13" ht="12.75">
      <c r="B1324" s="306">
        <v>2500</v>
      </c>
      <c r="C1324" s="31" t="s">
        <v>27</v>
      </c>
      <c r="D1324" s="1" t="s">
        <v>19</v>
      </c>
      <c r="E1324" s="1" t="s">
        <v>632</v>
      </c>
      <c r="F1324" s="53" t="s">
        <v>646</v>
      </c>
      <c r="G1324" s="26" t="s">
        <v>154</v>
      </c>
      <c r="H1324" s="5">
        <f t="shared" si="89"/>
        <v>-96500</v>
      </c>
      <c r="I1324" s="21">
        <f t="shared" si="90"/>
        <v>4.9504950495049505</v>
      </c>
      <c r="K1324" t="s">
        <v>27</v>
      </c>
      <c r="M1324" s="2">
        <v>505</v>
      </c>
    </row>
    <row r="1325" spans="2:13" ht="12.75">
      <c r="B1325" s="306">
        <v>1000</v>
      </c>
      <c r="C1325" s="31" t="s">
        <v>27</v>
      </c>
      <c r="D1325" s="1" t="s">
        <v>19</v>
      </c>
      <c r="E1325" s="1" t="s">
        <v>632</v>
      </c>
      <c r="F1325" s="53" t="s">
        <v>647</v>
      </c>
      <c r="G1325" s="26" t="s">
        <v>169</v>
      </c>
      <c r="H1325" s="5">
        <f t="shared" si="89"/>
        <v>-97500</v>
      </c>
      <c r="I1325" s="21">
        <f t="shared" si="90"/>
        <v>1.9801980198019802</v>
      </c>
      <c r="K1325" t="s">
        <v>27</v>
      </c>
      <c r="M1325" s="2">
        <v>505</v>
      </c>
    </row>
    <row r="1326" spans="2:13" ht="12.75">
      <c r="B1326" s="306">
        <v>2500</v>
      </c>
      <c r="C1326" s="31" t="s">
        <v>27</v>
      </c>
      <c r="D1326" s="1" t="s">
        <v>19</v>
      </c>
      <c r="E1326" s="1" t="s">
        <v>632</v>
      </c>
      <c r="F1326" s="53" t="s">
        <v>648</v>
      </c>
      <c r="G1326" s="26" t="s">
        <v>116</v>
      </c>
      <c r="H1326" s="5">
        <f t="shared" si="89"/>
        <v>-100000</v>
      </c>
      <c r="I1326" s="21">
        <f aca="true" t="shared" si="91" ref="I1326:I1333">+B1326/M1326</f>
        <v>4.9504950495049505</v>
      </c>
      <c r="K1326" t="s">
        <v>27</v>
      </c>
      <c r="M1326" s="2">
        <v>505</v>
      </c>
    </row>
    <row r="1327" spans="2:13" ht="12.75">
      <c r="B1327" s="306">
        <v>2500</v>
      </c>
      <c r="C1327" s="31" t="s">
        <v>27</v>
      </c>
      <c r="D1327" s="1" t="s">
        <v>19</v>
      </c>
      <c r="E1327" s="1" t="s">
        <v>632</v>
      </c>
      <c r="F1327" s="53" t="s">
        <v>649</v>
      </c>
      <c r="G1327" s="26" t="s">
        <v>181</v>
      </c>
      <c r="H1327" s="5">
        <f t="shared" si="89"/>
        <v>-102500</v>
      </c>
      <c r="I1327" s="21">
        <f t="shared" si="91"/>
        <v>4.9504950495049505</v>
      </c>
      <c r="K1327" t="s">
        <v>27</v>
      </c>
      <c r="M1327" s="2">
        <v>505</v>
      </c>
    </row>
    <row r="1328" spans="1:13" s="72" customFormat="1" ht="12.75">
      <c r="A1328" s="1"/>
      <c r="B1328" s="306">
        <v>2500</v>
      </c>
      <c r="C1328" s="31" t="s">
        <v>27</v>
      </c>
      <c r="D1328" s="1" t="s">
        <v>19</v>
      </c>
      <c r="E1328" s="1" t="s">
        <v>632</v>
      </c>
      <c r="F1328" s="53" t="s">
        <v>650</v>
      </c>
      <c r="G1328" s="26" t="s">
        <v>371</v>
      </c>
      <c r="H1328" s="5">
        <f t="shared" si="89"/>
        <v>-105000</v>
      </c>
      <c r="I1328" s="21">
        <f t="shared" si="91"/>
        <v>4.9504950495049505</v>
      </c>
      <c r="J1328"/>
      <c r="K1328" t="s">
        <v>27</v>
      </c>
      <c r="L1328"/>
      <c r="M1328" s="2">
        <v>505</v>
      </c>
    </row>
    <row r="1329" spans="2:13" ht="12.75">
      <c r="B1329" s="306">
        <v>2500</v>
      </c>
      <c r="C1329" s="31" t="s">
        <v>27</v>
      </c>
      <c r="D1329" s="1" t="s">
        <v>19</v>
      </c>
      <c r="E1329" s="1" t="s">
        <v>632</v>
      </c>
      <c r="F1329" s="53" t="s">
        <v>651</v>
      </c>
      <c r="G1329" s="26" t="s">
        <v>211</v>
      </c>
      <c r="H1329" s="5">
        <f t="shared" si="89"/>
        <v>-107500</v>
      </c>
      <c r="I1329" s="21">
        <f t="shared" si="91"/>
        <v>4.9504950495049505</v>
      </c>
      <c r="K1329" t="s">
        <v>27</v>
      </c>
      <c r="M1329" s="2">
        <v>505</v>
      </c>
    </row>
    <row r="1330" spans="2:13" ht="12.75">
      <c r="B1330" s="306">
        <v>2500</v>
      </c>
      <c r="C1330" s="31" t="s">
        <v>27</v>
      </c>
      <c r="D1330" s="1" t="s">
        <v>19</v>
      </c>
      <c r="E1330" s="1" t="s">
        <v>632</v>
      </c>
      <c r="F1330" s="53" t="s">
        <v>652</v>
      </c>
      <c r="G1330" s="26" t="s">
        <v>213</v>
      </c>
      <c r="H1330" s="5">
        <f t="shared" si="89"/>
        <v>-110000</v>
      </c>
      <c r="I1330" s="21">
        <f t="shared" si="91"/>
        <v>4.9504950495049505</v>
      </c>
      <c r="K1330" t="s">
        <v>27</v>
      </c>
      <c r="M1330" s="2">
        <v>505</v>
      </c>
    </row>
    <row r="1331" spans="1:13" ht="12.75">
      <c r="A1331" s="10"/>
      <c r="B1331" s="307">
        <f>SUM(B1290:B1330)</f>
        <v>110000</v>
      </c>
      <c r="C1331" s="10" t="s">
        <v>27</v>
      </c>
      <c r="D1331" s="10"/>
      <c r="E1331" s="10"/>
      <c r="F1331" s="77"/>
      <c r="G1331" s="17"/>
      <c r="H1331" s="70">
        <v>0</v>
      </c>
      <c r="I1331" s="71">
        <f t="shared" si="91"/>
        <v>217.82178217821783</v>
      </c>
      <c r="J1331" s="72"/>
      <c r="K1331" s="72"/>
      <c r="L1331" s="72"/>
      <c r="M1331" s="2">
        <v>505</v>
      </c>
    </row>
    <row r="1332" spans="2:13" ht="12.75">
      <c r="B1332" s="306"/>
      <c r="H1332" s="5">
        <f aca="true" t="shared" si="92" ref="H1332:H1363">H1331-B1332</f>
        <v>0</v>
      </c>
      <c r="I1332" s="21">
        <f t="shared" si="91"/>
        <v>0</v>
      </c>
      <c r="M1332" s="2">
        <v>505</v>
      </c>
    </row>
    <row r="1333" spans="2:13" ht="12.75">
      <c r="B1333" s="306"/>
      <c r="H1333" s="5">
        <f t="shared" si="92"/>
        <v>0</v>
      </c>
      <c r="I1333" s="21">
        <f t="shared" si="91"/>
        <v>0</v>
      </c>
      <c r="M1333" s="2">
        <v>505</v>
      </c>
    </row>
    <row r="1334" spans="2:13" ht="12.75">
      <c r="B1334" s="308">
        <v>1800</v>
      </c>
      <c r="C1334" s="1" t="s">
        <v>42</v>
      </c>
      <c r="D1334" s="11" t="s">
        <v>19</v>
      </c>
      <c r="E1334" s="1" t="s">
        <v>43</v>
      </c>
      <c r="F1334" s="43" t="s">
        <v>594</v>
      </c>
      <c r="G1334" s="29" t="s">
        <v>30</v>
      </c>
      <c r="H1334" s="5">
        <f t="shared" si="92"/>
        <v>-1800</v>
      </c>
      <c r="I1334" s="21">
        <v>3.6</v>
      </c>
      <c r="K1334" t="s">
        <v>592</v>
      </c>
      <c r="M1334" s="2">
        <v>505</v>
      </c>
    </row>
    <row r="1335" spans="2:13" ht="12.75">
      <c r="B1335" s="306">
        <v>1650</v>
      </c>
      <c r="C1335" s="1" t="s">
        <v>42</v>
      </c>
      <c r="D1335" s="11" t="s">
        <v>19</v>
      </c>
      <c r="E1335" s="1" t="s">
        <v>43</v>
      </c>
      <c r="F1335" s="43" t="s">
        <v>594</v>
      </c>
      <c r="G1335" s="26" t="s">
        <v>32</v>
      </c>
      <c r="H1335" s="5">
        <f t="shared" si="92"/>
        <v>-3450</v>
      </c>
      <c r="I1335" s="21">
        <v>3.3</v>
      </c>
      <c r="K1335" t="s">
        <v>592</v>
      </c>
      <c r="M1335" s="2">
        <v>505</v>
      </c>
    </row>
    <row r="1336" spans="2:13" ht="12.75">
      <c r="B1336" s="306">
        <v>1500</v>
      </c>
      <c r="C1336" s="1" t="s">
        <v>42</v>
      </c>
      <c r="D1336" s="11" t="s">
        <v>19</v>
      </c>
      <c r="E1336" s="1" t="s">
        <v>43</v>
      </c>
      <c r="F1336" s="43" t="s">
        <v>594</v>
      </c>
      <c r="G1336" s="26" t="s">
        <v>34</v>
      </c>
      <c r="H1336" s="5">
        <f t="shared" si="92"/>
        <v>-4950</v>
      </c>
      <c r="I1336" s="21">
        <v>3</v>
      </c>
      <c r="K1336" t="s">
        <v>592</v>
      </c>
      <c r="M1336" s="2">
        <v>505</v>
      </c>
    </row>
    <row r="1337" spans="2:13" ht="12.75">
      <c r="B1337" s="306">
        <v>1600</v>
      </c>
      <c r="C1337" s="1" t="s">
        <v>42</v>
      </c>
      <c r="D1337" s="11" t="s">
        <v>19</v>
      </c>
      <c r="E1337" s="1" t="s">
        <v>43</v>
      </c>
      <c r="F1337" s="43" t="s">
        <v>594</v>
      </c>
      <c r="G1337" s="26" t="s">
        <v>68</v>
      </c>
      <c r="H1337" s="5">
        <f t="shared" si="92"/>
        <v>-6550</v>
      </c>
      <c r="I1337" s="21">
        <v>3.2</v>
      </c>
      <c r="K1337" t="s">
        <v>592</v>
      </c>
      <c r="M1337" s="2">
        <v>505</v>
      </c>
    </row>
    <row r="1338" spans="2:13" ht="12.75">
      <c r="B1338" s="306">
        <v>1450</v>
      </c>
      <c r="C1338" s="1" t="s">
        <v>42</v>
      </c>
      <c r="D1338" s="11" t="s">
        <v>19</v>
      </c>
      <c r="E1338" s="1" t="s">
        <v>43</v>
      </c>
      <c r="F1338" s="43" t="s">
        <v>594</v>
      </c>
      <c r="G1338" s="26" t="s">
        <v>82</v>
      </c>
      <c r="H1338" s="5">
        <f t="shared" si="92"/>
        <v>-8000</v>
      </c>
      <c r="I1338" s="21">
        <v>2.9</v>
      </c>
      <c r="K1338" t="s">
        <v>592</v>
      </c>
      <c r="M1338" s="2">
        <v>505</v>
      </c>
    </row>
    <row r="1339" spans="2:13" ht="12.75">
      <c r="B1339" s="306">
        <v>1200</v>
      </c>
      <c r="C1339" s="1" t="s">
        <v>42</v>
      </c>
      <c r="D1339" s="11" t="s">
        <v>19</v>
      </c>
      <c r="E1339" s="1" t="s">
        <v>43</v>
      </c>
      <c r="F1339" s="43" t="s">
        <v>594</v>
      </c>
      <c r="G1339" s="26" t="s">
        <v>78</v>
      </c>
      <c r="H1339" s="5">
        <f t="shared" si="92"/>
        <v>-9200</v>
      </c>
      <c r="I1339" s="21">
        <v>2.4</v>
      </c>
      <c r="K1339" t="s">
        <v>592</v>
      </c>
      <c r="M1339" s="2">
        <v>505</v>
      </c>
    </row>
    <row r="1340" spans="2:13" ht="12.75">
      <c r="B1340" s="306">
        <v>1900</v>
      </c>
      <c r="C1340" s="1" t="s">
        <v>42</v>
      </c>
      <c r="D1340" s="11" t="s">
        <v>19</v>
      </c>
      <c r="E1340" s="1" t="s">
        <v>43</v>
      </c>
      <c r="F1340" s="43" t="s">
        <v>594</v>
      </c>
      <c r="G1340" s="26" t="s">
        <v>126</v>
      </c>
      <c r="H1340" s="5">
        <f t="shared" si="92"/>
        <v>-11100</v>
      </c>
      <c r="I1340" s="21">
        <v>3.8</v>
      </c>
      <c r="K1340" t="s">
        <v>592</v>
      </c>
      <c r="M1340" s="2">
        <v>505</v>
      </c>
    </row>
    <row r="1341" spans="2:13" ht="12.75">
      <c r="B1341" s="306">
        <v>1500</v>
      </c>
      <c r="C1341" s="1" t="s">
        <v>42</v>
      </c>
      <c r="D1341" s="11" t="s">
        <v>19</v>
      </c>
      <c r="E1341" s="1" t="s">
        <v>43</v>
      </c>
      <c r="F1341" s="43" t="s">
        <v>594</v>
      </c>
      <c r="G1341" s="26" t="s">
        <v>142</v>
      </c>
      <c r="H1341" s="5">
        <f t="shared" si="92"/>
        <v>-12600</v>
      </c>
      <c r="I1341" s="21">
        <v>3</v>
      </c>
      <c r="K1341" t="s">
        <v>592</v>
      </c>
      <c r="M1341" s="2">
        <v>505</v>
      </c>
    </row>
    <row r="1342" spans="2:13" ht="12.75">
      <c r="B1342" s="306">
        <v>1650</v>
      </c>
      <c r="C1342" s="1" t="s">
        <v>42</v>
      </c>
      <c r="D1342" s="11" t="s">
        <v>19</v>
      </c>
      <c r="E1342" s="1" t="s">
        <v>43</v>
      </c>
      <c r="F1342" s="43" t="s">
        <v>594</v>
      </c>
      <c r="G1342" s="26" t="s">
        <v>202</v>
      </c>
      <c r="H1342" s="5">
        <f t="shared" si="92"/>
        <v>-14250</v>
      </c>
      <c r="I1342" s="21">
        <v>3.3</v>
      </c>
      <c r="K1342" t="s">
        <v>592</v>
      </c>
      <c r="M1342" s="2">
        <v>505</v>
      </c>
    </row>
    <row r="1343" spans="2:13" ht="12.75">
      <c r="B1343" s="306">
        <v>1900</v>
      </c>
      <c r="C1343" s="1" t="s">
        <v>42</v>
      </c>
      <c r="D1343" s="11" t="s">
        <v>19</v>
      </c>
      <c r="E1343" s="1" t="s">
        <v>43</v>
      </c>
      <c r="F1343" s="43" t="s">
        <v>594</v>
      </c>
      <c r="G1343" s="26" t="s">
        <v>136</v>
      </c>
      <c r="H1343" s="5">
        <f t="shared" si="92"/>
        <v>-16150</v>
      </c>
      <c r="I1343" s="21">
        <v>3.8</v>
      </c>
      <c r="K1343" t="s">
        <v>592</v>
      </c>
      <c r="M1343" s="2">
        <v>505</v>
      </c>
    </row>
    <row r="1344" spans="2:13" ht="12.75">
      <c r="B1344" s="306">
        <v>1300</v>
      </c>
      <c r="C1344" s="1" t="s">
        <v>42</v>
      </c>
      <c r="D1344" s="11" t="s">
        <v>19</v>
      </c>
      <c r="E1344" s="1" t="s">
        <v>43</v>
      </c>
      <c r="F1344" s="43" t="s">
        <v>594</v>
      </c>
      <c r="G1344" s="26" t="s">
        <v>205</v>
      </c>
      <c r="H1344" s="5">
        <f t="shared" si="92"/>
        <v>-17450</v>
      </c>
      <c r="I1344" s="21">
        <v>2.6</v>
      </c>
      <c r="K1344" t="s">
        <v>592</v>
      </c>
      <c r="M1344" s="2">
        <v>505</v>
      </c>
    </row>
    <row r="1345" spans="2:13" ht="12.75">
      <c r="B1345" s="306">
        <v>1550</v>
      </c>
      <c r="C1345" s="1" t="s">
        <v>42</v>
      </c>
      <c r="D1345" s="11" t="s">
        <v>19</v>
      </c>
      <c r="E1345" s="1" t="s">
        <v>43</v>
      </c>
      <c r="F1345" s="43" t="s">
        <v>594</v>
      </c>
      <c r="G1345" s="26" t="s">
        <v>222</v>
      </c>
      <c r="H1345" s="5">
        <f t="shared" si="92"/>
        <v>-19000</v>
      </c>
      <c r="I1345" s="21">
        <v>3.1</v>
      </c>
      <c r="K1345" t="s">
        <v>592</v>
      </c>
      <c r="M1345" s="2">
        <v>505</v>
      </c>
    </row>
    <row r="1346" spans="2:13" ht="12.75">
      <c r="B1346" s="306">
        <v>1500</v>
      </c>
      <c r="C1346" s="1" t="s">
        <v>42</v>
      </c>
      <c r="D1346" s="11" t="s">
        <v>19</v>
      </c>
      <c r="E1346" s="1" t="s">
        <v>43</v>
      </c>
      <c r="F1346" s="43" t="s">
        <v>594</v>
      </c>
      <c r="G1346" s="26" t="s">
        <v>154</v>
      </c>
      <c r="H1346" s="5">
        <f t="shared" si="92"/>
        <v>-20500</v>
      </c>
      <c r="I1346" s="21">
        <v>3</v>
      </c>
      <c r="K1346" t="s">
        <v>592</v>
      </c>
      <c r="M1346" s="2">
        <v>505</v>
      </c>
    </row>
    <row r="1347" spans="2:13" ht="12.75">
      <c r="B1347" s="306">
        <v>1300</v>
      </c>
      <c r="C1347" s="1" t="s">
        <v>42</v>
      </c>
      <c r="D1347" s="11" t="s">
        <v>19</v>
      </c>
      <c r="E1347" s="1" t="s">
        <v>43</v>
      </c>
      <c r="F1347" s="43" t="s">
        <v>594</v>
      </c>
      <c r="G1347" s="26" t="s">
        <v>160</v>
      </c>
      <c r="H1347" s="5">
        <f t="shared" si="92"/>
        <v>-21800</v>
      </c>
      <c r="I1347" s="21">
        <v>2.6</v>
      </c>
      <c r="K1347" t="s">
        <v>592</v>
      </c>
      <c r="M1347" s="2">
        <v>505</v>
      </c>
    </row>
    <row r="1348" spans="2:13" ht="12.75">
      <c r="B1348" s="306">
        <v>1500</v>
      </c>
      <c r="C1348" s="1" t="s">
        <v>42</v>
      </c>
      <c r="D1348" s="11" t="s">
        <v>19</v>
      </c>
      <c r="E1348" s="1" t="s">
        <v>43</v>
      </c>
      <c r="F1348" s="43" t="s">
        <v>594</v>
      </c>
      <c r="G1348" s="26" t="s">
        <v>156</v>
      </c>
      <c r="H1348" s="5">
        <f t="shared" si="92"/>
        <v>-23300</v>
      </c>
      <c r="I1348" s="21">
        <v>3</v>
      </c>
      <c r="K1348" t="s">
        <v>592</v>
      </c>
      <c r="M1348" s="2">
        <v>505</v>
      </c>
    </row>
    <row r="1349" spans="2:13" ht="12.75">
      <c r="B1349" s="306">
        <v>1600</v>
      </c>
      <c r="C1349" s="1" t="s">
        <v>42</v>
      </c>
      <c r="D1349" s="11" t="s">
        <v>19</v>
      </c>
      <c r="E1349" s="1" t="s">
        <v>43</v>
      </c>
      <c r="F1349" s="43" t="s">
        <v>594</v>
      </c>
      <c r="G1349" s="26" t="s">
        <v>169</v>
      </c>
      <c r="H1349" s="5">
        <f t="shared" si="92"/>
        <v>-24900</v>
      </c>
      <c r="I1349" s="21">
        <v>3.2</v>
      </c>
      <c r="K1349" t="s">
        <v>592</v>
      </c>
      <c r="M1349" s="2">
        <v>505</v>
      </c>
    </row>
    <row r="1350" spans="2:13" ht="12.75">
      <c r="B1350" s="306">
        <v>1400</v>
      </c>
      <c r="C1350" s="1" t="s">
        <v>42</v>
      </c>
      <c r="D1350" s="11" t="s">
        <v>19</v>
      </c>
      <c r="E1350" s="1" t="s">
        <v>43</v>
      </c>
      <c r="F1350" s="43" t="s">
        <v>594</v>
      </c>
      <c r="G1350" s="26" t="s">
        <v>321</v>
      </c>
      <c r="H1350" s="5">
        <f t="shared" si="92"/>
        <v>-26300</v>
      </c>
      <c r="I1350" s="21">
        <v>2.8</v>
      </c>
      <c r="K1350" t="s">
        <v>592</v>
      </c>
      <c r="M1350" s="2">
        <v>505</v>
      </c>
    </row>
    <row r="1351" spans="2:13" ht="12.75">
      <c r="B1351" s="306">
        <v>1400</v>
      </c>
      <c r="C1351" s="1" t="s">
        <v>42</v>
      </c>
      <c r="D1351" s="11" t="s">
        <v>19</v>
      </c>
      <c r="E1351" s="1" t="s">
        <v>43</v>
      </c>
      <c r="F1351" s="43" t="s">
        <v>594</v>
      </c>
      <c r="G1351" s="26" t="s">
        <v>116</v>
      </c>
      <c r="H1351" s="5">
        <f t="shared" si="92"/>
        <v>-27700</v>
      </c>
      <c r="I1351" s="21">
        <v>2.8</v>
      </c>
      <c r="K1351" t="s">
        <v>592</v>
      </c>
      <c r="M1351" s="2">
        <v>505</v>
      </c>
    </row>
    <row r="1352" spans="2:13" ht="12.75">
      <c r="B1352" s="306">
        <v>1750</v>
      </c>
      <c r="C1352" s="1" t="s">
        <v>42</v>
      </c>
      <c r="D1352" s="11" t="s">
        <v>19</v>
      </c>
      <c r="E1352" s="1" t="s">
        <v>43</v>
      </c>
      <c r="F1352" s="43" t="s">
        <v>594</v>
      </c>
      <c r="G1352" s="26" t="s">
        <v>181</v>
      </c>
      <c r="H1352" s="5">
        <f t="shared" si="92"/>
        <v>-29450</v>
      </c>
      <c r="I1352" s="21">
        <v>3.5</v>
      </c>
      <c r="K1352" t="s">
        <v>592</v>
      </c>
      <c r="M1352" s="2">
        <v>505</v>
      </c>
    </row>
    <row r="1353" spans="2:13" ht="12.75">
      <c r="B1353" s="306">
        <v>1400</v>
      </c>
      <c r="C1353" s="1" t="s">
        <v>42</v>
      </c>
      <c r="D1353" s="11" t="s">
        <v>19</v>
      </c>
      <c r="E1353" s="1" t="s">
        <v>43</v>
      </c>
      <c r="F1353" s="43" t="s">
        <v>594</v>
      </c>
      <c r="G1353" s="26" t="s">
        <v>185</v>
      </c>
      <c r="H1353" s="5">
        <f t="shared" si="92"/>
        <v>-30850</v>
      </c>
      <c r="I1353" s="21">
        <v>2.8</v>
      </c>
      <c r="K1353" t="s">
        <v>592</v>
      </c>
      <c r="M1353" s="2">
        <v>505</v>
      </c>
    </row>
    <row r="1354" spans="2:13" ht="12.75">
      <c r="B1354" s="306">
        <v>1500</v>
      </c>
      <c r="C1354" s="1" t="s">
        <v>42</v>
      </c>
      <c r="D1354" s="11" t="s">
        <v>19</v>
      </c>
      <c r="E1354" s="1" t="s">
        <v>43</v>
      </c>
      <c r="F1354" s="43" t="s">
        <v>594</v>
      </c>
      <c r="G1354" s="26" t="s">
        <v>209</v>
      </c>
      <c r="H1354" s="5">
        <f t="shared" si="92"/>
        <v>-32350</v>
      </c>
      <c r="I1354" s="21">
        <v>3</v>
      </c>
      <c r="K1354" t="s">
        <v>592</v>
      </c>
      <c r="M1354" s="2">
        <v>505</v>
      </c>
    </row>
    <row r="1355" spans="2:13" ht="12.75">
      <c r="B1355" s="306">
        <v>1600</v>
      </c>
      <c r="C1355" s="1" t="s">
        <v>42</v>
      </c>
      <c r="D1355" s="11" t="s">
        <v>19</v>
      </c>
      <c r="E1355" s="1" t="s">
        <v>43</v>
      </c>
      <c r="F1355" s="43" t="s">
        <v>594</v>
      </c>
      <c r="G1355" s="26" t="s">
        <v>223</v>
      </c>
      <c r="H1355" s="5">
        <f t="shared" si="92"/>
        <v>-33950</v>
      </c>
      <c r="I1355" s="21">
        <v>3.2</v>
      </c>
      <c r="K1355" t="s">
        <v>592</v>
      </c>
      <c r="M1355" s="2">
        <v>505</v>
      </c>
    </row>
    <row r="1356" spans="2:13" ht="12.75">
      <c r="B1356" s="306">
        <v>1200</v>
      </c>
      <c r="C1356" s="1" t="s">
        <v>42</v>
      </c>
      <c r="D1356" s="11" t="s">
        <v>19</v>
      </c>
      <c r="E1356" s="1" t="s">
        <v>43</v>
      </c>
      <c r="F1356" s="43" t="s">
        <v>594</v>
      </c>
      <c r="G1356" s="26" t="s">
        <v>325</v>
      </c>
      <c r="H1356" s="5">
        <f t="shared" si="92"/>
        <v>-35150</v>
      </c>
      <c r="I1356" s="21">
        <v>2.4</v>
      </c>
      <c r="K1356" t="s">
        <v>592</v>
      </c>
      <c r="M1356" s="2">
        <v>505</v>
      </c>
    </row>
    <row r="1357" spans="2:13" ht="12.75">
      <c r="B1357" s="306">
        <v>1550</v>
      </c>
      <c r="C1357" s="1" t="s">
        <v>42</v>
      </c>
      <c r="D1357" s="11" t="s">
        <v>19</v>
      </c>
      <c r="E1357" s="1" t="s">
        <v>43</v>
      </c>
      <c r="F1357" s="43" t="s">
        <v>594</v>
      </c>
      <c r="G1357" s="26" t="s">
        <v>211</v>
      </c>
      <c r="H1357" s="5">
        <f t="shared" si="92"/>
        <v>-36700</v>
      </c>
      <c r="I1357" s="21">
        <v>3.1</v>
      </c>
      <c r="K1357" t="s">
        <v>592</v>
      </c>
      <c r="M1357" s="2">
        <v>505</v>
      </c>
    </row>
    <row r="1358" spans="2:13" ht="12.75">
      <c r="B1358" s="306">
        <v>1700</v>
      </c>
      <c r="C1358" s="1" t="s">
        <v>42</v>
      </c>
      <c r="D1358" s="11" t="s">
        <v>19</v>
      </c>
      <c r="E1358" s="1" t="s">
        <v>43</v>
      </c>
      <c r="F1358" s="43" t="s">
        <v>594</v>
      </c>
      <c r="G1358" s="26" t="s">
        <v>213</v>
      </c>
      <c r="H1358" s="5">
        <f t="shared" si="92"/>
        <v>-38400</v>
      </c>
      <c r="I1358" s="21">
        <v>3.4</v>
      </c>
      <c r="K1358" t="s">
        <v>592</v>
      </c>
      <c r="M1358" s="2">
        <v>505</v>
      </c>
    </row>
    <row r="1359" spans="2:13" ht="12.75">
      <c r="B1359" s="306">
        <v>1000</v>
      </c>
      <c r="C1359" s="1" t="s">
        <v>42</v>
      </c>
      <c r="D1359" s="11" t="s">
        <v>653</v>
      </c>
      <c r="E1359" s="1" t="s">
        <v>836</v>
      </c>
      <c r="F1359" s="43" t="s">
        <v>654</v>
      </c>
      <c r="G1359" s="26" t="s">
        <v>30</v>
      </c>
      <c r="H1359" s="5">
        <f t="shared" si="92"/>
        <v>-39400</v>
      </c>
      <c r="I1359" s="21">
        <v>2</v>
      </c>
      <c r="K1359" s="85" t="s">
        <v>597</v>
      </c>
      <c r="M1359" s="2">
        <v>505</v>
      </c>
    </row>
    <row r="1360" spans="2:13" ht="12.75">
      <c r="B1360" s="308">
        <v>1200</v>
      </c>
      <c r="C1360" s="1" t="s">
        <v>42</v>
      </c>
      <c r="D1360" s="11" t="s">
        <v>653</v>
      </c>
      <c r="E1360" s="1" t="s">
        <v>836</v>
      </c>
      <c r="F1360" s="43" t="s">
        <v>654</v>
      </c>
      <c r="G1360" s="26" t="s">
        <v>32</v>
      </c>
      <c r="H1360" s="5">
        <f t="shared" si="92"/>
        <v>-40600</v>
      </c>
      <c r="I1360" s="21">
        <v>2.4</v>
      </c>
      <c r="K1360" s="85" t="s">
        <v>597</v>
      </c>
      <c r="M1360" s="2">
        <v>505</v>
      </c>
    </row>
    <row r="1361" spans="2:13" ht="12.75">
      <c r="B1361" s="308">
        <v>1000</v>
      </c>
      <c r="C1361" s="1" t="s">
        <v>42</v>
      </c>
      <c r="D1361" s="11" t="s">
        <v>653</v>
      </c>
      <c r="E1361" s="1" t="s">
        <v>836</v>
      </c>
      <c r="F1361" s="43" t="s">
        <v>654</v>
      </c>
      <c r="G1361" s="26" t="s">
        <v>34</v>
      </c>
      <c r="H1361" s="5">
        <f t="shared" si="92"/>
        <v>-41600</v>
      </c>
      <c r="I1361" s="21">
        <v>2</v>
      </c>
      <c r="K1361" s="85" t="s">
        <v>597</v>
      </c>
      <c r="M1361" s="2">
        <v>505</v>
      </c>
    </row>
    <row r="1362" spans="2:13" ht="12.75">
      <c r="B1362" s="308">
        <v>800</v>
      </c>
      <c r="C1362" s="1" t="s">
        <v>42</v>
      </c>
      <c r="D1362" s="11" t="s">
        <v>653</v>
      </c>
      <c r="E1362" s="1" t="s">
        <v>836</v>
      </c>
      <c r="F1362" s="43" t="s">
        <v>654</v>
      </c>
      <c r="G1362" s="26" t="s">
        <v>68</v>
      </c>
      <c r="H1362" s="5">
        <f t="shared" si="92"/>
        <v>-42400</v>
      </c>
      <c r="I1362" s="21">
        <v>1.6</v>
      </c>
      <c r="K1362" s="85" t="s">
        <v>597</v>
      </c>
      <c r="M1362" s="2">
        <v>505</v>
      </c>
    </row>
    <row r="1363" spans="2:13" ht="12.75">
      <c r="B1363" s="308">
        <v>1000</v>
      </c>
      <c r="C1363" s="1" t="s">
        <v>42</v>
      </c>
      <c r="D1363" s="11" t="s">
        <v>653</v>
      </c>
      <c r="E1363" s="1" t="s">
        <v>836</v>
      </c>
      <c r="F1363" s="43" t="s">
        <v>654</v>
      </c>
      <c r="G1363" s="26" t="s">
        <v>82</v>
      </c>
      <c r="H1363" s="5">
        <f t="shared" si="92"/>
        <v>-43400</v>
      </c>
      <c r="I1363" s="21">
        <v>2</v>
      </c>
      <c r="K1363" s="85" t="s">
        <v>597</v>
      </c>
      <c r="M1363" s="2">
        <v>505</v>
      </c>
    </row>
    <row r="1364" spans="2:13" ht="12.75">
      <c r="B1364" s="308">
        <v>1300</v>
      </c>
      <c r="C1364" s="1" t="s">
        <v>42</v>
      </c>
      <c r="D1364" s="11" t="s">
        <v>653</v>
      </c>
      <c r="E1364" s="1" t="s">
        <v>836</v>
      </c>
      <c r="F1364" s="43" t="s">
        <v>654</v>
      </c>
      <c r="G1364" s="26" t="s">
        <v>126</v>
      </c>
      <c r="H1364" s="5">
        <f aca="true" t="shared" si="93" ref="H1364:H1381">H1363-B1364</f>
        <v>-44700</v>
      </c>
      <c r="I1364" s="21">
        <v>2.6</v>
      </c>
      <c r="K1364" s="85" t="s">
        <v>597</v>
      </c>
      <c r="M1364" s="2">
        <v>505</v>
      </c>
    </row>
    <row r="1365" spans="1:13" ht="12.75">
      <c r="A1365" s="11"/>
      <c r="B1365" s="308">
        <v>1350</v>
      </c>
      <c r="C1365" s="1" t="s">
        <v>42</v>
      </c>
      <c r="D1365" s="11" t="s">
        <v>653</v>
      </c>
      <c r="E1365" s="1" t="s">
        <v>836</v>
      </c>
      <c r="F1365" s="43" t="s">
        <v>654</v>
      </c>
      <c r="G1365" s="26" t="s">
        <v>134</v>
      </c>
      <c r="H1365" s="5">
        <f t="shared" si="93"/>
        <v>-46050</v>
      </c>
      <c r="I1365" s="21">
        <v>2.7</v>
      </c>
      <c r="J1365" s="14"/>
      <c r="K1365" s="85" t="s">
        <v>597</v>
      </c>
      <c r="L1365" s="14"/>
      <c r="M1365" s="2">
        <v>505</v>
      </c>
    </row>
    <row r="1366" spans="2:13" ht="12.75">
      <c r="B1366" s="306">
        <v>1000</v>
      </c>
      <c r="C1366" s="1" t="s">
        <v>42</v>
      </c>
      <c r="D1366" s="11" t="s">
        <v>653</v>
      </c>
      <c r="E1366" s="1" t="s">
        <v>836</v>
      </c>
      <c r="F1366" s="43" t="s">
        <v>654</v>
      </c>
      <c r="G1366" s="26" t="s">
        <v>142</v>
      </c>
      <c r="H1366" s="5">
        <f t="shared" si="93"/>
        <v>-47050</v>
      </c>
      <c r="I1366" s="21">
        <v>2</v>
      </c>
      <c r="K1366" s="85" t="s">
        <v>597</v>
      </c>
      <c r="M1366" s="2">
        <v>505</v>
      </c>
    </row>
    <row r="1367" spans="2:13" ht="12.75">
      <c r="B1367" s="306">
        <v>800</v>
      </c>
      <c r="C1367" s="1" t="s">
        <v>42</v>
      </c>
      <c r="D1367" s="11" t="s">
        <v>653</v>
      </c>
      <c r="E1367" s="1" t="s">
        <v>836</v>
      </c>
      <c r="F1367" s="43" t="s">
        <v>654</v>
      </c>
      <c r="G1367" s="26" t="s">
        <v>202</v>
      </c>
      <c r="H1367" s="5">
        <f t="shared" si="93"/>
        <v>-47850</v>
      </c>
      <c r="I1367" s="21">
        <v>1.6</v>
      </c>
      <c r="K1367" s="85" t="s">
        <v>597</v>
      </c>
      <c r="M1367" s="2">
        <v>505</v>
      </c>
    </row>
    <row r="1368" spans="2:13" ht="12.75">
      <c r="B1368" s="306">
        <v>1100</v>
      </c>
      <c r="C1368" s="1" t="s">
        <v>42</v>
      </c>
      <c r="D1368" s="11" t="s">
        <v>653</v>
      </c>
      <c r="E1368" s="1" t="s">
        <v>836</v>
      </c>
      <c r="F1368" s="43" t="s">
        <v>654</v>
      </c>
      <c r="G1368" s="26" t="s">
        <v>136</v>
      </c>
      <c r="H1368" s="5">
        <f t="shared" si="93"/>
        <v>-48950</v>
      </c>
      <c r="I1368" s="21">
        <v>2.2</v>
      </c>
      <c r="K1368" s="85" t="s">
        <v>597</v>
      </c>
      <c r="M1368" s="2">
        <v>505</v>
      </c>
    </row>
    <row r="1369" spans="2:13" ht="12.75">
      <c r="B1369" s="309">
        <v>1600</v>
      </c>
      <c r="C1369" s="1" t="s">
        <v>42</v>
      </c>
      <c r="D1369" s="11" t="s">
        <v>653</v>
      </c>
      <c r="E1369" s="1" t="s">
        <v>836</v>
      </c>
      <c r="F1369" s="43" t="s">
        <v>654</v>
      </c>
      <c r="G1369" s="26" t="s">
        <v>222</v>
      </c>
      <c r="H1369" s="5">
        <f t="shared" si="93"/>
        <v>-50550</v>
      </c>
      <c r="I1369" s="21">
        <v>3.2</v>
      </c>
      <c r="J1369" s="35"/>
      <c r="K1369" s="85" t="s">
        <v>597</v>
      </c>
      <c r="L1369" s="35"/>
      <c r="M1369" s="2">
        <v>505</v>
      </c>
    </row>
    <row r="1370" spans="2:13" ht="12.75">
      <c r="B1370" s="306">
        <v>1400</v>
      </c>
      <c r="C1370" s="1" t="s">
        <v>42</v>
      </c>
      <c r="D1370" s="11" t="s">
        <v>653</v>
      </c>
      <c r="E1370" s="1" t="s">
        <v>836</v>
      </c>
      <c r="F1370" s="43" t="s">
        <v>654</v>
      </c>
      <c r="G1370" s="26" t="s">
        <v>154</v>
      </c>
      <c r="H1370" s="5">
        <f t="shared" si="93"/>
        <v>-51950</v>
      </c>
      <c r="I1370" s="21">
        <v>2.8</v>
      </c>
      <c r="K1370" s="85" t="s">
        <v>597</v>
      </c>
      <c r="M1370" s="2">
        <v>505</v>
      </c>
    </row>
    <row r="1371" spans="2:13" ht="12.75">
      <c r="B1371" s="306">
        <v>1000</v>
      </c>
      <c r="C1371" s="1" t="s">
        <v>42</v>
      </c>
      <c r="D1371" s="11" t="s">
        <v>653</v>
      </c>
      <c r="E1371" s="1" t="s">
        <v>836</v>
      </c>
      <c r="F1371" s="43" t="s">
        <v>654</v>
      </c>
      <c r="G1371" s="26" t="s">
        <v>160</v>
      </c>
      <c r="H1371" s="5">
        <f t="shared" si="93"/>
        <v>-52950</v>
      </c>
      <c r="I1371" s="21">
        <v>2</v>
      </c>
      <c r="K1371" s="85" t="s">
        <v>597</v>
      </c>
      <c r="M1371" s="2">
        <v>505</v>
      </c>
    </row>
    <row r="1372" spans="2:13" ht="12.75">
      <c r="B1372" s="306">
        <v>1200</v>
      </c>
      <c r="C1372" s="1" t="s">
        <v>42</v>
      </c>
      <c r="D1372" s="11" t="s">
        <v>653</v>
      </c>
      <c r="E1372" s="1" t="s">
        <v>836</v>
      </c>
      <c r="F1372" s="43" t="s">
        <v>654</v>
      </c>
      <c r="G1372" s="26" t="s">
        <v>156</v>
      </c>
      <c r="H1372" s="5">
        <f t="shared" si="93"/>
        <v>-54150</v>
      </c>
      <c r="I1372" s="21">
        <v>2.4</v>
      </c>
      <c r="K1372" s="85" t="s">
        <v>597</v>
      </c>
      <c r="M1372" s="2">
        <v>505</v>
      </c>
    </row>
    <row r="1373" spans="2:13" ht="12.75">
      <c r="B1373" s="306">
        <v>900</v>
      </c>
      <c r="C1373" s="1" t="s">
        <v>42</v>
      </c>
      <c r="D1373" s="31" t="s">
        <v>653</v>
      </c>
      <c r="E1373" s="1" t="s">
        <v>836</v>
      </c>
      <c r="F1373" s="43" t="s">
        <v>654</v>
      </c>
      <c r="G1373" s="26" t="s">
        <v>169</v>
      </c>
      <c r="H1373" s="5">
        <f t="shared" si="93"/>
        <v>-55050</v>
      </c>
      <c r="I1373" s="21">
        <v>1.8</v>
      </c>
      <c r="K1373" s="85" t="s">
        <v>597</v>
      </c>
      <c r="M1373" s="2">
        <v>505</v>
      </c>
    </row>
    <row r="1374" spans="2:13" ht="12.75">
      <c r="B1374" s="306">
        <v>1600</v>
      </c>
      <c r="C1374" s="1" t="s">
        <v>42</v>
      </c>
      <c r="D1374" s="11" t="s">
        <v>653</v>
      </c>
      <c r="E1374" s="1" t="s">
        <v>836</v>
      </c>
      <c r="F1374" s="43" t="s">
        <v>654</v>
      </c>
      <c r="G1374" s="26" t="s">
        <v>116</v>
      </c>
      <c r="H1374" s="5">
        <f t="shared" si="93"/>
        <v>-56650</v>
      </c>
      <c r="I1374" s="21">
        <v>3.2</v>
      </c>
      <c r="K1374" s="85" t="s">
        <v>597</v>
      </c>
      <c r="M1374" s="2">
        <v>505</v>
      </c>
    </row>
    <row r="1375" spans="2:13" ht="12.75">
      <c r="B1375" s="306">
        <v>1400</v>
      </c>
      <c r="C1375" s="1" t="s">
        <v>42</v>
      </c>
      <c r="D1375" s="11" t="s">
        <v>653</v>
      </c>
      <c r="E1375" s="1" t="s">
        <v>836</v>
      </c>
      <c r="F1375" s="43" t="s">
        <v>654</v>
      </c>
      <c r="G1375" s="26" t="s">
        <v>181</v>
      </c>
      <c r="H1375" s="5">
        <f t="shared" si="93"/>
        <v>-58050</v>
      </c>
      <c r="I1375" s="21">
        <v>2.8</v>
      </c>
      <c r="K1375" s="85" t="s">
        <v>597</v>
      </c>
      <c r="M1375" s="2">
        <v>505</v>
      </c>
    </row>
    <row r="1376" spans="2:13" ht="12.75">
      <c r="B1376" s="306">
        <v>1700</v>
      </c>
      <c r="C1376" s="1" t="s">
        <v>42</v>
      </c>
      <c r="D1376" s="11" t="s">
        <v>653</v>
      </c>
      <c r="E1376" s="1" t="s">
        <v>836</v>
      </c>
      <c r="F1376" s="43" t="s">
        <v>654</v>
      </c>
      <c r="G1376" s="26" t="s">
        <v>185</v>
      </c>
      <c r="H1376" s="5">
        <f t="shared" si="93"/>
        <v>-59750</v>
      </c>
      <c r="I1376" s="21">
        <v>3.4</v>
      </c>
      <c r="K1376" s="85" t="s">
        <v>597</v>
      </c>
      <c r="M1376" s="2">
        <v>505</v>
      </c>
    </row>
    <row r="1377" spans="2:13" ht="12.75">
      <c r="B1377" s="306">
        <v>800</v>
      </c>
      <c r="C1377" s="1" t="s">
        <v>42</v>
      </c>
      <c r="D1377" s="11" t="s">
        <v>653</v>
      </c>
      <c r="E1377" s="1" t="s">
        <v>836</v>
      </c>
      <c r="F1377" s="43" t="s">
        <v>654</v>
      </c>
      <c r="G1377" s="26" t="s">
        <v>209</v>
      </c>
      <c r="H1377" s="5">
        <f t="shared" si="93"/>
        <v>-60550</v>
      </c>
      <c r="I1377" s="21">
        <v>1.6</v>
      </c>
      <c r="K1377" s="85" t="s">
        <v>597</v>
      </c>
      <c r="M1377" s="2">
        <v>505</v>
      </c>
    </row>
    <row r="1378" spans="1:13" s="130" customFormat="1" ht="12.75">
      <c r="A1378" s="1"/>
      <c r="B1378" s="306">
        <v>800</v>
      </c>
      <c r="C1378" s="1" t="s">
        <v>42</v>
      </c>
      <c r="D1378" s="11" t="s">
        <v>653</v>
      </c>
      <c r="E1378" s="1" t="s">
        <v>836</v>
      </c>
      <c r="F1378" s="43" t="s">
        <v>654</v>
      </c>
      <c r="G1378" s="26" t="s">
        <v>223</v>
      </c>
      <c r="H1378" s="5">
        <f t="shared" si="93"/>
        <v>-61350</v>
      </c>
      <c r="I1378" s="21">
        <v>1.6</v>
      </c>
      <c r="J1378"/>
      <c r="K1378" s="85" t="s">
        <v>597</v>
      </c>
      <c r="L1378"/>
      <c r="M1378" s="2">
        <v>505</v>
      </c>
    </row>
    <row r="1379" spans="1:13" s="14" customFormat="1" ht="12.75">
      <c r="A1379" s="1"/>
      <c r="B1379" s="306">
        <v>1000</v>
      </c>
      <c r="C1379" s="1" t="s">
        <v>42</v>
      </c>
      <c r="D1379" s="11" t="s">
        <v>653</v>
      </c>
      <c r="E1379" s="1" t="s">
        <v>836</v>
      </c>
      <c r="F1379" s="43" t="s">
        <v>654</v>
      </c>
      <c r="G1379" s="26" t="s">
        <v>211</v>
      </c>
      <c r="H1379" s="5">
        <f t="shared" si="93"/>
        <v>-62350</v>
      </c>
      <c r="I1379" s="21">
        <v>2</v>
      </c>
      <c r="J1379"/>
      <c r="K1379" s="85" t="s">
        <v>597</v>
      </c>
      <c r="L1379"/>
      <c r="M1379" s="2">
        <v>505</v>
      </c>
    </row>
    <row r="1380" spans="1:13" ht="12.75">
      <c r="A1380" s="11"/>
      <c r="B1380" s="308">
        <v>7500</v>
      </c>
      <c r="C1380" s="1" t="s">
        <v>717</v>
      </c>
      <c r="D1380" s="11" t="s">
        <v>653</v>
      </c>
      <c r="E1380" s="1" t="s">
        <v>836</v>
      </c>
      <c r="F1380" s="43" t="s">
        <v>370</v>
      </c>
      <c r="G1380" s="26" t="s">
        <v>211</v>
      </c>
      <c r="H1380" s="5">
        <f t="shared" si="93"/>
        <v>-69850</v>
      </c>
      <c r="I1380" s="21">
        <f>+B1380/M1380</f>
        <v>14.851485148514852</v>
      </c>
      <c r="J1380" s="14"/>
      <c r="K1380" t="s">
        <v>372</v>
      </c>
      <c r="L1380" s="14"/>
      <c r="M1380" s="2">
        <v>505</v>
      </c>
    </row>
    <row r="1381" spans="1:13" s="72" customFormat="1" ht="12.75">
      <c r="A1381" s="1"/>
      <c r="B1381" s="306">
        <v>1500</v>
      </c>
      <c r="C1381" s="1" t="s">
        <v>42</v>
      </c>
      <c r="D1381" s="31" t="s">
        <v>653</v>
      </c>
      <c r="E1381" s="1" t="s">
        <v>836</v>
      </c>
      <c r="F1381" s="43" t="s">
        <v>654</v>
      </c>
      <c r="G1381" s="26" t="s">
        <v>213</v>
      </c>
      <c r="H1381" s="5">
        <f t="shared" si="93"/>
        <v>-71350</v>
      </c>
      <c r="I1381" s="21">
        <v>3</v>
      </c>
      <c r="J1381"/>
      <c r="K1381" s="85" t="s">
        <v>597</v>
      </c>
      <c r="L1381"/>
      <c r="M1381" s="2">
        <v>505</v>
      </c>
    </row>
    <row r="1382" spans="1:13" ht="12.75">
      <c r="A1382" s="124"/>
      <c r="B1382" s="310">
        <f>SUM(B1334:B1381)</f>
        <v>71350</v>
      </c>
      <c r="C1382" s="124"/>
      <c r="D1382" s="124"/>
      <c r="E1382" s="126" t="s">
        <v>43</v>
      </c>
      <c r="F1382" s="259"/>
      <c r="G1382" s="127"/>
      <c r="H1382" s="125">
        <v>0</v>
      </c>
      <c r="I1382" s="128">
        <f>+B1382/M1382</f>
        <v>141.2871287128713</v>
      </c>
      <c r="J1382" s="129"/>
      <c r="K1382" s="129"/>
      <c r="L1382" s="129"/>
      <c r="M1382" s="2">
        <v>505</v>
      </c>
    </row>
    <row r="1383" spans="2:13" ht="12.75">
      <c r="B1383" s="306"/>
      <c r="H1383" s="5">
        <f aca="true" t="shared" si="94" ref="H1383:H1409">H1382-B1383</f>
        <v>0</v>
      </c>
      <c r="I1383" s="21">
        <f>+B1383/M1383</f>
        <v>0</v>
      </c>
      <c r="M1383" s="2">
        <v>505</v>
      </c>
    </row>
    <row r="1384" spans="2:13" ht="12.75">
      <c r="B1384" s="306"/>
      <c r="H1384" s="5">
        <f t="shared" si="94"/>
        <v>0</v>
      </c>
      <c r="I1384" s="21">
        <f>+B1384/M1384</f>
        <v>0</v>
      </c>
      <c r="M1384" s="2">
        <v>505</v>
      </c>
    </row>
    <row r="1385" spans="2:13" ht="12.75">
      <c r="B1385" s="267">
        <v>191324</v>
      </c>
      <c r="C1385" s="11" t="s">
        <v>792</v>
      </c>
      <c r="D1385" s="11" t="s">
        <v>418</v>
      </c>
      <c r="E1385" s="1" t="s">
        <v>418</v>
      </c>
      <c r="F1385" s="43" t="s">
        <v>793</v>
      </c>
      <c r="G1385" s="26" t="s">
        <v>371</v>
      </c>
      <c r="H1385" s="5">
        <f t="shared" si="94"/>
        <v>-191324</v>
      </c>
      <c r="I1385" s="21">
        <f>+B1385/M1385</f>
        <v>382.648</v>
      </c>
      <c r="K1385" t="s">
        <v>590</v>
      </c>
      <c r="M1385" s="38">
        <v>500</v>
      </c>
    </row>
    <row r="1386" spans="2:13" ht="12.75">
      <c r="B1386" s="267">
        <v>60350</v>
      </c>
      <c r="C1386" s="36" t="s">
        <v>790</v>
      </c>
      <c r="D1386" s="11" t="s">
        <v>418</v>
      </c>
      <c r="E1386" s="1" t="s">
        <v>418</v>
      </c>
      <c r="F1386" s="43" t="s">
        <v>791</v>
      </c>
      <c r="G1386" s="26" t="s">
        <v>156</v>
      </c>
      <c r="H1386" s="5">
        <f t="shared" si="94"/>
        <v>-251674</v>
      </c>
      <c r="I1386" s="21">
        <f>+B1386/M1386</f>
        <v>120.7</v>
      </c>
      <c r="K1386" t="s">
        <v>590</v>
      </c>
      <c r="M1386" s="38">
        <v>500</v>
      </c>
    </row>
    <row r="1387" spans="2:13" ht="12.75">
      <c r="B1387" s="323">
        <v>5000</v>
      </c>
      <c r="C1387" s="11" t="s">
        <v>655</v>
      </c>
      <c r="D1387" s="11" t="s">
        <v>653</v>
      </c>
      <c r="E1387" s="1" t="s">
        <v>418</v>
      </c>
      <c r="F1387" s="260" t="s">
        <v>656</v>
      </c>
      <c r="G1387" s="123" t="s">
        <v>78</v>
      </c>
      <c r="H1387" s="5">
        <f t="shared" si="94"/>
        <v>-256674</v>
      </c>
      <c r="I1387" s="21">
        <v>10</v>
      </c>
      <c r="K1387" s="85" t="s">
        <v>597</v>
      </c>
      <c r="M1387" s="2">
        <v>505</v>
      </c>
    </row>
    <row r="1388" spans="2:13" ht="12.75">
      <c r="B1388" s="323">
        <v>5000</v>
      </c>
      <c r="C1388" s="1" t="s">
        <v>655</v>
      </c>
      <c r="D1388" s="11" t="s">
        <v>653</v>
      </c>
      <c r="E1388" s="1" t="s">
        <v>418</v>
      </c>
      <c r="F1388" s="260" t="s">
        <v>657</v>
      </c>
      <c r="G1388" s="26" t="s">
        <v>321</v>
      </c>
      <c r="H1388" s="5">
        <f t="shared" si="94"/>
        <v>-261674</v>
      </c>
      <c r="I1388" s="21">
        <v>10</v>
      </c>
      <c r="K1388" s="85" t="s">
        <v>597</v>
      </c>
      <c r="M1388" s="2">
        <v>505</v>
      </c>
    </row>
    <row r="1389" spans="2:13" ht="12.75">
      <c r="B1389" s="323">
        <v>5000</v>
      </c>
      <c r="C1389" s="1" t="s">
        <v>655</v>
      </c>
      <c r="D1389" s="11" t="s">
        <v>653</v>
      </c>
      <c r="E1389" s="1" t="s">
        <v>418</v>
      </c>
      <c r="F1389" s="260" t="s">
        <v>658</v>
      </c>
      <c r="G1389" s="26" t="s">
        <v>371</v>
      </c>
      <c r="H1389" s="5">
        <f t="shared" si="94"/>
        <v>-266674</v>
      </c>
      <c r="I1389" s="21">
        <v>10</v>
      </c>
      <c r="K1389" s="85" t="s">
        <v>597</v>
      </c>
      <c r="M1389" s="2">
        <v>505</v>
      </c>
    </row>
    <row r="1390" spans="2:13" ht="12.75">
      <c r="B1390" s="323">
        <v>5000</v>
      </c>
      <c r="C1390" s="1" t="s">
        <v>655</v>
      </c>
      <c r="D1390" s="11" t="s">
        <v>653</v>
      </c>
      <c r="E1390" s="1" t="s">
        <v>418</v>
      </c>
      <c r="F1390" s="260" t="s">
        <v>828</v>
      </c>
      <c r="G1390" s="26" t="s">
        <v>371</v>
      </c>
      <c r="H1390" s="5">
        <f t="shared" si="94"/>
        <v>-271674</v>
      </c>
      <c r="I1390" s="21">
        <v>10</v>
      </c>
      <c r="K1390" s="85" t="s">
        <v>597</v>
      </c>
      <c r="M1390" s="2">
        <v>505</v>
      </c>
    </row>
    <row r="1391" spans="2:13" ht="12.75">
      <c r="B1391" s="347">
        <v>8000</v>
      </c>
      <c r="C1391" s="1" t="s">
        <v>556</v>
      </c>
      <c r="D1391" s="1" t="s">
        <v>498</v>
      </c>
      <c r="E1391" s="1" t="s">
        <v>418</v>
      </c>
      <c r="F1391" s="43" t="s">
        <v>557</v>
      </c>
      <c r="G1391" s="28" t="s">
        <v>325</v>
      </c>
      <c r="H1391" s="5">
        <f t="shared" si="94"/>
        <v>-279674</v>
      </c>
      <c r="I1391" s="21">
        <f>+B1391/M1391</f>
        <v>15.841584158415841</v>
      </c>
      <c r="K1391" s="85" t="s">
        <v>597</v>
      </c>
      <c r="M1391" s="2">
        <v>505</v>
      </c>
    </row>
    <row r="1392" spans="2:13" ht="12.75">
      <c r="B1392" s="323">
        <v>15000</v>
      </c>
      <c r="C1392" s="31" t="s">
        <v>659</v>
      </c>
      <c r="D1392" s="11" t="s">
        <v>19</v>
      </c>
      <c r="E1392" s="31" t="s">
        <v>19</v>
      </c>
      <c r="F1392" s="43" t="s">
        <v>660</v>
      </c>
      <c r="G1392" s="29" t="s">
        <v>30</v>
      </c>
      <c r="H1392" s="5">
        <f t="shared" si="94"/>
        <v>-294674</v>
      </c>
      <c r="I1392" s="21">
        <v>30</v>
      </c>
      <c r="K1392" t="s">
        <v>592</v>
      </c>
      <c r="M1392" s="2">
        <v>505</v>
      </c>
    </row>
    <row r="1393" spans="2:13" ht="12.75">
      <c r="B1393" s="323">
        <v>1125</v>
      </c>
      <c r="C1393" s="11" t="s">
        <v>661</v>
      </c>
      <c r="D1393" s="11" t="s">
        <v>19</v>
      </c>
      <c r="E1393" s="31" t="s">
        <v>19</v>
      </c>
      <c r="F1393" s="43" t="s">
        <v>662</v>
      </c>
      <c r="G1393" s="29" t="s">
        <v>30</v>
      </c>
      <c r="H1393" s="5">
        <f t="shared" si="94"/>
        <v>-295799</v>
      </c>
      <c r="I1393" s="21">
        <v>2.25</v>
      </c>
      <c r="K1393" t="s">
        <v>592</v>
      </c>
      <c r="M1393" s="2">
        <v>505</v>
      </c>
    </row>
    <row r="1394" spans="2:13" ht="12.75">
      <c r="B1394" s="323">
        <v>1350</v>
      </c>
      <c r="C1394" s="11" t="s">
        <v>663</v>
      </c>
      <c r="D1394" s="11" t="s">
        <v>19</v>
      </c>
      <c r="E1394" s="11" t="s">
        <v>19</v>
      </c>
      <c r="F1394" s="43" t="s">
        <v>662</v>
      </c>
      <c r="G1394" s="28" t="s">
        <v>30</v>
      </c>
      <c r="H1394" s="5">
        <f t="shared" si="94"/>
        <v>-297149</v>
      </c>
      <c r="I1394" s="21">
        <v>2.7</v>
      </c>
      <c r="K1394" t="s">
        <v>592</v>
      </c>
      <c r="M1394" s="2">
        <v>505</v>
      </c>
    </row>
    <row r="1395" spans="2:13" ht="12.75">
      <c r="B1395" s="267">
        <v>2800</v>
      </c>
      <c r="C1395" s="36" t="s">
        <v>664</v>
      </c>
      <c r="D1395" s="11" t="s">
        <v>19</v>
      </c>
      <c r="E1395" s="36" t="s">
        <v>19</v>
      </c>
      <c r="F1395" s="43" t="s">
        <v>665</v>
      </c>
      <c r="G1395" s="26" t="s">
        <v>68</v>
      </c>
      <c r="H1395" s="5">
        <f t="shared" si="94"/>
        <v>-299949</v>
      </c>
      <c r="I1395" s="21">
        <v>5.6</v>
      </c>
      <c r="J1395" s="35"/>
      <c r="K1395" t="s">
        <v>592</v>
      </c>
      <c r="L1395" s="35"/>
      <c r="M1395" s="2">
        <v>505</v>
      </c>
    </row>
    <row r="1396" spans="2:13" ht="12.75">
      <c r="B1396" s="267">
        <v>250</v>
      </c>
      <c r="C1396" s="1" t="s">
        <v>666</v>
      </c>
      <c r="D1396" s="11" t="s">
        <v>19</v>
      </c>
      <c r="E1396" s="1" t="s">
        <v>19</v>
      </c>
      <c r="F1396" s="43" t="s">
        <v>665</v>
      </c>
      <c r="G1396" s="26" t="s">
        <v>68</v>
      </c>
      <c r="H1396" s="5">
        <f t="shared" si="94"/>
        <v>-300199</v>
      </c>
      <c r="I1396" s="21">
        <v>0.5</v>
      </c>
      <c r="K1396" t="s">
        <v>592</v>
      </c>
      <c r="M1396" s="2">
        <v>505</v>
      </c>
    </row>
    <row r="1397" spans="2:13" ht="12.75">
      <c r="B1397" s="267">
        <v>1250</v>
      </c>
      <c r="C1397" s="11" t="s">
        <v>667</v>
      </c>
      <c r="D1397" s="11" t="s">
        <v>19</v>
      </c>
      <c r="E1397" s="1" t="s">
        <v>19</v>
      </c>
      <c r="F1397" s="53" t="s">
        <v>668</v>
      </c>
      <c r="G1397" s="26" t="s">
        <v>82</v>
      </c>
      <c r="H1397" s="5">
        <f t="shared" si="94"/>
        <v>-301449</v>
      </c>
      <c r="I1397" s="21">
        <v>2.5</v>
      </c>
      <c r="K1397" t="s">
        <v>592</v>
      </c>
      <c r="M1397" s="2">
        <v>505</v>
      </c>
    </row>
    <row r="1398" spans="2:13" ht="12.75">
      <c r="B1398" s="267">
        <v>1500</v>
      </c>
      <c r="C1398" s="1" t="s">
        <v>669</v>
      </c>
      <c r="D1398" s="11" t="s">
        <v>19</v>
      </c>
      <c r="E1398" s="1" t="s">
        <v>19</v>
      </c>
      <c r="F1398" s="43" t="s">
        <v>670</v>
      </c>
      <c r="G1398" s="26" t="s">
        <v>78</v>
      </c>
      <c r="H1398" s="5">
        <f t="shared" si="94"/>
        <v>-302949</v>
      </c>
      <c r="I1398" s="21">
        <v>3</v>
      </c>
      <c r="K1398" t="s">
        <v>592</v>
      </c>
      <c r="M1398" s="2">
        <v>505</v>
      </c>
    </row>
    <row r="1399" spans="2:13" ht="12.75">
      <c r="B1399" s="267">
        <v>15000</v>
      </c>
      <c r="C1399" s="1" t="s">
        <v>659</v>
      </c>
      <c r="D1399" s="11" t="s">
        <v>19</v>
      </c>
      <c r="E1399" s="1" t="s">
        <v>19</v>
      </c>
      <c r="F1399" s="43" t="s">
        <v>671</v>
      </c>
      <c r="G1399" s="26" t="s">
        <v>134</v>
      </c>
      <c r="H1399" s="5">
        <f t="shared" si="94"/>
        <v>-317949</v>
      </c>
      <c r="I1399" s="21">
        <v>30</v>
      </c>
      <c r="K1399" t="s">
        <v>592</v>
      </c>
      <c r="M1399" s="2">
        <v>505</v>
      </c>
    </row>
    <row r="1400" spans="2:13" ht="12.75">
      <c r="B1400" s="267">
        <v>1000</v>
      </c>
      <c r="C1400" s="1" t="s">
        <v>672</v>
      </c>
      <c r="D1400" s="11" t="s">
        <v>19</v>
      </c>
      <c r="E1400" s="1" t="s">
        <v>19</v>
      </c>
      <c r="F1400" s="43" t="s">
        <v>673</v>
      </c>
      <c r="G1400" s="26" t="s">
        <v>134</v>
      </c>
      <c r="H1400" s="5">
        <f t="shared" si="94"/>
        <v>-318949</v>
      </c>
      <c r="I1400" s="21">
        <v>2</v>
      </c>
      <c r="K1400" t="s">
        <v>592</v>
      </c>
      <c r="M1400" s="2">
        <v>505</v>
      </c>
    </row>
    <row r="1401" spans="1:13" s="14" customFormat="1" ht="12.75">
      <c r="A1401" s="1"/>
      <c r="B1401" s="267">
        <v>2000</v>
      </c>
      <c r="C1401" s="1" t="s">
        <v>674</v>
      </c>
      <c r="D1401" s="11" t="s">
        <v>19</v>
      </c>
      <c r="E1401" s="1" t="s">
        <v>19</v>
      </c>
      <c r="F1401" s="43" t="s">
        <v>675</v>
      </c>
      <c r="G1401" s="26" t="s">
        <v>136</v>
      </c>
      <c r="H1401" s="5">
        <f t="shared" si="94"/>
        <v>-320949</v>
      </c>
      <c r="I1401" s="21">
        <v>4</v>
      </c>
      <c r="J1401"/>
      <c r="K1401" t="s">
        <v>592</v>
      </c>
      <c r="L1401"/>
      <c r="M1401" s="2">
        <v>505</v>
      </c>
    </row>
    <row r="1402" spans="1:13" s="14" customFormat="1" ht="12.75">
      <c r="A1402" s="11"/>
      <c r="B1402" s="323">
        <v>550</v>
      </c>
      <c r="C1402" s="11" t="s">
        <v>676</v>
      </c>
      <c r="D1402" s="11" t="s">
        <v>418</v>
      </c>
      <c r="E1402" s="11" t="s">
        <v>418</v>
      </c>
      <c r="F1402" s="80" t="s">
        <v>677</v>
      </c>
      <c r="G1402" s="28" t="s">
        <v>136</v>
      </c>
      <c r="H1402" s="27">
        <f t="shared" si="94"/>
        <v>-321499</v>
      </c>
      <c r="I1402" s="51">
        <f>+B1402/M1402</f>
        <v>1.0891089108910892</v>
      </c>
      <c r="K1402" s="14" t="s">
        <v>376</v>
      </c>
      <c r="M1402" s="2">
        <v>505</v>
      </c>
    </row>
    <row r="1403" spans="1:13" ht="12.75">
      <c r="A1403" s="11"/>
      <c r="B1403" s="325">
        <v>3000</v>
      </c>
      <c r="C1403" s="104" t="s">
        <v>812</v>
      </c>
      <c r="D1403" s="104" t="s">
        <v>418</v>
      </c>
      <c r="E1403" s="104" t="s">
        <v>418</v>
      </c>
      <c r="F1403" s="257" t="s">
        <v>265</v>
      </c>
      <c r="G1403" s="106" t="s">
        <v>136</v>
      </c>
      <c r="H1403" s="27">
        <f t="shared" si="94"/>
        <v>-324499</v>
      </c>
      <c r="I1403" s="51">
        <f>+B1403/M1403</f>
        <v>5.9405940594059405</v>
      </c>
      <c r="J1403" s="14"/>
      <c r="K1403" s="14" t="s">
        <v>266</v>
      </c>
      <c r="L1403" s="14"/>
      <c r="M1403" s="2">
        <v>505</v>
      </c>
    </row>
    <row r="1404" spans="2:13" ht="12.75">
      <c r="B1404" s="267">
        <v>1800</v>
      </c>
      <c r="C1404" s="1" t="s">
        <v>771</v>
      </c>
      <c r="D1404" s="11" t="s">
        <v>19</v>
      </c>
      <c r="E1404" s="1" t="s">
        <v>19</v>
      </c>
      <c r="F1404" s="43" t="s">
        <v>678</v>
      </c>
      <c r="G1404" s="26" t="s">
        <v>205</v>
      </c>
      <c r="H1404" s="27">
        <f t="shared" si="94"/>
        <v>-326299</v>
      </c>
      <c r="I1404" s="21">
        <v>3.6</v>
      </c>
      <c r="K1404" t="s">
        <v>592</v>
      </c>
      <c r="M1404" s="2">
        <v>505</v>
      </c>
    </row>
    <row r="1405" spans="2:13" ht="12.75">
      <c r="B1405" s="267">
        <v>400</v>
      </c>
      <c r="C1405" s="1" t="s">
        <v>679</v>
      </c>
      <c r="D1405" s="11" t="s">
        <v>19</v>
      </c>
      <c r="E1405" s="1" t="s">
        <v>19</v>
      </c>
      <c r="F1405" s="43" t="s">
        <v>680</v>
      </c>
      <c r="G1405" s="26" t="s">
        <v>222</v>
      </c>
      <c r="H1405" s="5">
        <f t="shared" si="94"/>
        <v>-326699</v>
      </c>
      <c r="I1405" s="21">
        <v>0.8</v>
      </c>
      <c r="K1405" t="s">
        <v>592</v>
      </c>
      <c r="M1405" s="2">
        <v>505</v>
      </c>
    </row>
    <row r="1406" spans="1:13" ht="12.75">
      <c r="A1406" s="31"/>
      <c r="B1406" s="323">
        <v>15000</v>
      </c>
      <c r="C1406" s="31" t="s">
        <v>659</v>
      </c>
      <c r="D1406" s="31" t="s">
        <v>19</v>
      </c>
      <c r="E1406" s="31" t="s">
        <v>19</v>
      </c>
      <c r="F1406" s="53" t="s">
        <v>681</v>
      </c>
      <c r="G1406" s="29" t="s">
        <v>181</v>
      </c>
      <c r="H1406" s="5">
        <f t="shared" si="94"/>
        <v>-341699</v>
      </c>
      <c r="I1406" s="83">
        <v>30</v>
      </c>
      <c r="J1406" s="84"/>
      <c r="K1406" s="85" t="s">
        <v>592</v>
      </c>
      <c r="L1406" s="84"/>
      <c r="M1406" s="2">
        <v>505</v>
      </c>
    </row>
    <row r="1407" spans="1:13" s="130" customFormat="1" ht="12.75">
      <c r="A1407" s="1"/>
      <c r="B1407" s="267">
        <v>2800</v>
      </c>
      <c r="C1407" s="1" t="s">
        <v>664</v>
      </c>
      <c r="D1407" s="11" t="s">
        <v>19</v>
      </c>
      <c r="E1407" s="1" t="s">
        <v>19</v>
      </c>
      <c r="F1407" s="43" t="s">
        <v>681</v>
      </c>
      <c r="G1407" s="26" t="s">
        <v>181</v>
      </c>
      <c r="H1407" s="5">
        <f t="shared" si="94"/>
        <v>-344499</v>
      </c>
      <c r="I1407" s="21">
        <v>5.6</v>
      </c>
      <c r="J1407"/>
      <c r="K1407" t="s">
        <v>592</v>
      </c>
      <c r="L1407"/>
      <c r="M1407" s="2">
        <v>505</v>
      </c>
    </row>
    <row r="1408" spans="2:13" ht="12.75">
      <c r="B1408" s="267">
        <v>1000</v>
      </c>
      <c r="C1408" s="1" t="s">
        <v>672</v>
      </c>
      <c r="D1408" s="11" t="s">
        <v>19</v>
      </c>
      <c r="E1408" s="1" t="s">
        <v>19</v>
      </c>
      <c r="F1408" s="43" t="s">
        <v>682</v>
      </c>
      <c r="G1408" s="26" t="s">
        <v>181</v>
      </c>
      <c r="H1408" s="5">
        <f t="shared" si="94"/>
        <v>-345499</v>
      </c>
      <c r="I1408" s="21">
        <v>2</v>
      </c>
      <c r="K1408" t="s">
        <v>592</v>
      </c>
      <c r="M1408" s="2">
        <v>505</v>
      </c>
    </row>
    <row r="1409" spans="1:13" s="72" customFormat="1" ht="12.75">
      <c r="A1409" s="1"/>
      <c r="B1409" s="267">
        <v>1000</v>
      </c>
      <c r="C1409" s="11" t="s">
        <v>422</v>
      </c>
      <c r="D1409" s="11" t="s">
        <v>19</v>
      </c>
      <c r="E1409" s="1" t="s">
        <v>19</v>
      </c>
      <c r="F1409" s="43" t="s">
        <v>683</v>
      </c>
      <c r="G1409" s="26" t="s">
        <v>213</v>
      </c>
      <c r="H1409" s="5">
        <f t="shared" si="94"/>
        <v>-346499</v>
      </c>
      <c r="I1409" s="21">
        <v>2</v>
      </c>
      <c r="J1409"/>
      <c r="K1409" t="s">
        <v>592</v>
      </c>
      <c r="L1409"/>
      <c r="M1409" s="2">
        <v>505</v>
      </c>
    </row>
    <row r="1410" spans="1:13" ht="12.75">
      <c r="A1410" s="124"/>
      <c r="B1410" s="324">
        <f>SUM(B1385:B1409)</f>
        <v>346499</v>
      </c>
      <c r="C1410" s="124"/>
      <c r="D1410" s="124"/>
      <c r="E1410" s="124" t="s">
        <v>418</v>
      </c>
      <c r="F1410" s="259"/>
      <c r="G1410" s="127"/>
      <c r="H1410" s="125">
        <v>0</v>
      </c>
      <c r="I1410" s="128">
        <f>+B1410/M1410</f>
        <v>686.1366336633663</v>
      </c>
      <c r="J1410" s="129"/>
      <c r="K1410" s="129"/>
      <c r="L1410" s="129"/>
      <c r="M1410" s="2">
        <v>505</v>
      </c>
    </row>
    <row r="1411" spans="8:13" ht="12.75">
      <c r="H1411" s="5">
        <f aca="true" t="shared" si="95" ref="H1411:H1435">H1410-B1411</f>
        <v>0</v>
      </c>
      <c r="I1411" s="21">
        <f>+B1411/M1411</f>
        <v>0</v>
      </c>
      <c r="M1411" s="2">
        <v>505</v>
      </c>
    </row>
    <row r="1412" spans="8:13" ht="12.75">
      <c r="H1412" s="5">
        <f t="shared" si="95"/>
        <v>0</v>
      </c>
      <c r="I1412" s="21">
        <f>+B1412/M1412</f>
        <v>0</v>
      </c>
      <c r="M1412" s="2">
        <v>505</v>
      </c>
    </row>
    <row r="1413" spans="1:13" ht="12.75">
      <c r="A1413" s="11"/>
      <c r="B1413" s="323">
        <v>3500</v>
      </c>
      <c r="C1413" s="11" t="s">
        <v>684</v>
      </c>
      <c r="D1413" s="11" t="s">
        <v>19</v>
      </c>
      <c r="E1413" s="11" t="s">
        <v>685</v>
      </c>
      <c r="F1413" s="43" t="s">
        <v>686</v>
      </c>
      <c r="G1413" s="28" t="s">
        <v>30</v>
      </c>
      <c r="H1413" s="5">
        <f t="shared" si="95"/>
        <v>-3500</v>
      </c>
      <c r="I1413" s="21">
        <v>7</v>
      </c>
      <c r="J1413" s="14"/>
      <c r="K1413" t="s">
        <v>592</v>
      </c>
      <c r="L1413" s="14"/>
      <c r="M1413" s="2">
        <v>505</v>
      </c>
    </row>
    <row r="1414" spans="2:13" ht="12.75">
      <c r="B1414" s="267">
        <v>2000</v>
      </c>
      <c r="C1414" s="11" t="s">
        <v>684</v>
      </c>
      <c r="D1414" s="11" t="s">
        <v>19</v>
      </c>
      <c r="E1414" s="1" t="s">
        <v>685</v>
      </c>
      <c r="F1414" s="43" t="s">
        <v>687</v>
      </c>
      <c r="G1414" s="26" t="s">
        <v>30</v>
      </c>
      <c r="H1414" s="5">
        <f t="shared" si="95"/>
        <v>-5500</v>
      </c>
      <c r="I1414" s="21">
        <v>4</v>
      </c>
      <c r="K1414" t="s">
        <v>592</v>
      </c>
      <c r="M1414" s="2">
        <v>505</v>
      </c>
    </row>
    <row r="1415" spans="2:13" ht="12.75">
      <c r="B1415" s="267">
        <v>500</v>
      </c>
      <c r="C1415" s="1" t="s">
        <v>684</v>
      </c>
      <c r="D1415" s="11" t="s">
        <v>19</v>
      </c>
      <c r="E1415" s="1" t="s">
        <v>685</v>
      </c>
      <c r="F1415" s="43" t="s">
        <v>688</v>
      </c>
      <c r="G1415" s="26" t="s">
        <v>68</v>
      </c>
      <c r="H1415" s="5">
        <f t="shared" si="95"/>
        <v>-6000</v>
      </c>
      <c r="I1415" s="21">
        <v>1</v>
      </c>
      <c r="K1415" t="s">
        <v>592</v>
      </c>
      <c r="M1415" s="2">
        <v>505</v>
      </c>
    </row>
    <row r="1416" spans="2:13" ht="12.75">
      <c r="B1416" s="267">
        <v>500</v>
      </c>
      <c r="C1416" s="1" t="s">
        <v>684</v>
      </c>
      <c r="D1416" s="11" t="s">
        <v>19</v>
      </c>
      <c r="E1416" s="1" t="s">
        <v>685</v>
      </c>
      <c r="F1416" s="43" t="s">
        <v>689</v>
      </c>
      <c r="G1416" s="26" t="s">
        <v>68</v>
      </c>
      <c r="H1416" s="5">
        <f t="shared" si="95"/>
        <v>-6500</v>
      </c>
      <c r="I1416" s="21">
        <v>1</v>
      </c>
      <c r="K1416" t="s">
        <v>592</v>
      </c>
      <c r="M1416" s="2">
        <v>505</v>
      </c>
    </row>
    <row r="1417" spans="2:13" ht="12.75">
      <c r="B1417" s="267">
        <v>1600</v>
      </c>
      <c r="C1417" s="1" t="s">
        <v>684</v>
      </c>
      <c r="D1417" s="11" t="s">
        <v>19</v>
      </c>
      <c r="E1417" s="1" t="s">
        <v>685</v>
      </c>
      <c r="F1417" s="43" t="s">
        <v>690</v>
      </c>
      <c r="G1417" s="26" t="s">
        <v>68</v>
      </c>
      <c r="H1417" s="5">
        <f t="shared" si="95"/>
        <v>-8100</v>
      </c>
      <c r="I1417" s="21">
        <v>3.2</v>
      </c>
      <c r="K1417" t="s">
        <v>592</v>
      </c>
      <c r="M1417" s="2">
        <v>505</v>
      </c>
    </row>
    <row r="1418" spans="2:13" ht="12.75">
      <c r="B1418" s="267">
        <v>800</v>
      </c>
      <c r="C1418" s="1" t="s">
        <v>684</v>
      </c>
      <c r="D1418" s="11" t="s">
        <v>19</v>
      </c>
      <c r="E1418" s="1" t="s">
        <v>685</v>
      </c>
      <c r="F1418" s="43" t="s">
        <v>691</v>
      </c>
      <c r="G1418" s="26" t="s">
        <v>68</v>
      </c>
      <c r="H1418" s="5">
        <f t="shared" si="95"/>
        <v>-8900</v>
      </c>
      <c r="I1418" s="21">
        <v>1.6</v>
      </c>
      <c r="K1418" t="s">
        <v>592</v>
      </c>
      <c r="M1418" s="2">
        <v>505</v>
      </c>
    </row>
    <row r="1419" spans="2:13" ht="12.75">
      <c r="B1419" s="267">
        <v>1000</v>
      </c>
      <c r="C1419" s="1" t="s">
        <v>684</v>
      </c>
      <c r="D1419" s="11" t="s">
        <v>19</v>
      </c>
      <c r="E1419" s="1" t="s">
        <v>685</v>
      </c>
      <c r="F1419" s="43" t="s">
        <v>692</v>
      </c>
      <c r="G1419" s="26" t="s">
        <v>68</v>
      </c>
      <c r="H1419" s="5">
        <f t="shared" si="95"/>
        <v>-9900</v>
      </c>
      <c r="I1419" s="21">
        <v>2</v>
      </c>
      <c r="K1419" t="s">
        <v>592</v>
      </c>
      <c r="M1419" s="2">
        <v>505</v>
      </c>
    </row>
    <row r="1420" spans="2:13" ht="12.75">
      <c r="B1420" s="267">
        <v>2000</v>
      </c>
      <c r="C1420" s="1" t="s">
        <v>684</v>
      </c>
      <c r="D1420" s="11" t="s">
        <v>19</v>
      </c>
      <c r="E1420" s="1" t="s">
        <v>685</v>
      </c>
      <c r="F1420" s="43" t="s">
        <v>693</v>
      </c>
      <c r="G1420" s="26" t="s">
        <v>126</v>
      </c>
      <c r="H1420" s="5">
        <f t="shared" si="95"/>
        <v>-11900</v>
      </c>
      <c r="I1420" s="21">
        <v>4</v>
      </c>
      <c r="K1420" t="s">
        <v>592</v>
      </c>
      <c r="M1420" s="2">
        <v>505</v>
      </c>
    </row>
    <row r="1421" spans="2:13" ht="12.75">
      <c r="B1421" s="267">
        <v>1000</v>
      </c>
      <c r="C1421" s="1" t="s">
        <v>684</v>
      </c>
      <c r="D1421" s="11" t="s">
        <v>19</v>
      </c>
      <c r="E1421" s="1" t="s">
        <v>685</v>
      </c>
      <c r="F1421" s="43" t="s">
        <v>694</v>
      </c>
      <c r="G1421" s="26" t="s">
        <v>126</v>
      </c>
      <c r="H1421" s="5">
        <f t="shared" si="95"/>
        <v>-12900</v>
      </c>
      <c r="I1421" s="21">
        <v>2</v>
      </c>
      <c r="K1421" t="s">
        <v>592</v>
      </c>
      <c r="M1421" s="2">
        <v>505</v>
      </c>
    </row>
    <row r="1422" spans="2:13" ht="12.75">
      <c r="B1422" s="267">
        <v>500</v>
      </c>
      <c r="C1422" s="1" t="s">
        <v>684</v>
      </c>
      <c r="D1422" s="11" t="s">
        <v>19</v>
      </c>
      <c r="E1422" s="1" t="s">
        <v>685</v>
      </c>
      <c r="F1422" s="43" t="s">
        <v>695</v>
      </c>
      <c r="G1422" s="26" t="s">
        <v>126</v>
      </c>
      <c r="H1422" s="5">
        <f t="shared" si="95"/>
        <v>-13400</v>
      </c>
      <c r="I1422" s="21">
        <v>1</v>
      </c>
      <c r="K1422" t="s">
        <v>592</v>
      </c>
      <c r="M1422" s="2">
        <v>505</v>
      </c>
    </row>
    <row r="1423" spans="2:13" ht="12.75">
      <c r="B1423" s="267">
        <v>800</v>
      </c>
      <c r="C1423" s="1" t="s">
        <v>684</v>
      </c>
      <c r="D1423" s="11" t="s">
        <v>19</v>
      </c>
      <c r="E1423" s="1" t="s">
        <v>685</v>
      </c>
      <c r="F1423" s="43" t="s">
        <v>696</v>
      </c>
      <c r="G1423" s="26" t="s">
        <v>126</v>
      </c>
      <c r="H1423" s="5">
        <f t="shared" si="95"/>
        <v>-14200</v>
      </c>
      <c r="I1423" s="21">
        <v>1.6</v>
      </c>
      <c r="K1423" t="s">
        <v>592</v>
      </c>
      <c r="M1423" s="2">
        <v>505</v>
      </c>
    </row>
    <row r="1424" spans="2:13" ht="12.75">
      <c r="B1424" s="267">
        <v>500</v>
      </c>
      <c r="C1424" s="1" t="s">
        <v>684</v>
      </c>
      <c r="D1424" s="11" t="s">
        <v>19</v>
      </c>
      <c r="E1424" s="1" t="s">
        <v>685</v>
      </c>
      <c r="F1424" s="43" t="s">
        <v>697</v>
      </c>
      <c r="G1424" s="26" t="s">
        <v>134</v>
      </c>
      <c r="H1424" s="5">
        <f t="shared" si="95"/>
        <v>-14700</v>
      </c>
      <c r="I1424" s="21">
        <v>1</v>
      </c>
      <c r="K1424" t="s">
        <v>592</v>
      </c>
      <c r="M1424" s="2">
        <v>505</v>
      </c>
    </row>
    <row r="1425" spans="2:13" ht="12.75">
      <c r="B1425" s="267">
        <v>2500</v>
      </c>
      <c r="C1425" s="1" t="s">
        <v>684</v>
      </c>
      <c r="D1425" s="11" t="s">
        <v>19</v>
      </c>
      <c r="E1425" s="1" t="s">
        <v>685</v>
      </c>
      <c r="F1425" s="43" t="s">
        <v>698</v>
      </c>
      <c r="G1425" s="26" t="s">
        <v>134</v>
      </c>
      <c r="H1425" s="5">
        <f t="shared" si="95"/>
        <v>-17200</v>
      </c>
      <c r="I1425" s="21">
        <v>5</v>
      </c>
      <c r="K1425" t="s">
        <v>592</v>
      </c>
      <c r="M1425" s="2">
        <v>505</v>
      </c>
    </row>
    <row r="1426" spans="2:13" ht="12.75">
      <c r="B1426" s="267">
        <v>800</v>
      </c>
      <c r="C1426" s="1" t="s">
        <v>684</v>
      </c>
      <c r="D1426" s="11" t="s">
        <v>19</v>
      </c>
      <c r="E1426" s="1" t="s">
        <v>685</v>
      </c>
      <c r="F1426" s="43" t="s">
        <v>699</v>
      </c>
      <c r="G1426" s="26" t="s">
        <v>142</v>
      </c>
      <c r="H1426" s="5">
        <f t="shared" si="95"/>
        <v>-18000</v>
      </c>
      <c r="I1426" s="21">
        <v>1.6</v>
      </c>
      <c r="K1426" t="s">
        <v>592</v>
      </c>
      <c r="M1426" s="2">
        <v>505</v>
      </c>
    </row>
    <row r="1427" spans="2:13" ht="12.75">
      <c r="B1427" s="267">
        <v>2000</v>
      </c>
      <c r="C1427" s="1" t="s">
        <v>684</v>
      </c>
      <c r="D1427" s="11" t="s">
        <v>19</v>
      </c>
      <c r="E1427" s="1" t="s">
        <v>685</v>
      </c>
      <c r="F1427" s="43" t="s">
        <v>700</v>
      </c>
      <c r="G1427" s="26" t="s">
        <v>142</v>
      </c>
      <c r="H1427" s="5">
        <f t="shared" si="95"/>
        <v>-20000</v>
      </c>
      <c r="I1427" s="21">
        <v>4</v>
      </c>
      <c r="K1427" t="s">
        <v>592</v>
      </c>
      <c r="M1427" s="2">
        <v>505</v>
      </c>
    </row>
    <row r="1428" spans="2:13" ht="12.75">
      <c r="B1428" s="267">
        <v>500</v>
      </c>
      <c r="C1428" s="1" t="s">
        <v>684</v>
      </c>
      <c r="D1428" s="11" t="s">
        <v>19</v>
      </c>
      <c r="E1428" s="1" t="s">
        <v>685</v>
      </c>
      <c r="F1428" s="43" t="s">
        <v>701</v>
      </c>
      <c r="G1428" s="26" t="s">
        <v>142</v>
      </c>
      <c r="H1428" s="5">
        <f t="shared" si="95"/>
        <v>-20500</v>
      </c>
      <c r="I1428" s="21">
        <v>1</v>
      </c>
      <c r="K1428" t="s">
        <v>592</v>
      </c>
      <c r="M1428" s="2">
        <v>505</v>
      </c>
    </row>
    <row r="1429" spans="2:13" ht="12.75">
      <c r="B1429" s="267">
        <v>500</v>
      </c>
      <c r="C1429" s="1" t="s">
        <v>684</v>
      </c>
      <c r="D1429" s="11" t="s">
        <v>19</v>
      </c>
      <c r="E1429" s="1" t="s">
        <v>685</v>
      </c>
      <c r="F1429" s="43" t="s">
        <v>702</v>
      </c>
      <c r="G1429" s="26" t="s">
        <v>202</v>
      </c>
      <c r="H1429" s="5">
        <f t="shared" si="95"/>
        <v>-21000</v>
      </c>
      <c r="I1429" s="21">
        <v>1</v>
      </c>
      <c r="K1429" t="s">
        <v>592</v>
      </c>
      <c r="M1429" s="2">
        <v>505</v>
      </c>
    </row>
    <row r="1430" spans="2:13" ht="12.75">
      <c r="B1430" s="267">
        <v>1200</v>
      </c>
      <c r="C1430" s="1" t="s">
        <v>684</v>
      </c>
      <c r="D1430" s="11" t="s">
        <v>19</v>
      </c>
      <c r="E1430" s="1" t="s">
        <v>685</v>
      </c>
      <c r="F1430" s="43" t="s">
        <v>703</v>
      </c>
      <c r="G1430" s="26" t="s">
        <v>136</v>
      </c>
      <c r="H1430" s="5">
        <f t="shared" si="95"/>
        <v>-22200</v>
      </c>
      <c r="I1430" s="21">
        <v>2.4</v>
      </c>
      <c r="K1430" t="s">
        <v>592</v>
      </c>
      <c r="M1430" s="2">
        <v>505</v>
      </c>
    </row>
    <row r="1431" spans="2:13" ht="12.75">
      <c r="B1431" s="267">
        <v>1200</v>
      </c>
      <c r="C1431" s="1" t="s">
        <v>684</v>
      </c>
      <c r="D1431" s="11" t="s">
        <v>19</v>
      </c>
      <c r="E1431" s="1" t="s">
        <v>685</v>
      </c>
      <c r="F1431" s="43" t="s">
        <v>704</v>
      </c>
      <c r="G1431" s="26" t="s">
        <v>154</v>
      </c>
      <c r="H1431" s="5">
        <f t="shared" si="95"/>
        <v>-23400</v>
      </c>
      <c r="I1431" s="21">
        <v>2.4</v>
      </c>
      <c r="K1431" t="s">
        <v>592</v>
      </c>
      <c r="M1431" s="2">
        <v>505</v>
      </c>
    </row>
    <row r="1432" spans="2:13" ht="12.75">
      <c r="B1432" s="267">
        <v>800</v>
      </c>
      <c r="C1432" s="1" t="s">
        <v>684</v>
      </c>
      <c r="D1432" s="11" t="s">
        <v>19</v>
      </c>
      <c r="E1432" s="1" t="s">
        <v>685</v>
      </c>
      <c r="F1432" s="43" t="s">
        <v>705</v>
      </c>
      <c r="G1432" s="26" t="s">
        <v>154</v>
      </c>
      <c r="H1432" s="5">
        <f t="shared" si="95"/>
        <v>-24200</v>
      </c>
      <c r="I1432" s="21">
        <v>1.6</v>
      </c>
      <c r="K1432" t="s">
        <v>592</v>
      </c>
      <c r="M1432" s="2">
        <v>505</v>
      </c>
    </row>
    <row r="1433" spans="1:13" s="130" customFormat="1" ht="12.75">
      <c r="A1433" s="1"/>
      <c r="B1433" s="267">
        <v>500</v>
      </c>
      <c r="C1433" s="1" t="s">
        <v>684</v>
      </c>
      <c r="D1433" s="11" t="s">
        <v>19</v>
      </c>
      <c r="E1433" s="1" t="s">
        <v>685</v>
      </c>
      <c r="F1433" s="43" t="s">
        <v>706</v>
      </c>
      <c r="G1433" s="26" t="s">
        <v>156</v>
      </c>
      <c r="H1433" s="5">
        <f t="shared" si="95"/>
        <v>-24700</v>
      </c>
      <c r="I1433" s="21">
        <v>1</v>
      </c>
      <c r="J1433"/>
      <c r="K1433" t="s">
        <v>592</v>
      </c>
      <c r="L1433"/>
      <c r="M1433" s="2">
        <v>505</v>
      </c>
    </row>
    <row r="1434" spans="2:13" ht="12.75">
      <c r="B1434" s="267">
        <v>1000</v>
      </c>
      <c r="C1434" s="1" t="s">
        <v>684</v>
      </c>
      <c r="D1434" s="11" t="s">
        <v>19</v>
      </c>
      <c r="E1434" s="1" t="s">
        <v>685</v>
      </c>
      <c r="F1434" s="43" t="s">
        <v>707</v>
      </c>
      <c r="G1434" s="26" t="s">
        <v>181</v>
      </c>
      <c r="H1434" s="5">
        <f t="shared" si="95"/>
        <v>-25700</v>
      </c>
      <c r="I1434" s="21">
        <v>2</v>
      </c>
      <c r="K1434" t="s">
        <v>592</v>
      </c>
      <c r="M1434" s="2">
        <v>505</v>
      </c>
    </row>
    <row r="1435" spans="1:13" s="72" customFormat="1" ht="12.75">
      <c r="A1435" s="1"/>
      <c r="B1435" s="267">
        <v>1000</v>
      </c>
      <c r="C1435" s="1" t="s">
        <v>684</v>
      </c>
      <c r="D1435" s="11" t="s">
        <v>19</v>
      </c>
      <c r="E1435" s="1" t="s">
        <v>685</v>
      </c>
      <c r="F1435" s="43" t="s">
        <v>708</v>
      </c>
      <c r="G1435" s="26" t="s">
        <v>181</v>
      </c>
      <c r="H1435" s="5">
        <f t="shared" si="95"/>
        <v>-26700</v>
      </c>
      <c r="I1435" s="21">
        <v>2</v>
      </c>
      <c r="J1435"/>
      <c r="K1435" t="s">
        <v>592</v>
      </c>
      <c r="L1435"/>
      <c r="M1435" s="2">
        <v>505</v>
      </c>
    </row>
    <row r="1436" spans="1:13" ht="12.75">
      <c r="A1436" s="124"/>
      <c r="B1436" s="324">
        <f>SUM(B1413:B1435)</f>
        <v>26700</v>
      </c>
      <c r="C1436" s="126" t="s">
        <v>684</v>
      </c>
      <c r="D1436" s="124"/>
      <c r="E1436" s="124"/>
      <c r="F1436" s="259"/>
      <c r="G1436" s="127"/>
      <c r="H1436" s="125">
        <v>0</v>
      </c>
      <c r="I1436" s="128">
        <f>+B1436/M1436</f>
        <v>52.87128712871287</v>
      </c>
      <c r="J1436" s="129"/>
      <c r="K1436" s="129"/>
      <c r="L1436" s="129"/>
      <c r="M1436" s="2">
        <v>505</v>
      </c>
    </row>
    <row r="1437" spans="2:13" ht="12.75">
      <c r="B1437" s="6"/>
      <c r="H1437" s="5">
        <f aca="true" t="shared" si="96" ref="H1437:H1443">H1436-B1437</f>
        <v>0</v>
      </c>
      <c r="I1437" s="21">
        <f>+B1437/M1437</f>
        <v>0</v>
      </c>
      <c r="M1437" s="2">
        <v>505</v>
      </c>
    </row>
    <row r="1438" spans="2:13" ht="12.75">
      <c r="B1438" s="6"/>
      <c r="H1438" s="5">
        <f t="shared" si="96"/>
        <v>0</v>
      </c>
      <c r="I1438" s="21">
        <f>+B1438/M1438</f>
        <v>0</v>
      </c>
      <c r="M1438" s="2">
        <v>505</v>
      </c>
    </row>
    <row r="1439" spans="2:13" ht="12.75">
      <c r="B1439" s="330">
        <v>16000</v>
      </c>
      <c r="C1439" s="36" t="s">
        <v>531</v>
      </c>
      <c r="D1439" s="11" t="s">
        <v>498</v>
      </c>
      <c r="E1439" s="36" t="s">
        <v>710</v>
      </c>
      <c r="F1439" s="79" t="s">
        <v>532</v>
      </c>
      <c r="G1439" s="26" t="s">
        <v>82</v>
      </c>
      <c r="H1439" s="5">
        <f t="shared" si="96"/>
        <v>-16000</v>
      </c>
      <c r="I1439" s="21">
        <f>+B1439/M1439</f>
        <v>31.683168316831683</v>
      </c>
      <c r="J1439" s="35"/>
      <c r="K1439" t="s">
        <v>483</v>
      </c>
      <c r="L1439" s="35"/>
      <c r="M1439" s="2">
        <v>505</v>
      </c>
    </row>
    <row r="1440" spans="2:13" ht="12.75">
      <c r="B1440" s="331">
        <v>6000</v>
      </c>
      <c r="C1440" s="1" t="s">
        <v>709</v>
      </c>
      <c r="D1440" s="11" t="s">
        <v>653</v>
      </c>
      <c r="E1440" s="1" t="s">
        <v>710</v>
      </c>
      <c r="F1440" s="43" t="s">
        <v>711</v>
      </c>
      <c r="G1440" s="26" t="s">
        <v>32</v>
      </c>
      <c r="H1440" s="5">
        <f t="shared" si="96"/>
        <v>-22000</v>
      </c>
      <c r="I1440" s="21">
        <v>12</v>
      </c>
      <c r="K1440" s="85" t="s">
        <v>597</v>
      </c>
      <c r="M1440" s="2">
        <v>505</v>
      </c>
    </row>
    <row r="1441" spans="1:13" s="130" customFormat="1" ht="12.75">
      <c r="A1441" s="1"/>
      <c r="B1441" s="331">
        <v>12000</v>
      </c>
      <c r="C1441" s="1" t="s">
        <v>712</v>
      </c>
      <c r="D1441" s="11" t="s">
        <v>653</v>
      </c>
      <c r="E1441" s="1" t="s">
        <v>710</v>
      </c>
      <c r="F1441" s="43" t="s">
        <v>713</v>
      </c>
      <c r="G1441" s="26" t="s">
        <v>32</v>
      </c>
      <c r="H1441" s="5">
        <f t="shared" si="96"/>
        <v>-34000</v>
      </c>
      <c r="I1441" s="21">
        <v>24</v>
      </c>
      <c r="J1441"/>
      <c r="K1441" s="85" t="s">
        <v>597</v>
      </c>
      <c r="L1441"/>
      <c r="M1441" s="2">
        <v>505</v>
      </c>
    </row>
    <row r="1442" spans="2:13" ht="12.75">
      <c r="B1442" s="331">
        <v>7000</v>
      </c>
      <c r="C1442" s="1" t="s">
        <v>709</v>
      </c>
      <c r="D1442" s="11" t="s">
        <v>653</v>
      </c>
      <c r="E1442" s="1" t="s">
        <v>710</v>
      </c>
      <c r="F1442" s="43" t="s">
        <v>714</v>
      </c>
      <c r="G1442" s="26" t="s">
        <v>32</v>
      </c>
      <c r="H1442" s="5">
        <f t="shared" si="96"/>
        <v>-41000</v>
      </c>
      <c r="I1442" s="21">
        <v>14</v>
      </c>
      <c r="K1442" s="85" t="s">
        <v>597</v>
      </c>
      <c r="M1442" s="2">
        <v>505</v>
      </c>
    </row>
    <row r="1443" spans="1:13" s="72" customFormat="1" ht="12.75">
      <c r="A1443" s="1"/>
      <c r="B1443" s="331">
        <v>30350</v>
      </c>
      <c r="C1443" s="263" t="s">
        <v>715</v>
      </c>
      <c r="D1443" s="11" t="s">
        <v>653</v>
      </c>
      <c r="E1443" s="1" t="s">
        <v>710</v>
      </c>
      <c r="F1443" s="260" t="s">
        <v>716</v>
      </c>
      <c r="G1443" s="26" t="s">
        <v>78</v>
      </c>
      <c r="H1443" s="5">
        <f t="shared" si="96"/>
        <v>-71350</v>
      </c>
      <c r="I1443" s="21">
        <v>60.7</v>
      </c>
      <c r="J1443"/>
      <c r="K1443" s="85" t="s">
        <v>597</v>
      </c>
      <c r="L1443"/>
      <c r="M1443" s="2">
        <v>505</v>
      </c>
    </row>
    <row r="1444" spans="1:13" ht="12.75">
      <c r="A1444" s="124"/>
      <c r="B1444" s="332">
        <f>SUM(B1439:B1443)</f>
        <v>71350</v>
      </c>
      <c r="C1444" s="124"/>
      <c r="D1444" s="124"/>
      <c r="E1444" s="126" t="s">
        <v>710</v>
      </c>
      <c r="F1444" s="259"/>
      <c r="G1444" s="127"/>
      <c r="H1444" s="125">
        <v>0</v>
      </c>
      <c r="I1444" s="128">
        <f>+B1444/M1444</f>
        <v>141.2871287128713</v>
      </c>
      <c r="J1444" s="129"/>
      <c r="K1444" s="129"/>
      <c r="L1444" s="129"/>
      <c r="M1444" s="2">
        <v>505</v>
      </c>
    </row>
    <row r="1445" spans="2:13" ht="12.75">
      <c r="B1445" s="267"/>
      <c r="H1445" s="5">
        <f>H1444-B1445</f>
        <v>0</v>
      </c>
      <c r="I1445" s="21">
        <f>+B1445/M1445</f>
        <v>0</v>
      </c>
      <c r="M1445" s="2">
        <v>505</v>
      </c>
    </row>
    <row r="1446" spans="2:13" ht="12.75">
      <c r="B1446" s="267"/>
      <c r="I1446" s="21"/>
      <c r="M1446" s="2">
        <v>505</v>
      </c>
    </row>
    <row r="1447" spans="1:13" ht="12.75">
      <c r="A1447" s="11"/>
      <c r="B1447" s="325">
        <v>0</v>
      </c>
      <c r="C1447" s="11" t="s">
        <v>718</v>
      </c>
      <c r="D1447" s="11" t="s">
        <v>418</v>
      </c>
      <c r="E1447" s="11" t="s">
        <v>719</v>
      </c>
      <c r="F1447" s="94" t="s">
        <v>253</v>
      </c>
      <c r="G1447" s="29" t="s">
        <v>213</v>
      </c>
      <c r="H1447" s="5">
        <f>H1446-B1447</f>
        <v>0</v>
      </c>
      <c r="I1447" s="21">
        <f aca="true" t="shared" si="97" ref="I1447:I1465">+B1447/M1447</f>
        <v>0</v>
      </c>
      <c r="J1447" s="14"/>
      <c r="K1447" s="14"/>
      <c r="L1447" s="14"/>
      <c r="M1447" s="2">
        <v>505</v>
      </c>
    </row>
    <row r="1448" spans="1:13" ht="12.75">
      <c r="A1448" s="11"/>
      <c r="B1448" s="325">
        <v>6559</v>
      </c>
      <c r="C1448" s="11" t="s">
        <v>718</v>
      </c>
      <c r="D1448" s="11" t="s">
        <v>418</v>
      </c>
      <c r="E1448" s="11" t="s">
        <v>720</v>
      </c>
      <c r="F1448" s="94" t="s">
        <v>253</v>
      </c>
      <c r="G1448" s="29" t="s">
        <v>213</v>
      </c>
      <c r="H1448" s="108">
        <f>H1447-B1448</f>
        <v>-6559</v>
      </c>
      <c r="I1448" s="21">
        <f t="shared" si="97"/>
        <v>12.988118811881188</v>
      </c>
      <c r="J1448" s="14"/>
      <c r="K1448" s="14"/>
      <c r="L1448" s="14"/>
      <c r="M1448" s="2">
        <v>505</v>
      </c>
    </row>
    <row r="1449" spans="1:13" s="14" customFormat="1" ht="12.75">
      <c r="A1449" s="10"/>
      <c r="B1449" s="324">
        <f>SUM(B1447:B1448)</f>
        <v>6559</v>
      </c>
      <c r="C1449" s="10" t="s">
        <v>718</v>
      </c>
      <c r="D1449" s="10"/>
      <c r="E1449" s="10"/>
      <c r="F1449" s="95"/>
      <c r="G1449" s="17"/>
      <c r="H1449" s="119">
        <v>0</v>
      </c>
      <c r="I1449" s="71">
        <f t="shared" si="97"/>
        <v>12.988118811881188</v>
      </c>
      <c r="J1449" s="72"/>
      <c r="K1449" s="72"/>
      <c r="L1449" s="72"/>
      <c r="M1449" s="2">
        <v>505</v>
      </c>
    </row>
    <row r="1450" spans="2:13" ht="12.75">
      <c r="B1450" s="326"/>
      <c r="H1450" s="5">
        <f>H1449-B1450</f>
        <v>0</v>
      </c>
      <c r="I1450" s="21">
        <f t="shared" si="97"/>
        <v>0</v>
      </c>
      <c r="M1450" s="2">
        <v>505</v>
      </c>
    </row>
    <row r="1451" spans="2:13" ht="12.75">
      <c r="B1451" s="326"/>
      <c r="H1451" s="5">
        <f>H1450-B1451</f>
        <v>0</v>
      </c>
      <c r="I1451" s="21">
        <f t="shared" si="97"/>
        <v>0</v>
      </c>
      <c r="M1451" s="2">
        <v>505</v>
      </c>
    </row>
    <row r="1452" spans="1:13" s="14" customFormat="1" ht="12.75">
      <c r="A1452" s="11"/>
      <c r="B1452" s="325">
        <v>200000</v>
      </c>
      <c r="C1452" s="11" t="s">
        <v>721</v>
      </c>
      <c r="D1452" s="11" t="s">
        <v>418</v>
      </c>
      <c r="E1452" s="11" t="s">
        <v>722</v>
      </c>
      <c r="F1452" s="79" t="s">
        <v>723</v>
      </c>
      <c r="G1452" s="29" t="s">
        <v>59</v>
      </c>
      <c r="H1452" s="27">
        <f>H1451-B1452</f>
        <v>-200000</v>
      </c>
      <c r="I1452" s="51">
        <f t="shared" si="97"/>
        <v>396.03960396039605</v>
      </c>
      <c r="K1452" s="14" t="s">
        <v>597</v>
      </c>
      <c r="M1452" s="2">
        <v>505</v>
      </c>
    </row>
    <row r="1453" spans="1:13" s="14" customFormat="1" ht="12.75">
      <c r="A1453" s="1"/>
      <c r="B1453" s="325">
        <v>38026</v>
      </c>
      <c r="C1453" s="1" t="s">
        <v>724</v>
      </c>
      <c r="D1453" s="1" t="s">
        <v>418</v>
      </c>
      <c r="E1453" s="1" t="s">
        <v>722</v>
      </c>
      <c r="F1453" s="43" t="s">
        <v>723</v>
      </c>
      <c r="G1453" s="106" t="s">
        <v>202</v>
      </c>
      <c r="H1453" s="5">
        <f>H1452-B1453</f>
        <v>-238026</v>
      </c>
      <c r="I1453" s="21">
        <f t="shared" si="97"/>
        <v>75.2990099009901</v>
      </c>
      <c r="J1453"/>
      <c r="K1453" t="s">
        <v>597</v>
      </c>
      <c r="L1453"/>
      <c r="M1453" s="2">
        <v>505</v>
      </c>
    </row>
    <row r="1454" spans="1:13" s="14" customFormat="1" ht="12.75">
      <c r="A1454" s="1"/>
      <c r="B1454" s="267">
        <v>5872</v>
      </c>
      <c r="C1454" s="1" t="s">
        <v>725</v>
      </c>
      <c r="D1454" s="11" t="s">
        <v>653</v>
      </c>
      <c r="E1454" s="1" t="s">
        <v>726</v>
      </c>
      <c r="F1454" s="43" t="s">
        <v>723</v>
      </c>
      <c r="G1454" s="106" t="s">
        <v>202</v>
      </c>
      <c r="H1454" s="5">
        <f>H1453-B1454</f>
        <v>-243898</v>
      </c>
      <c r="I1454" s="21">
        <f t="shared" si="97"/>
        <v>11.627722772277227</v>
      </c>
      <c r="J1454"/>
      <c r="K1454" s="85" t="s">
        <v>597</v>
      </c>
      <c r="L1454"/>
      <c r="M1454" s="2">
        <v>505</v>
      </c>
    </row>
    <row r="1455" spans="1:13" ht="12.75">
      <c r="A1455" s="10"/>
      <c r="B1455" s="324">
        <f>SUM(B1452:B1454)</f>
        <v>243898</v>
      </c>
      <c r="C1455" s="10"/>
      <c r="D1455" s="10"/>
      <c r="E1455" s="10" t="s">
        <v>727</v>
      </c>
      <c r="F1455" s="95"/>
      <c r="G1455" s="17"/>
      <c r="H1455" s="119">
        <v>0</v>
      </c>
      <c r="I1455" s="71">
        <f t="shared" si="97"/>
        <v>482.9663366336634</v>
      </c>
      <c r="J1455" s="72"/>
      <c r="K1455" s="72"/>
      <c r="L1455" s="72"/>
      <c r="M1455" s="2">
        <v>505</v>
      </c>
    </row>
    <row r="1456" spans="2:13" ht="12.75">
      <c r="B1456" s="131"/>
      <c r="H1456" s="5">
        <f>H1455-B1456</f>
        <v>0</v>
      </c>
      <c r="I1456" s="21">
        <f t="shared" si="97"/>
        <v>0</v>
      </c>
      <c r="M1456" s="2">
        <v>505</v>
      </c>
    </row>
    <row r="1457" spans="2:13" ht="12.75">
      <c r="B1457" s="131"/>
      <c r="G1457" s="28"/>
      <c r="I1457" s="21">
        <f t="shared" si="97"/>
        <v>0</v>
      </c>
      <c r="M1457" s="2">
        <v>505</v>
      </c>
    </row>
    <row r="1458" spans="1:13" ht="12.75">
      <c r="A1458" s="11"/>
      <c r="B1458" s="328">
        <v>200000</v>
      </c>
      <c r="C1458" s="1" t="s">
        <v>597</v>
      </c>
      <c r="D1458" s="1" t="s">
        <v>19</v>
      </c>
      <c r="F1458" s="53" t="s">
        <v>253</v>
      </c>
      <c r="G1458" s="29" t="s">
        <v>256</v>
      </c>
      <c r="H1458" s="108">
        <f>H1457-B1458</f>
        <v>-200000</v>
      </c>
      <c r="I1458" s="21">
        <f t="shared" si="97"/>
        <v>396.03960396039605</v>
      </c>
      <c r="M1458" s="2">
        <v>505</v>
      </c>
    </row>
    <row r="1459" spans="1:13" ht="12.75">
      <c r="A1459" s="11"/>
      <c r="B1459" s="328">
        <v>24605</v>
      </c>
      <c r="C1459" s="1" t="s">
        <v>597</v>
      </c>
      <c r="D1459" s="1" t="s">
        <v>19</v>
      </c>
      <c r="E1459" s="11" t="s">
        <v>254</v>
      </c>
      <c r="F1459" s="53"/>
      <c r="G1459" s="29" t="s">
        <v>256</v>
      </c>
      <c r="H1459" s="108">
        <f>H1458-B1459</f>
        <v>-224605</v>
      </c>
      <c r="I1459" s="21">
        <f t="shared" si="97"/>
        <v>48.722772277227726</v>
      </c>
      <c r="M1459" s="2">
        <v>505</v>
      </c>
    </row>
    <row r="1460" spans="1:13" ht="12.75">
      <c r="A1460" s="11"/>
      <c r="B1460" s="328">
        <v>130000</v>
      </c>
      <c r="C1460" s="1" t="s">
        <v>632</v>
      </c>
      <c r="D1460" s="1" t="s">
        <v>19</v>
      </c>
      <c r="F1460" s="53" t="s">
        <v>253</v>
      </c>
      <c r="G1460" s="29" t="s">
        <v>256</v>
      </c>
      <c r="H1460" s="108">
        <f>H1459-B1460</f>
        <v>-354605</v>
      </c>
      <c r="I1460" s="21">
        <f t="shared" si="97"/>
        <v>257.4257425742574</v>
      </c>
      <c r="M1460" s="2">
        <v>505</v>
      </c>
    </row>
    <row r="1461" spans="1:13" ht="12.75">
      <c r="A1461" s="10"/>
      <c r="B1461" s="329">
        <f>SUM(B1458:B1460)</f>
        <v>354605</v>
      </c>
      <c r="C1461" s="10" t="s">
        <v>255</v>
      </c>
      <c r="D1461" s="10"/>
      <c r="E1461" s="10"/>
      <c r="F1461" s="95"/>
      <c r="G1461" s="17"/>
      <c r="H1461" s="119">
        <v>0</v>
      </c>
      <c r="I1461" s="71">
        <f t="shared" si="97"/>
        <v>702.1881188118812</v>
      </c>
      <c r="J1461" s="72"/>
      <c r="K1461" s="72"/>
      <c r="L1461" s="72"/>
      <c r="M1461" s="2">
        <v>505</v>
      </c>
    </row>
    <row r="1462" spans="8:13" ht="12.75">
      <c r="H1462" s="5">
        <f>H1461-B1462</f>
        <v>0</v>
      </c>
      <c r="I1462" s="21">
        <f t="shared" si="97"/>
        <v>0</v>
      </c>
      <c r="M1462" s="2">
        <v>505</v>
      </c>
    </row>
    <row r="1463" spans="8:13" ht="12.75">
      <c r="H1463" s="5">
        <f>H1462-B1463</f>
        <v>0</v>
      </c>
      <c r="I1463" s="21">
        <f t="shared" si="97"/>
        <v>0</v>
      </c>
      <c r="M1463" s="2">
        <v>505</v>
      </c>
    </row>
    <row r="1464" spans="8:13" ht="12.75">
      <c r="H1464" s="5">
        <f>H1463-B1464</f>
        <v>0</v>
      </c>
      <c r="I1464" s="21">
        <f t="shared" si="97"/>
        <v>0</v>
      </c>
      <c r="M1464" s="2">
        <v>505</v>
      </c>
    </row>
    <row r="1465" spans="1:13" s="133" customFormat="1" ht="12.75">
      <c r="A1465" s="1"/>
      <c r="B1465" s="5"/>
      <c r="C1465" s="1"/>
      <c r="D1465" s="1"/>
      <c r="E1465" s="1"/>
      <c r="F1465" s="43"/>
      <c r="G1465" s="26"/>
      <c r="H1465" s="5">
        <f>H1464-B1465</f>
        <v>0</v>
      </c>
      <c r="I1465" s="21">
        <f t="shared" si="97"/>
        <v>0</v>
      </c>
      <c r="J1465"/>
      <c r="K1465"/>
      <c r="L1465"/>
      <c r="M1465" s="2">
        <v>505</v>
      </c>
    </row>
    <row r="1466" spans="1:13" s="133" customFormat="1" ht="13.5" thickBot="1">
      <c r="A1466" s="57"/>
      <c r="B1466" s="55">
        <f>+B19</f>
        <v>8045099</v>
      </c>
      <c r="C1466" s="64" t="s">
        <v>728</v>
      </c>
      <c r="D1466" s="57"/>
      <c r="E1466" s="54"/>
      <c r="F1466" s="110"/>
      <c r="G1466" s="59"/>
      <c r="H1466" s="120"/>
      <c r="I1466" s="121"/>
      <c r="J1466" s="132"/>
      <c r="K1466" s="62">
        <v>505</v>
      </c>
      <c r="L1466" s="62"/>
      <c r="M1466" s="2">
        <v>505</v>
      </c>
    </row>
    <row r="1467" spans="1:13" s="133" customFormat="1" ht="12.75">
      <c r="A1467" s="1"/>
      <c r="B1467" s="30"/>
      <c r="C1467" s="11"/>
      <c r="D1467" s="11"/>
      <c r="E1467" s="33"/>
      <c r="F1467" s="53"/>
      <c r="G1467" s="34"/>
      <c r="H1467" s="5"/>
      <c r="I1467" s="21"/>
      <c r="J1467" s="21"/>
      <c r="K1467" s="2">
        <v>505</v>
      </c>
      <c r="L1467"/>
      <c r="M1467" s="2">
        <v>505</v>
      </c>
    </row>
    <row r="1468" spans="1:13" s="133" customFormat="1" ht="12.75">
      <c r="A1468" s="11"/>
      <c r="B1468" s="134" t="s">
        <v>729</v>
      </c>
      <c r="C1468" s="135" t="s">
        <v>730</v>
      </c>
      <c r="D1468" s="135"/>
      <c r="E1468" s="135"/>
      <c r="F1468" s="136"/>
      <c r="G1468" s="137"/>
      <c r="H1468" s="138"/>
      <c r="I1468" s="139" t="s">
        <v>252</v>
      </c>
      <c r="J1468" s="140"/>
      <c r="K1468" s="2">
        <v>505</v>
      </c>
      <c r="L1468"/>
      <c r="M1468" s="2">
        <v>505</v>
      </c>
    </row>
    <row r="1469" spans="1:13" s="133" customFormat="1" ht="12.75">
      <c r="A1469" s="11"/>
      <c r="B1469" s="327">
        <f>+B1461+B1455+B1449+B1436+B1410</f>
        <v>978261</v>
      </c>
      <c r="C1469" s="265" t="s">
        <v>817</v>
      </c>
      <c r="D1469" s="265" t="s">
        <v>732</v>
      </c>
      <c r="E1469" s="265" t="s">
        <v>733</v>
      </c>
      <c r="F1469" s="136"/>
      <c r="G1469" s="137"/>
      <c r="H1469" s="138">
        <f>H1467-B1469</f>
        <v>-978261</v>
      </c>
      <c r="I1469" s="139">
        <f aca="true" t="shared" si="98" ref="I1469:I1475">+B1469/M1469</f>
        <v>1937.150495049505</v>
      </c>
      <c r="J1469" s="140"/>
      <c r="K1469" s="38">
        <v>505</v>
      </c>
      <c r="L1469"/>
      <c r="M1469" s="38">
        <v>505</v>
      </c>
    </row>
    <row r="1470" spans="1:13" s="72" customFormat="1" ht="12.75">
      <c r="A1470" s="141"/>
      <c r="B1470" s="142">
        <f>+B1382+B1331+B1245+B1128+B1092+B1057+B1053+B972+B911+B890+B880+B853+B833+B743+B717+B712</f>
        <v>3105900</v>
      </c>
      <c r="C1470" s="143" t="s">
        <v>731</v>
      </c>
      <c r="D1470" s="143" t="s">
        <v>732</v>
      </c>
      <c r="E1470" s="143" t="s">
        <v>733</v>
      </c>
      <c r="F1470" s="136"/>
      <c r="G1470" s="144"/>
      <c r="H1470" s="138">
        <f>H1468-B1470</f>
        <v>-3105900</v>
      </c>
      <c r="I1470" s="139">
        <f t="shared" si="98"/>
        <v>6150.297029702971</v>
      </c>
      <c r="J1470" s="140"/>
      <c r="K1470" s="2">
        <v>505</v>
      </c>
      <c r="L1470" s="145"/>
      <c r="M1470" s="2">
        <v>505</v>
      </c>
    </row>
    <row r="1471" spans="1:13" ht="12.75">
      <c r="A1471" s="141"/>
      <c r="B1471" s="146">
        <f>+B1444+B1218+B1215+B1211+B1200+B1186-B1180-B1179+B1173+B1170+B1154-B1145-B1146-B1147+B1137-B1135-B1132+B896+B900</f>
        <v>1854890</v>
      </c>
      <c r="C1471" s="147" t="s">
        <v>734</v>
      </c>
      <c r="D1471" s="148" t="s">
        <v>732</v>
      </c>
      <c r="E1471" s="148" t="s">
        <v>733</v>
      </c>
      <c r="F1471" s="136"/>
      <c r="G1471" s="144"/>
      <c r="H1471" s="149">
        <f>H1470-B1471</f>
        <v>-4960790</v>
      </c>
      <c r="I1471" s="139">
        <f t="shared" si="98"/>
        <v>3673.0495049504952</v>
      </c>
      <c r="J1471" s="140"/>
      <c r="K1471" s="2">
        <v>505</v>
      </c>
      <c r="L1471" s="145"/>
      <c r="M1471" s="2">
        <v>505</v>
      </c>
    </row>
    <row r="1472" spans="1:13" s="163" customFormat="1" ht="12.75">
      <c r="A1472" s="150"/>
      <c r="B1472" s="151">
        <f>+B22+B529+B566+B574+B579+B584+B588+B593-B607+B637+B1158</f>
        <v>1775000</v>
      </c>
      <c r="C1472" s="152" t="s">
        <v>735</v>
      </c>
      <c r="D1472" s="152" t="s">
        <v>732</v>
      </c>
      <c r="E1472" s="152" t="s">
        <v>733</v>
      </c>
      <c r="F1472" s="153"/>
      <c r="G1472" s="154"/>
      <c r="H1472" s="149">
        <f>H1471-B1472</f>
        <v>-6735790</v>
      </c>
      <c r="I1472" s="139">
        <f t="shared" si="98"/>
        <v>3514.8514851485147</v>
      </c>
      <c r="J1472" s="155"/>
      <c r="K1472" s="2">
        <v>505</v>
      </c>
      <c r="L1472" s="156"/>
      <c r="M1472" s="2">
        <v>505</v>
      </c>
    </row>
    <row r="1473" spans="1:13" ht="12.75">
      <c r="A1473" s="157"/>
      <c r="B1473" s="158">
        <f>+B607+B570+B562+B1145+B1146+B1147</f>
        <v>28080</v>
      </c>
      <c r="C1473" s="159" t="s">
        <v>736</v>
      </c>
      <c r="D1473" s="159" t="s">
        <v>732</v>
      </c>
      <c r="E1473" s="159" t="s">
        <v>733</v>
      </c>
      <c r="F1473" s="160"/>
      <c r="G1473" s="161"/>
      <c r="H1473" s="149">
        <f>H1472-B1473</f>
        <v>-6763870</v>
      </c>
      <c r="I1473" s="337">
        <f t="shared" si="98"/>
        <v>55.603960396039604</v>
      </c>
      <c r="J1473" s="162"/>
      <c r="K1473" s="2">
        <v>505</v>
      </c>
      <c r="L1473" s="133"/>
      <c r="M1473" s="2">
        <v>505</v>
      </c>
    </row>
    <row r="1474" spans="1:13" s="343" customFormat="1" ht="12.75">
      <c r="A1474" s="185"/>
      <c r="B1474" s="338">
        <f>+B1180+B1179+B1174+B1135+B1132</f>
        <v>302968</v>
      </c>
      <c r="C1474" s="339" t="s">
        <v>823</v>
      </c>
      <c r="D1474" s="339" t="s">
        <v>732</v>
      </c>
      <c r="E1474" s="339" t="s">
        <v>733</v>
      </c>
      <c r="F1474" s="340"/>
      <c r="G1474" s="341"/>
      <c r="H1474" s="149">
        <f>H1473-B1474</f>
        <v>-7066838</v>
      </c>
      <c r="I1474" s="337">
        <f t="shared" si="98"/>
        <v>599.9366336633664</v>
      </c>
      <c r="J1474" s="342"/>
      <c r="K1474" s="191">
        <v>505</v>
      </c>
      <c r="L1474" s="192"/>
      <c r="M1474" s="191">
        <v>505</v>
      </c>
    </row>
    <row r="1475" spans="1:13" ht="12.75">
      <c r="A1475" s="11"/>
      <c r="B1475" s="91">
        <f>SUM(B1469:B1474)</f>
        <v>8045099</v>
      </c>
      <c r="C1475" s="164" t="s">
        <v>737</v>
      </c>
      <c r="D1475" s="165"/>
      <c r="E1475" s="165"/>
      <c r="F1475" s="136"/>
      <c r="G1475" s="166"/>
      <c r="H1475" s="149">
        <f>H1472-B1475</f>
        <v>-14780889</v>
      </c>
      <c r="I1475" s="139">
        <f t="shared" si="98"/>
        <v>15930.889108910891</v>
      </c>
      <c r="J1475" s="167"/>
      <c r="K1475" s="2">
        <v>505</v>
      </c>
      <c r="M1475" s="2">
        <v>505</v>
      </c>
    </row>
    <row r="1476" spans="2:13" ht="12.75">
      <c r="B1476" s="39"/>
      <c r="I1476" s="21"/>
      <c r="K1476" s="2"/>
      <c r="M1476" s="2"/>
    </row>
    <row r="1477" spans="1:13" s="172" customFormat="1" ht="12.75">
      <c r="A1477" s="1"/>
      <c r="B1477" s="39"/>
      <c r="C1477" s="1"/>
      <c r="D1477" s="1"/>
      <c r="E1477" s="1"/>
      <c r="F1477" s="43"/>
      <c r="G1477" s="26"/>
      <c r="H1477" s="5"/>
      <c r="I1477" s="21"/>
      <c r="J1477"/>
      <c r="K1477"/>
      <c r="L1477"/>
      <c r="M1477" s="2"/>
    </row>
    <row r="1478" spans="1:13" s="172" customFormat="1" ht="12.75">
      <c r="A1478" s="1"/>
      <c r="B1478" s="39"/>
      <c r="C1478" s="1"/>
      <c r="D1478" s="1"/>
      <c r="E1478" s="1"/>
      <c r="F1478" s="43"/>
      <c r="G1478" s="26"/>
      <c r="H1478" s="5"/>
      <c r="I1478" s="21"/>
      <c r="J1478"/>
      <c r="K1478"/>
      <c r="L1478"/>
      <c r="M1478" s="2"/>
    </row>
    <row r="1479" spans="1:13" s="172" customFormat="1" ht="12.75">
      <c r="A1479" s="1"/>
      <c r="B1479" s="39"/>
      <c r="C1479" s="1"/>
      <c r="D1479" s="1"/>
      <c r="E1479" s="1"/>
      <c r="F1479" s="43"/>
      <c r="G1479" s="26"/>
      <c r="H1479" s="5"/>
      <c r="I1479" s="21"/>
      <c r="J1479"/>
      <c r="K1479"/>
      <c r="L1479"/>
      <c r="M1479" s="2"/>
    </row>
    <row r="1480" spans="1:13" s="271" customFormat="1" ht="12.75">
      <c r="A1480" s="266"/>
      <c r="B1480" s="267">
        <v>-4210487</v>
      </c>
      <c r="C1480" s="266" t="s">
        <v>818</v>
      </c>
      <c r="D1480" s="266" t="s">
        <v>819</v>
      </c>
      <c r="E1480" s="266"/>
      <c r="F1480" s="268"/>
      <c r="G1480" s="269"/>
      <c r="H1480" s="267">
        <f>H1477-B1480</f>
        <v>4210487</v>
      </c>
      <c r="I1480" s="270">
        <f aca="true" t="shared" si="99" ref="I1480:I1491">+B1480/M1480</f>
        <v>-8592.830612244898</v>
      </c>
      <c r="K1480" s="271">
        <v>490</v>
      </c>
      <c r="M1480" s="272">
        <v>490</v>
      </c>
    </row>
    <row r="1481" spans="1:13" s="271" customFormat="1" ht="12.75">
      <c r="A1481" s="266"/>
      <c r="B1481" s="267">
        <v>-4308500</v>
      </c>
      <c r="C1481" s="266" t="s">
        <v>818</v>
      </c>
      <c r="D1481" s="266" t="s">
        <v>751</v>
      </c>
      <c r="E1481" s="266"/>
      <c r="F1481" s="268"/>
      <c r="G1481" s="269"/>
      <c r="H1481" s="267">
        <f aca="true" t="shared" si="100" ref="H1481:H1491">H1480-B1481</f>
        <v>8518987</v>
      </c>
      <c r="I1481" s="270">
        <f t="shared" si="99"/>
        <v>-8792.857142857143</v>
      </c>
      <c r="K1481" s="271">
        <v>490</v>
      </c>
      <c r="M1481" s="272">
        <v>490</v>
      </c>
    </row>
    <row r="1482" spans="1:13" s="271" customFormat="1" ht="12.75">
      <c r="A1482" s="266"/>
      <c r="B1482" s="267">
        <v>2033750</v>
      </c>
      <c r="C1482" s="266" t="s">
        <v>818</v>
      </c>
      <c r="D1482" s="266" t="s">
        <v>740</v>
      </c>
      <c r="E1482" s="266"/>
      <c r="F1482" s="268"/>
      <c r="G1482" s="269"/>
      <c r="H1482" s="267">
        <f t="shared" si="100"/>
        <v>6485237</v>
      </c>
      <c r="I1482" s="270">
        <f t="shared" si="99"/>
        <v>4236.979166666667</v>
      </c>
      <c r="K1482" s="271">
        <v>480</v>
      </c>
      <c r="M1482" s="272">
        <v>480</v>
      </c>
    </row>
    <row r="1483" spans="1:13" s="275" customFormat="1" ht="12.75">
      <c r="A1483" s="273"/>
      <c r="B1483" s="267">
        <v>1068750</v>
      </c>
      <c r="C1483" s="266" t="s">
        <v>818</v>
      </c>
      <c r="D1483" s="266" t="s">
        <v>741</v>
      </c>
      <c r="E1483" s="266"/>
      <c r="F1483" s="268"/>
      <c r="G1483" s="269"/>
      <c r="H1483" s="267">
        <f t="shared" si="100"/>
        <v>5416487</v>
      </c>
      <c r="I1483" s="270">
        <f t="shared" si="99"/>
        <v>2428.9772727272725</v>
      </c>
      <c r="J1483" s="270"/>
      <c r="K1483" s="274">
        <v>440</v>
      </c>
      <c r="M1483" s="274">
        <v>440</v>
      </c>
    </row>
    <row r="1484" spans="1:13" s="275" customFormat="1" ht="12.75">
      <c r="A1484" s="273"/>
      <c r="B1484" s="267">
        <v>934776</v>
      </c>
      <c r="C1484" s="266" t="s">
        <v>818</v>
      </c>
      <c r="D1484" s="273" t="s">
        <v>743</v>
      </c>
      <c r="E1484" s="266"/>
      <c r="F1484" s="268"/>
      <c r="G1484" s="269"/>
      <c r="H1484" s="267">
        <f t="shared" si="100"/>
        <v>4481711</v>
      </c>
      <c r="I1484" s="270">
        <f t="shared" si="99"/>
        <v>2077.28</v>
      </c>
      <c r="J1484" s="270"/>
      <c r="K1484" s="274">
        <v>450</v>
      </c>
      <c r="M1484" s="274">
        <v>450</v>
      </c>
    </row>
    <row r="1485" spans="1:13" s="275" customFormat="1" ht="12.75">
      <c r="A1485" s="273"/>
      <c r="B1485" s="267">
        <v>1343271</v>
      </c>
      <c r="C1485" s="266" t="s">
        <v>818</v>
      </c>
      <c r="D1485" s="273" t="s">
        <v>744</v>
      </c>
      <c r="E1485" s="266"/>
      <c r="F1485" s="268"/>
      <c r="G1485" s="269"/>
      <c r="H1485" s="267">
        <f t="shared" si="100"/>
        <v>3138440</v>
      </c>
      <c r="I1485" s="270">
        <f t="shared" si="99"/>
        <v>2686.542</v>
      </c>
      <c r="J1485" s="270"/>
      <c r="K1485" s="274">
        <v>500</v>
      </c>
      <c r="M1485" s="274">
        <v>500</v>
      </c>
    </row>
    <row r="1486" spans="1:13" s="275" customFormat="1" ht="12.75">
      <c r="A1486" s="273"/>
      <c r="B1486" s="267">
        <v>1527528</v>
      </c>
      <c r="C1486" s="266" t="s">
        <v>818</v>
      </c>
      <c r="D1486" s="273" t="s">
        <v>745</v>
      </c>
      <c r="E1486" s="266"/>
      <c r="F1486" s="268"/>
      <c r="G1486" s="269"/>
      <c r="H1486" s="267">
        <f t="shared" si="100"/>
        <v>1610912</v>
      </c>
      <c r="I1486" s="270">
        <f t="shared" si="99"/>
        <v>2995.1529411764704</v>
      </c>
      <c r="J1486" s="270"/>
      <c r="K1486" s="274">
        <v>510</v>
      </c>
      <c r="M1486" s="274">
        <v>510</v>
      </c>
    </row>
    <row r="1487" spans="1:13" s="275" customFormat="1" ht="12.75">
      <c r="A1487" s="273"/>
      <c r="B1487" s="267">
        <v>935545</v>
      </c>
      <c r="C1487" s="266" t="s">
        <v>818</v>
      </c>
      <c r="D1487" s="273" t="s">
        <v>746</v>
      </c>
      <c r="E1487" s="266"/>
      <c r="F1487" s="268"/>
      <c r="G1487" s="269"/>
      <c r="H1487" s="267">
        <f t="shared" si="100"/>
        <v>675367</v>
      </c>
      <c r="I1487" s="270">
        <f t="shared" si="99"/>
        <v>1949.0520833333333</v>
      </c>
      <c r="J1487" s="270"/>
      <c r="K1487" s="274">
        <v>480</v>
      </c>
      <c r="M1487" s="274">
        <v>480</v>
      </c>
    </row>
    <row r="1488" spans="1:13" s="275" customFormat="1" ht="12.75">
      <c r="A1488" s="273"/>
      <c r="B1488" s="267">
        <v>675900</v>
      </c>
      <c r="C1488" s="266" t="s">
        <v>818</v>
      </c>
      <c r="D1488" s="273" t="s">
        <v>752</v>
      </c>
      <c r="E1488" s="266"/>
      <c r="F1488" s="268"/>
      <c r="G1488" s="269"/>
      <c r="H1488" s="267">
        <f t="shared" si="100"/>
        <v>-533</v>
      </c>
      <c r="I1488" s="270">
        <f t="shared" si="99"/>
        <v>1351.8</v>
      </c>
      <c r="J1488" s="270"/>
      <c r="K1488" s="274">
        <v>500</v>
      </c>
      <c r="M1488" s="274">
        <v>500</v>
      </c>
    </row>
    <row r="1489" spans="1:13" s="275" customFormat="1" ht="12.75">
      <c r="A1489" s="273"/>
      <c r="B1489" s="267">
        <v>-521850</v>
      </c>
      <c r="C1489" s="266" t="s">
        <v>818</v>
      </c>
      <c r="D1489" s="273" t="s">
        <v>820</v>
      </c>
      <c r="E1489" s="266"/>
      <c r="F1489" s="268"/>
      <c r="G1489" s="269"/>
      <c r="H1489" s="267">
        <f t="shared" si="100"/>
        <v>521317</v>
      </c>
      <c r="I1489" s="270">
        <f t="shared" si="99"/>
        <v>-1033.3663366336634</v>
      </c>
      <c r="J1489" s="270"/>
      <c r="K1489" s="274">
        <v>505</v>
      </c>
      <c r="M1489" s="274">
        <v>505</v>
      </c>
    </row>
    <row r="1490" spans="1:13" s="275" customFormat="1" ht="12.75">
      <c r="A1490" s="273"/>
      <c r="B1490" s="267">
        <f>+B1469</f>
        <v>978261</v>
      </c>
      <c r="C1490" s="266" t="s">
        <v>818</v>
      </c>
      <c r="D1490" s="273" t="s">
        <v>749</v>
      </c>
      <c r="E1490" s="266"/>
      <c r="F1490" s="268"/>
      <c r="G1490" s="269"/>
      <c r="H1490" s="267">
        <f t="shared" si="100"/>
        <v>-456944</v>
      </c>
      <c r="I1490" s="270">
        <f t="shared" si="99"/>
        <v>1937.150495049505</v>
      </c>
      <c r="J1490" s="270"/>
      <c r="K1490" s="274">
        <v>505</v>
      </c>
      <c r="M1490" s="274">
        <v>505</v>
      </c>
    </row>
    <row r="1491" spans="1:13" s="275" customFormat="1" ht="12.75">
      <c r="A1491" s="276"/>
      <c r="B1491" s="277">
        <f>SUM(B1480:B1490)</f>
        <v>456944</v>
      </c>
      <c r="C1491" s="276" t="s">
        <v>818</v>
      </c>
      <c r="D1491" s="276" t="s">
        <v>750</v>
      </c>
      <c r="E1491" s="276"/>
      <c r="F1491" s="278"/>
      <c r="G1491" s="279"/>
      <c r="H1491" s="280">
        <f t="shared" si="100"/>
        <v>-913888</v>
      </c>
      <c r="I1491" s="281">
        <f t="shared" si="99"/>
        <v>904.8396039603961</v>
      </c>
      <c r="J1491" s="281"/>
      <c r="K1491" s="282">
        <v>505</v>
      </c>
      <c r="L1491" s="283"/>
      <c r="M1491" s="282">
        <v>505</v>
      </c>
    </row>
    <row r="1492" spans="1:13" s="172" customFormat="1" ht="12.75">
      <c r="A1492" s="141"/>
      <c r="B1492" s="30"/>
      <c r="C1492" s="141"/>
      <c r="D1492" s="141"/>
      <c r="E1492" s="141"/>
      <c r="F1492" s="94"/>
      <c r="G1492" s="168"/>
      <c r="H1492" s="5"/>
      <c r="I1492" s="169"/>
      <c r="J1492" s="169"/>
      <c r="K1492" s="170"/>
      <c r="L1492" s="171"/>
      <c r="M1492" s="170"/>
    </row>
    <row r="1493" spans="1:13" s="172" customFormat="1" ht="12.75">
      <c r="A1493" s="141"/>
      <c r="B1493" s="30"/>
      <c r="C1493" s="141"/>
      <c r="D1493" s="141"/>
      <c r="E1493" s="141"/>
      <c r="F1493" s="94"/>
      <c r="G1493" s="168"/>
      <c r="H1493" s="5"/>
      <c r="I1493" s="169"/>
      <c r="J1493" s="169"/>
      <c r="K1493" s="170"/>
      <c r="L1493" s="171"/>
      <c r="M1493" s="170"/>
    </row>
    <row r="1494" spans="1:13" s="172" customFormat="1" ht="12.75">
      <c r="A1494" s="141"/>
      <c r="B1494" s="30"/>
      <c r="C1494" s="141"/>
      <c r="D1494" s="141"/>
      <c r="E1494" s="141"/>
      <c r="F1494" s="94"/>
      <c r="G1494" s="168"/>
      <c r="H1494" s="5"/>
      <c r="I1494" s="169"/>
      <c r="J1494" s="169"/>
      <c r="K1494" s="170"/>
      <c r="L1494" s="171"/>
      <c r="M1494" s="170"/>
    </row>
    <row r="1495" spans="1:13" s="178" customFormat="1" ht="12.75">
      <c r="A1495" s="11"/>
      <c r="B1495" s="173">
        <v>2428938</v>
      </c>
      <c r="C1495" s="174" t="s">
        <v>738</v>
      </c>
      <c r="D1495" s="174" t="s">
        <v>739</v>
      </c>
      <c r="E1495" s="175"/>
      <c r="F1495" s="94"/>
      <c r="G1495" s="176"/>
      <c r="H1495" s="177">
        <f>H1492-B1495</f>
        <v>-2428938</v>
      </c>
      <c r="I1495" s="21">
        <f aca="true" t="shared" si="101" ref="I1495:I1506">+B1495/M1495</f>
        <v>5783.185714285714</v>
      </c>
      <c r="J1495" s="51"/>
      <c r="K1495" s="38">
        <v>420</v>
      </c>
      <c r="L1495" s="14"/>
      <c r="M1495" s="38">
        <v>420</v>
      </c>
    </row>
    <row r="1496" spans="1:13" ht="12.75">
      <c r="A1496" s="11"/>
      <c r="B1496" s="173">
        <v>2186776</v>
      </c>
      <c r="C1496" s="174" t="s">
        <v>738</v>
      </c>
      <c r="D1496" s="174" t="s">
        <v>740</v>
      </c>
      <c r="E1496" s="175"/>
      <c r="F1496" s="94"/>
      <c r="G1496" s="176"/>
      <c r="H1496" s="177">
        <f>H1495-B1496</f>
        <v>-4615714</v>
      </c>
      <c r="I1496" s="21">
        <f t="shared" si="101"/>
        <v>5269.339759036145</v>
      </c>
      <c r="J1496" s="51"/>
      <c r="K1496" s="38">
        <v>415</v>
      </c>
      <c r="L1496" s="14"/>
      <c r="M1496" s="38">
        <v>415</v>
      </c>
    </row>
    <row r="1497" spans="1:13" s="72" customFormat="1" ht="12.75">
      <c r="A1497" s="11"/>
      <c r="B1497" s="173">
        <v>1309165</v>
      </c>
      <c r="C1497" s="174" t="s">
        <v>738</v>
      </c>
      <c r="D1497" s="174" t="s">
        <v>741</v>
      </c>
      <c r="E1497" s="175"/>
      <c r="F1497" s="94"/>
      <c r="G1497" s="176"/>
      <c r="H1497" s="177">
        <f>H1496-B1497</f>
        <v>-5924879</v>
      </c>
      <c r="I1497" s="21">
        <f t="shared" si="101"/>
        <v>2975.375</v>
      </c>
      <c r="J1497" s="51"/>
      <c r="K1497" s="38">
        <v>440</v>
      </c>
      <c r="L1497" s="14"/>
      <c r="M1497" s="38">
        <v>440</v>
      </c>
    </row>
    <row r="1498" spans="1:13" s="14" customFormat="1" ht="12.75">
      <c r="A1498" s="11"/>
      <c r="B1498" s="173">
        <v>-28842700</v>
      </c>
      <c r="C1498" s="174" t="s">
        <v>738</v>
      </c>
      <c r="D1498" s="174" t="s">
        <v>742</v>
      </c>
      <c r="E1498" s="175"/>
      <c r="F1498" s="94"/>
      <c r="G1498" s="176"/>
      <c r="H1498" s="177">
        <f>H1497-B1498</f>
        <v>22917821</v>
      </c>
      <c r="I1498" s="21">
        <f t="shared" si="101"/>
        <v>-64094.88888888889</v>
      </c>
      <c r="J1498" s="51"/>
      <c r="K1498" s="38">
        <v>450</v>
      </c>
      <c r="M1498" s="38">
        <v>450</v>
      </c>
    </row>
    <row r="1499" spans="1:13" s="14" customFormat="1" ht="12.75">
      <c r="A1499" s="11"/>
      <c r="B1499" s="173">
        <v>2847585</v>
      </c>
      <c r="C1499" s="174" t="s">
        <v>738</v>
      </c>
      <c r="D1499" s="174" t="s">
        <v>743</v>
      </c>
      <c r="E1499" s="175"/>
      <c r="F1499" s="94"/>
      <c r="G1499" s="176"/>
      <c r="H1499" s="177">
        <f aca="true" t="shared" si="102" ref="H1499:H1505">H1497-B1499</f>
        <v>-8772464</v>
      </c>
      <c r="I1499" s="21">
        <f t="shared" si="101"/>
        <v>6327.966666666666</v>
      </c>
      <c r="J1499" s="51"/>
      <c r="K1499" s="38">
        <v>450</v>
      </c>
      <c r="M1499" s="38">
        <v>450</v>
      </c>
    </row>
    <row r="1500" spans="1:13" s="14" customFormat="1" ht="12.75">
      <c r="A1500" s="11"/>
      <c r="B1500" s="173">
        <v>3986925</v>
      </c>
      <c r="C1500" s="174" t="s">
        <v>738</v>
      </c>
      <c r="D1500" s="174" t="s">
        <v>744</v>
      </c>
      <c r="E1500" s="175"/>
      <c r="F1500" s="94"/>
      <c r="G1500" s="176"/>
      <c r="H1500" s="177">
        <f t="shared" si="102"/>
        <v>18930896</v>
      </c>
      <c r="I1500" s="21">
        <f t="shared" si="101"/>
        <v>7973.85</v>
      </c>
      <c r="J1500" s="51"/>
      <c r="K1500" s="38">
        <v>500</v>
      </c>
      <c r="M1500" s="38">
        <v>500</v>
      </c>
    </row>
    <row r="1501" spans="1:13" s="14" customFormat="1" ht="12.75">
      <c r="A1501" s="11"/>
      <c r="B1501" s="173">
        <v>4009688</v>
      </c>
      <c r="C1501" s="174" t="s">
        <v>738</v>
      </c>
      <c r="D1501" s="174" t="s">
        <v>745</v>
      </c>
      <c r="E1501" s="175"/>
      <c r="F1501" s="94"/>
      <c r="G1501" s="176"/>
      <c r="H1501" s="177">
        <f t="shared" si="102"/>
        <v>-12782152</v>
      </c>
      <c r="I1501" s="21">
        <f t="shared" si="101"/>
        <v>7862.133333333333</v>
      </c>
      <c r="J1501" s="51"/>
      <c r="K1501" s="38">
        <v>510</v>
      </c>
      <c r="M1501" s="38">
        <v>510</v>
      </c>
    </row>
    <row r="1502" spans="1:13" s="14" customFormat="1" ht="12.75">
      <c r="A1502" s="11"/>
      <c r="B1502" s="173">
        <v>1926705</v>
      </c>
      <c r="C1502" s="174" t="s">
        <v>738</v>
      </c>
      <c r="D1502" s="174" t="s">
        <v>746</v>
      </c>
      <c r="E1502" s="175"/>
      <c r="F1502" s="94"/>
      <c r="G1502" s="176"/>
      <c r="H1502" s="177">
        <f t="shared" si="102"/>
        <v>17004191</v>
      </c>
      <c r="I1502" s="21">
        <f t="shared" si="101"/>
        <v>4013.96875</v>
      </c>
      <c r="J1502" s="51"/>
      <c r="K1502" s="38">
        <v>480</v>
      </c>
      <c r="M1502" s="38">
        <v>480</v>
      </c>
    </row>
    <row r="1503" spans="1:13" s="14" customFormat="1" ht="12.75">
      <c r="A1503" s="11"/>
      <c r="B1503" s="173">
        <v>2579050</v>
      </c>
      <c r="C1503" s="174" t="s">
        <v>738</v>
      </c>
      <c r="D1503" s="174" t="s">
        <v>747</v>
      </c>
      <c r="E1503" s="175"/>
      <c r="F1503" s="94"/>
      <c r="G1503" s="176"/>
      <c r="H1503" s="177">
        <f t="shared" si="102"/>
        <v>-15361202</v>
      </c>
      <c r="I1503" s="21">
        <f t="shared" si="101"/>
        <v>5158.1</v>
      </c>
      <c r="J1503" s="51"/>
      <c r="K1503" s="38">
        <v>500</v>
      </c>
      <c r="M1503" s="38">
        <v>500</v>
      </c>
    </row>
    <row r="1504" spans="1:13" s="14" customFormat="1" ht="12.75">
      <c r="A1504" s="11"/>
      <c r="B1504" s="173">
        <v>3974955</v>
      </c>
      <c r="C1504" s="174" t="s">
        <v>738</v>
      </c>
      <c r="D1504" s="174" t="s">
        <v>748</v>
      </c>
      <c r="E1504" s="175"/>
      <c r="F1504" s="94"/>
      <c r="G1504" s="176"/>
      <c r="H1504" s="177">
        <f t="shared" si="102"/>
        <v>13029236</v>
      </c>
      <c r="I1504" s="21">
        <f t="shared" si="101"/>
        <v>7718.359223300971</v>
      </c>
      <c r="J1504" s="51"/>
      <c r="K1504" s="38">
        <v>515</v>
      </c>
      <c r="M1504" s="38">
        <v>515</v>
      </c>
    </row>
    <row r="1505" spans="1:13" s="14" customFormat="1" ht="12.75">
      <c r="A1505" s="11"/>
      <c r="B1505" s="173">
        <f>+B1470</f>
        <v>3105900</v>
      </c>
      <c r="C1505" s="174" t="s">
        <v>738</v>
      </c>
      <c r="D1505" s="174" t="s">
        <v>749</v>
      </c>
      <c r="E1505" s="175"/>
      <c r="F1505" s="94"/>
      <c r="G1505" s="176"/>
      <c r="H1505" s="177">
        <f t="shared" si="102"/>
        <v>-18467102</v>
      </c>
      <c r="I1505" s="21">
        <f t="shared" si="101"/>
        <v>6150.297029702971</v>
      </c>
      <c r="J1505" s="51"/>
      <c r="K1505" s="38">
        <v>505</v>
      </c>
      <c r="M1505" s="38">
        <v>505</v>
      </c>
    </row>
    <row r="1506" spans="1:13" s="14" customFormat="1" ht="12.75">
      <c r="A1506" s="10"/>
      <c r="B1506" s="179">
        <f>SUM(B1495:B1505)</f>
        <v>-487013</v>
      </c>
      <c r="C1506" s="180" t="s">
        <v>738</v>
      </c>
      <c r="D1506" s="180" t="s">
        <v>750</v>
      </c>
      <c r="E1506" s="181"/>
      <c r="F1506" s="95"/>
      <c r="G1506" s="182"/>
      <c r="H1506" s="183">
        <f>H1497-B1506</f>
        <v>-5437866</v>
      </c>
      <c r="I1506" s="71">
        <f t="shared" si="101"/>
        <v>-964.3821782178218</v>
      </c>
      <c r="J1506" s="184"/>
      <c r="K1506" s="78">
        <v>505</v>
      </c>
      <c r="L1506" s="72"/>
      <c r="M1506" s="78">
        <v>505</v>
      </c>
    </row>
    <row r="1507" spans="1:13" s="14" customFormat="1" ht="12.75">
      <c r="A1507" s="1"/>
      <c r="B1507" s="39"/>
      <c r="C1507" s="1"/>
      <c r="D1507" s="1"/>
      <c r="E1507" s="1"/>
      <c r="F1507" s="43"/>
      <c r="G1507" s="26"/>
      <c r="H1507" s="5"/>
      <c r="I1507" s="21"/>
      <c r="J1507"/>
      <c r="K1507"/>
      <c r="L1507"/>
      <c r="M1507" s="2"/>
    </row>
    <row r="1508" spans="1:13" s="14" customFormat="1" ht="12.75">
      <c r="A1508" s="185"/>
      <c r="B1508" s="39"/>
      <c r="C1508" s="186"/>
      <c r="D1508" s="186"/>
      <c r="E1508" s="185"/>
      <c r="F1508" s="94"/>
      <c r="G1508" s="187"/>
      <c r="H1508" s="188"/>
      <c r="I1508" s="189"/>
      <c r="J1508" s="190"/>
      <c r="K1508" s="191"/>
      <c r="L1508" s="192"/>
      <c r="M1508" s="191"/>
    </row>
    <row r="1509" spans="1:13" s="14" customFormat="1" ht="12.75">
      <c r="A1509" s="11"/>
      <c r="B1509" s="30"/>
      <c r="C1509" s="193"/>
      <c r="D1509" s="193"/>
      <c r="E1509" s="193"/>
      <c r="F1509" s="94"/>
      <c r="G1509" s="194"/>
      <c r="H1509" s="27"/>
      <c r="I1509" s="51"/>
      <c r="J1509" s="51"/>
      <c r="K1509" s="38"/>
      <c r="M1509" s="38"/>
    </row>
    <row r="1510" spans="1:13" s="14" customFormat="1" ht="12.75">
      <c r="A1510" s="141"/>
      <c r="B1510" s="195">
        <v>2363440</v>
      </c>
      <c r="C1510" s="196" t="s">
        <v>734</v>
      </c>
      <c r="D1510" s="196" t="s">
        <v>743</v>
      </c>
      <c r="E1510" s="141"/>
      <c r="F1510" s="94"/>
      <c r="G1510" s="168"/>
      <c r="H1510" s="177">
        <f aca="true" t="shared" si="103" ref="H1510:H1517">H1509-B1510</f>
        <v>-2363440</v>
      </c>
      <c r="I1510" s="197">
        <f aca="true" t="shared" si="104" ref="I1510:I1518">+B1510/M1510</f>
        <v>5252.0888888888885</v>
      </c>
      <c r="J1510" s="169"/>
      <c r="K1510" s="38">
        <v>440</v>
      </c>
      <c r="M1510" s="38">
        <v>450</v>
      </c>
    </row>
    <row r="1511" spans="1:13" s="14" customFormat="1" ht="12.75">
      <c r="A1511" s="141"/>
      <c r="B1511" s="195">
        <v>2731850</v>
      </c>
      <c r="C1511" s="196" t="s">
        <v>734</v>
      </c>
      <c r="D1511" s="196" t="s">
        <v>744</v>
      </c>
      <c r="E1511" s="141"/>
      <c r="F1511" s="94"/>
      <c r="G1511" s="168"/>
      <c r="H1511" s="177">
        <f t="shared" si="103"/>
        <v>-5095290</v>
      </c>
      <c r="I1511" s="197">
        <f t="shared" si="104"/>
        <v>5463.7</v>
      </c>
      <c r="J1511" s="169"/>
      <c r="K1511" s="38">
        <v>500</v>
      </c>
      <c r="M1511" s="38">
        <v>500</v>
      </c>
    </row>
    <row r="1512" spans="1:13" s="14" customFormat="1" ht="12.75">
      <c r="A1512" s="141"/>
      <c r="B1512" s="195">
        <v>2547660</v>
      </c>
      <c r="C1512" s="196" t="s">
        <v>734</v>
      </c>
      <c r="D1512" s="196" t="s">
        <v>745</v>
      </c>
      <c r="E1512" s="141"/>
      <c r="F1512" s="94"/>
      <c r="G1512" s="168"/>
      <c r="H1512" s="177">
        <f t="shared" si="103"/>
        <v>-7642950</v>
      </c>
      <c r="I1512" s="197">
        <f t="shared" si="104"/>
        <v>4995.411764705882</v>
      </c>
      <c r="J1512" s="169"/>
      <c r="K1512" s="38">
        <v>510</v>
      </c>
      <c r="M1512" s="38">
        <v>510</v>
      </c>
    </row>
    <row r="1513" spans="1:13" s="52" customFormat="1" ht="12.75">
      <c r="A1513" s="141"/>
      <c r="B1513" s="195">
        <v>-22485249</v>
      </c>
      <c r="C1513" s="196" t="s">
        <v>734</v>
      </c>
      <c r="D1513" s="196" t="s">
        <v>751</v>
      </c>
      <c r="E1513" s="141"/>
      <c r="F1513" s="94"/>
      <c r="G1513" s="168"/>
      <c r="H1513" s="177">
        <f t="shared" si="103"/>
        <v>14842299</v>
      </c>
      <c r="I1513" s="197">
        <f t="shared" si="104"/>
        <v>-46844.26875</v>
      </c>
      <c r="J1513" s="169"/>
      <c r="K1513" s="38">
        <v>480</v>
      </c>
      <c r="L1513" s="14"/>
      <c r="M1513" s="38">
        <v>480</v>
      </c>
    </row>
    <row r="1514" spans="1:13" s="52" customFormat="1" ht="12.75">
      <c r="A1514" s="141"/>
      <c r="B1514" s="195">
        <v>2065650</v>
      </c>
      <c r="C1514" s="196" t="s">
        <v>734</v>
      </c>
      <c r="D1514" s="196" t="s">
        <v>746</v>
      </c>
      <c r="E1514" s="141"/>
      <c r="F1514" s="94"/>
      <c r="G1514" s="168"/>
      <c r="H1514" s="177">
        <f t="shared" si="103"/>
        <v>12776649</v>
      </c>
      <c r="I1514" s="197">
        <f t="shared" si="104"/>
        <v>4303.4375</v>
      </c>
      <c r="J1514" s="169"/>
      <c r="K1514" s="38">
        <v>480</v>
      </c>
      <c r="L1514" s="14"/>
      <c r="M1514" s="38">
        <v>480</v>
      </c>
    </row>
    <row r="1515" spans="1:13" s="52" customFormat="1" ht="12.75">
      <c r="A1515" s="141"/>
      <c r="B1515" s="195">
        <v>2717243</v>
      </c>
      <c r="C1515" s="196" t="s">
        <v>734</v>
      </c>
      <c r="D1515" s="196" t="s">
        <v>752</v>
      </c>
      <c r="E1515" s="141"/>
      <c r="F1515" s="94"/>
      <c r="G1515" s="168"/>
      <c r="H1515" s="177">
        <f t="shared" si="103"/>
        <v>10059406</v>
      </c>
      <c r="I1515" s="197">
        <f t="shared" si="104"/>
        <v>5434.486</v>
      </c>
      <c r="J1515" s="169"/>
      <c r="K1515" s="38">
        <v>500</v>
      </c>
      <c r="L1515" s="14"/>
      <c r="M1515" s="38">
        <v>500</v>
      </c>
    </row>
    <row r="1516" spans="1:13" s="52" customFormat="1" ht="12.75">
      <c r="A1516" s="141"/>
      <c r="B1516" s="195">
        <v>2191475</v>
      </c>
      <c r="C1516" s="196" t="s">
        <v>734</v>
      </c>
      <c r="D1516" s="196" t="s">
        <v>748</v>
      </c>
      <c r="E1516" s="141"/>
      <c r="F1516" s="94"/>
      <c r="G1516" s="168"/>
      <c r="H1516" s="177">
        <f t="shared" si="103"/>
        <v>7867931</v>
      </c>
      <c r="I1516" s="197">
        <f t="shared" si="104"/>
        <v>4255.291262135922</v>
      </c>
      <c r="J1516" s="169"/>
      <c r="K1516" s="38">
        <v>515</v>
      </c>
      <c r="L1516" s="14"/>
      <c r="M1516" s="38">
        <v>515</v>
      </c>
    </row>
    <row r="1517" spans="1:13" s="52" customFormat="1" ht="12.75">
      <c r="A1517" s="141"/>
      <c r="B1517" s="195">
        <f>+B1471</f>
        <v>1854890</v>
      </c>
      <c r="C1517" s="196" t="s">
        <v>734</v>
      </c>
      <c r="D1517" s="196" t="s">
        <v>749</v>
      </c>
      <c r="E1517" s="141"/>
      <c r="F1517" s="94"/>
      <c r="G1517" s="168"/>
      <c r="H1517" s="177">
        <f t="shared" si="103"/>
        <v>6013041</v>
      </c>
      <c r="I1517" s="197">
        <f t="shared" si="104"/>
        <v>3673.0495049504952</v>
      </c>
      <c r="J1517" s="169"/>
      <c r="K1517" s="38">
        <v>505</v>
      </c>
      <c r="L1517" s="14"/>
      <c r="M1517" s="38">
        <v>505</v>
      </c>
    </row>
    <row r="1518" spans="1:13" s="14" customFormat="1" ht="12.75">
      <c r="A1518" s="198"/>
      <c r="B1518" s="199">
        <f>SUM(B1510:B1517)</f>
        <v>-6013041</v>
      </c>
      <c r="C1518" s="198" t="s">
        <v>734</v>
      </c>
      <c r="D1518" s="198" t="s">
        <v>750</v>
      </c>
      <c r="E1518" s="198"/>
      <c r="F1518" s="95"/>
      <c r="G1518" s="200"/>
      <c r="H1518" s="183">
        <f>H1510-B1518</f>
        <v>3649601</v>
      </c>
      <c r="I1518" s="184">
        <f t="shared" si="104"/>
        <v>-11907.011881188118</v>
      </c>
      <c r="J1518" s="201"/>
      <c r="K1518" s="78">
        <v>505</v>
      </c>
      <c r="L1518" s="72"/>
      <c r="M1518" s="78">
        <v>505</v>
      </c>
    </row>
    <row r="1519" spans="1:13" ht="12.75">
      <c r="A1519" s="11"/>
      <c r="B1519" s="30"/>
      <c r="C1519" s="193"/>
      <c r="D1519" s="193"/>
      <c r="E1519" s="193"/>
      <c r="F1519" s="94"/>
      <c r="G1519" s="194"/>
      <c r="H1519" s="27"/>
      <c r="I1519" s="51"/>
      <c r="J1519" s="51"/>
      <c r="K1519" s="38"/>
      <c r="L1519" s="14"/>
      <c r="M1519" s="38"/>
    </row>
    <row r="1520" spans="2:6" ht="12.75">
      <c r="B1520" s="39"/>
      <c r="F1520" s="53"/>
    </row>
    <row r="1521" spans="2:6" ht="12.75">
      <c r="B1521" s="39"/>
      <c r="F1521" s="53"/>
    </row>
    <row r="1522" spans="1:13" ht="12.75">
      <c r="A1522" s="202"/>
      <c r="B1522" s="203">
        <v>-20489117</v>
      </c>
      <c r="C1522" s="202" t="s">
        <v>735</v>
      </c>
      <c r="D1522" s="202" t="s">
        <v>753</v>
      </c>
      <c r="E1522" s="202"/>
      <c r="F1522" s="204"/>
      <c r="G1522" s="96"/>
      <c r="H1522" s="205">
        <f aca="true" t="shared" si="105" ref="H1522:H1532">H1521-B1522</f>
        <v>20489117</v>
      </c>
      <c r="I1522" s="206">
        <f aca="true" t="shared" si="106" ref="I1522:I1533">+B1522/M1522</f>
        <v>-48783.61190476191</v>
      </c>
      <c r="J1522" s="207"/>
      <c r="K1522" s="103">
        <v>420</v>
      </c>
      <c r="L1522" s="102"/>
      <c r="M1522" s="103">
        <v>420</v>
      </c>
    </row>
    <row r="1523" spans="1:13" ht="12.75">
      <c r="A1523" s="202"/>
      <c r="B1523" s="203">
        <v>999275</v>
      </c>
      <c r="C1523" s="202" t="s">
        <v>735</v>
      </c>
      <c r="D1523" s="202" t="s">
        <v>739</v>
      </c>
      <c r="E1523" s="202"/>
      <c r="F1523" s="204"/>
      <c r="G1523" s="96"/>
      <c r="H1523" s="205">
        <f t="shared" si="105"/>
        <v>19489842</v>
      </c>
      <c r="I1523" s="206">
        <f t="shared" si="106"/>
        <v>2379.2261904761904</v>
      </c>
      <c r="J1523" s="207"/>
      <c r="K1523" s="103">
        <v>420</v>
      </c>
      <c r="L1523" s="102"/>
      <c r="M1523" s="103">
        <v>420</v>
      </c>
    </row>
    <row r="1524" spans="1:13" s="208" customFormat="1" ht="12.75">
      <c r="A1524" s="202"/>
      <c r="B1524" s="203">
        <v>3013800</v>
      </c>
      <c r="C1524" s="202" t="s">
        <v>735</v>
      </c>
      <c r="D1524" s="202" t="s">
        <v>740</v>
      </c>
      <c r="E1524" s="202"/>
      <c r="F1524" s="204"/>
      <c r="G1524" s="96"/>
      <c r="H1524" s="205">
        <f t="shared" si="105"/>
        <v>16476042</v>
      </c>
      <c r="I1524" s="206">
        <f t="shared" si="106"/>
        <v>7262.168674698795</v>
      </c>
      <c r="J1524" s="207"/>
      <c r="K1524" s="103">
        <v>415</v>
      </c>
      <c r="L1524" s="102"/>
      <c r="M1524" s="103">
        <v>415</v>
      </c>
    </row>
    <row r="1525" spans="1:13" s="208" customFormat="1" ht="12.75">
      <c r="A1525" s="202"/>
      <c r="B1525" s="203">
        <v>1214992</v>
      </c>
      <c r="C1525" s="202" t="s">
        <v>735</v>
      </c>
      <c r="D1525" s="202" t="s">
        <v>741</v>
      </c>
      <c r="E1525" s="202"/>
      <c r="F1525" s="204"/>
      <c r="G1525" s="96"/>
      <c r="H1525" s="205">
        <f t="shared" si="105"/>
        <v>15261050</v>
      </c>
      <c r="I1525" s="206">
        <f t="shared" si="106"/>
        <v>2761.3454545454547</v>
      </c>
      <c r="J1525" s="207"/>
      <c r="K1525" s="38">
        <v>440</v>
      </c>
      <c r="L1525" s="14"/>
      <c r="M1525" s="38">
        <v>440</v>
      </c>
    </row>
    <row r="1526" spans="1:13" s="208" customFormat="1" ht="12.75">
      <c r="A1526" s="202"/>
      <c r="B1526" s="203">
        <v>1493250</v>
      </c>
      <c r="C1526" s="202" t="s">
        <v>735</v>
      </c>
      <c r="D1526" s="202" t="s">
        <v>743</v>
      </c>
      <c r="E1526" s="202"/>
      <c r="F1526" s="204"/>
      <c r="G1526" s="96"/>
      <c r="H1526" s="205">
        <f t="shared" si="105"/>
        <v>13767800</v>
      </c>
      <c r="I1526" s="206">
        <f t="shared" si="106"/>
        <v>3318.3333333333335</v>
      </c>
      <c r="J1526" s="207"/>
      <c r="K1526" s="38">
        <v>450</v>
      </c>
      <c r="L1526" s="14"/>
      <c r="M1526" s="38">
        <v>450</v>
      </c>
    </row>
    <row r="1527" spans="1:13" s="208" customFormat="1" ht="12.75">
      <c r="A1527" s="202"/>
      <c r="B1527" s="203">
        <v>1420200</v>
      </c>
      <c r="C1527" s="202" t="s">
        <v>735</v>
      </c>
      <c r="D1527" s="202" t="s">
        <v>744</v>
      </c>
      <c r="E1527" s="202"/>
      <c r="F1527" s="204"/>
      <c r="G1527" s="96"/>
      <c r="H1527" s="205">
        <f t="shared" si="105"/>
        <v>12347600</v>
      </c>
      <c r="I1527" s="206">
        <f t="shared" si="106"/>
        <v>2840.4</v>
      </c>
      <c r="J1527" s="207"/>
      <c r="K1527" s="38">
        <v>500</v>
      </c>
      <c r="L1527" s="14"/>
      <c r="M1527" s="38">
        <v>500</v>
      </c>
    </row>
    <row r="1528" spans="1:13" s="208" customFormat="1" ht="12.75">
      <c r="A1528" s="202"/>
      <c r="B1528" s="203">
        <v>1603300</v>
      </c>
      <c r="C1528" s="202" t="s">
        <v>735</v>
      </c>
      <c r="D1528" s="202" t="s">
        <v>745</v>
      </c>
      <c r="E1528" s="202"/>
      <c r="F1528" s="204"/>
      <c r="G1528" s="96"/>
      <c r="H1528" s="205">
        <f t="shared" si="105"/>
        <v>10744300</v>
      </c>
      <c r="I1528" s="206">
        <f t="shared" si="106"/>
        <v>3143.725490196078</v>
      </c>
      <c r="J1528" s="207"/>
      <c r="K1528" s="38">
        <v>510</v>
      </c>
      <c r="L1528" s="14"/>
      <c r="M1528" s="38">
        <v>510</v>
      </c>
    </row>
    <row r="1529" spans="1:13" s="208" customFormat="1" ht="12.75">
      <c r="A1529" s="202"/>
      <c r="B1529" s="239">
        <v>1470445</v>
      </c>
      <c r="C1529" s="202" t="s">
        <v>735</v>
      </c>
      <c r="D1529" s="202" t="s">
        <v>746</v>
      </c>
      <c r="E1529" s="202"/>
      <c r="F1529" s="204"/>
      <c r="G1529" s="96"/>
      <c r="H1529" s="205">
        <f t="shared" si="105"/>
        <v>9273855</v>
      </c>
      <c r="I1529" s="206">
        <f t="shared" si="106"/>
        <v>3063.4270833333335</v>
      </c>
      <c r="J1529" s="207"/>
      <c r="K1529" s="38">
        <v>480</v>
      </c>
      <c r="L1529" s="14"/>
      <c r="M1529" s="38">
        <v>480</v>
      </c>
    </row>
    <row r="1530" spans="1:13" s="208" customFormat="1" ht="12.75">
      <c r="A1530" s="202"/>
      <c r="B1530" s="203">
        <v>1775000</v>
      </c>
      <c r="C1530" s="202" t="s">
        <v>735</v>
      </c>
      <c r="D1530" s="202" t="s">
        <v>752</v>
      </c>
      <c r="E1530" s="202"/>
      <c r="F1530" s="204"/>
      <c r="G1530" s="96"/>
      <c r="H1530" s="205">
        <f t="shared" si="105"/>
        <v>7498855</v>
      </c>
      <c r="I1530" s="206">
        <f t="shared" si="106"/>
        <v>3550</v>
      </c>
      <c r="J1530" s="207"/>
      <c r="K1530" s="38">
        <v>500</v>
      </c>
      <c r="L1530" s="14"/>
      <c r="M1530" s="38">
        <v>500</v>
      </c>
    </row>
    <row r="1531" spans="1:13" s="208" customFormat="1" ht="12.75">
      <c r="A1531" s="202"/>
      <c r="B1531" s="203">
        <v>1775000</v>
      </c>
      <c r="C1531" s="202" t="s">
        <v>735</v>
      </c>
      <c r="D1531" s="202" t="s">
        <v>748</v>
      </c>
      <c r="E1531" s="202"/>
      <c r="F1531" s="204"/>
      <c r="G1531" s="96"/>
      <c r="H1531" s="205">
        <f t="shared" si="105"/>
        <v>5723855</v>
      </c>
      <c r="I1531" s="206">
        <f t="shared" si="106"/>
        <v>3446.6019417475727</v>
      </c>
      <c r="J1531" s="207"/>
      <c r="K1531" s="38">
        <v>515</v>
      </c>
      <c r="L1531" s="14"/>
      <c r="M1531" s="38">
        <v>515</v>
      </c>
    </row>
    <row r="1532" spans="1:13" s="208" customFormat="1" ht="12.75">
      <c r="A1532" s="202"/>
      <c r="B1532" s="203">
        <f>+B1472</f>
        <v>1775000</v>
      </c>
      <c r="C1532" s="202" t="s">
        <v>735</v>
      </c>
      <c r="D1532" s="202" t="s">
        <v>749</v>
      </c>
      <c r="E1532" s="202"/>
      <c r="F1532" s="204"/>
      <c r="G1532" s="96"/>
      <c r="H1532" s="205">
        <f t="shared" si="105"/>
        <v>3948855</v>
      </c>
      <c r="I1532" s="206">
        <f t="shared" si="106"/>
        <v>3514.8514851485147</v>
      </c>
      <c r="J1532" s="207"/>
      <c r="K1532" s="38">
        <v>505</v>
      </c>
      <c r="L1532" s="14"/>
      <c r="M1532" s="38">
        <v>505</v>
      </c>
    </row>
    <row r="1533" spans="1:13" ht="12.75">
      <c r="A1533" s="209"/>
      <c r="B1533" s="98">
        <f>SUM(B1522:B1532)</f>
        <v>-3948855</v>
      </c>
      <c r="C1533" s="209" t="s">
        <v>754</v>
      </c>
      <c r="D1533" s="209" t="s">
        <v>755</v>
      </c>
      <c r="E1533" s="209"/>
      <c r="F1533" s="210"/>
      <c r="G1533" s="107"/>
      <c r="H1533" s="211">
        <f>H1523-B1533</f>
        <v>23438697</v>
      </c>
      <c r="I1533" s="212">
        <f t="shared" si="106"/>
        <v>-7819.514851485149</v>
      </c>
      <c r="J1533" s="213"/>
      <c r="K1533" s="78">
        <v>515</v>
      </c>
      <c r="L1533" s="72"/>
      <c r="M1533" s="78">
        <v>505</v>
      </c>
    </row>
    <row r="1534" spans="2:6" ht="12.75">
      <c r="B1534" s="39"/>
      <c r="F1534" s="53"/>
    </row>
    <row r="1535" spans="2:6" ht="12.75">
      <c r="B1535" s="39"/>
      <c r="F1535" s="53"/>
    </row>
    <row r="1536" spans="1:13" s="221" customFormat="1" ht="12.75">
      <c r="A1536" s="1"/>
      <c r="B1536" s="39"/>
      <c r="C1536" s="1"/>
      <c r="D1536" s="1"/>
      <c r="E1536" s="1"/>
      <c r="F1536" s="53"/>
      <c r="G1536" s="26"/>
      <c r="H1536" s="5"/>
      <c r="I1536" s="4"/>
      <c r="J1536"/>
      <c r="K1536"/>
      <c r="L1536"/>
      <c r="M1536"/>
    </row>
    <row r="1537" spans="1:13" s="221" customFormat="1" ht="12.75">
      <c r="A1537" s="214"/>
      <c r="B1537" s="215">
        <v>-617794</v>
      </c>
      <c r="C1537" s="216" t="s">
        <v>756</v>
      </c>
      <c r="D1537" s="214" t="s">
        <v>757</v>
      </c>
      <c r="E1537" s="214"/>
      <c r="F1537" s="217"/>
      <c r="G1537" s="218"/>
      <c r="H1537" s="219">
        <f>H1534-B1537</f>
        <v>617794</v>
      </c>
      <c r="I1537" s="220">
        <f aca="true" t="shared" si="107" ref="I1537:I1542">+B1537/M1537</f>
        <v>-1211.3607843137254</v>
      </c>
      <c r="M1537" s="38">
        <v>510</v>
      </c>
    </row>
    <row r="1538" spans="1:13" s="221" customFormat="1" ht="12.75">
      <c r="A1538" s="214"/>
      <c r="B1538" s="215">
        <v>400000</v>
      </c>
      <c r="C1538" s="216" t="s">
        <v>756</v>
      </c>
      <c r="D1538" s="214" t="s">
        <v>758</v>
      </c>
      <c r="E1538" s="214"/>
      <c r="F1538" s="217"/>
      <c r="G1538" s="218"/>
      <c r="H1538" s="219">
        <f>H1537-B1538</f>
        <v>217794</v>
      </c>
      <c r="I1538" s="220">
        <f t="shared" si="107"/>
        <v>784.3137254901961</v>
      </c>
      <c r="M1538" s="38">
        <v>510</v>
      </c>
    </row>
    <row r="1539" spans="1:13" s="221" customFormat="1" ht="12.75">
      <c r="A1539" s="214"/>
      <c r="B1539" s="215">
        <v>217000</v>
      </c>
      <c r="C1539" s="216" t="s">
        <v>756</v>
      </c>
      <c r="D1539" s="214" t="s">
        <v>748</v>
      </c>
      <c r="E1539" s="214"/>
      <c r="F1539" s="217"/>
      <c r="G1539" s="218"/>
      <c r="H1539" s="219">
        <f>H1538-B1539</f>
        <v>794</v>
      </c>
      <c r="I1539" s="220">
        <f t="shared" si="107"/>
        <v>421.3592233009709</v>
      </c>
      <c r="K1539" s="221">
        <v>515</v>
      </c>
      <c r="M1539" s="38">
        <v>515</v>
      </c>
    </row>
    <row r="1540" spans="1:13" s="221" customFormat="1" ht="12.75">
      <c r="A1540" s="214"/>
      <c r="B1540" s="215">
        <v>-27432</v>
      </c>
      <c r="C1540" s="216" t="s">
        <v>756</v>
      </c>
      <c r="D1540" s="214" t="s">
        <v>766</v>
      </c>
      <c r="E1540" s="214"/>
      <c r="F1540" s="217"/>
      <c r="G1540" s="218"/>
      <c r="H1540" s="219">
        <f>H1539-B1540</f>
        <v>28226</v>
      </c>
      <c r="I1540" s="220">
        <f t="shared" si="107"/>
        <v>-54.32079207920792</v>
      </c>
      <c r="K1540" s="221">
        <v>505</v>
      </c>
      <c r="M1540" s="38">
        <v>505</v>
      </c>
    </row>
    <row r="1541" spans="1:13" s="228" customFormat="1" ht="12.75">
      <c r="A1541" s="214"/>
      <c r="B1541" s="215">
        <f>+B1473</f>
        <v>28080</v>
      </c>
      <c r="C1541" s="216" t="s">
        <v>756</v>
      </c>
      <c r="D1541" s="214" t="s">
        <v>749</v>
      </c>
      <c r="E1541" s="214"/>
      <c r="F1541" s="217"/>
      <c r="G1541" s="218"/>
      <c r="H1541" s="219">
        <f>H1540-B1541</f>
        <v>146</v>
      </c>
      <c r="I1541" s="220">
        <f t="shared" si="107"/>
        <v>55.603960396039604</v>
      </c>
      <c r="J1541" s="221"/>
      <c r="K1541" s="221">
        <v>505</v>
      </c>
      <c r="L1541" s="221"/>
      <c r="M1541" s="38">
        <v>505</v>
      </c>
    </row>
    <row r="1542" spans="1:13" ht="12.75">
      <c r="A1542" s="222"/>
      <c r="B1542" s="223">
        <f>SUM(B1537:B1541)</f>
        <v>-146</v>
      </c>
      <c r="C1542" s="222" t="s">
        <v>756</v>
      </c>
      <c r="D1542" s="222" t="s">
        <v>750</v>
      </c>
      <c r="E1542" s="222"/>
      <c r="F1542" s="224"/>
      <c r="G1542" s="225"/>
      <c r="H1542" s="226">
        <f>H1538-B1542</f>
        <v>217940</v>
      </c>
      <c r="I1542" s="227">
        <f t="shared" si="107"/>
        <v>-0.2891089108910891</v>
      </c>
      <c r="J1542" s="228"/>
      <c r="K1542" s="78">
        <v>505</v>
      </c>
      <c r="L1542" s="72"/>
      <c r="M1542" s="78">
        <v>505</v>
      </c>
    </row>
    <row r="1543" spans="2:13" ht="12.75">
      <c r="B1543" s="39"/>
      <c r="I1543" s="21"/>
      <c r="M1543" s="2"/>
    </row>
    <row r="1544" spans="2:13" ht="12.75">
      <c r="B1544" s="39"/>
      <c r="I1544" s="21"/>
      <c r="M1544" s="2"/>
    </row>
    <row r="1545" spans="2:13" ht="12.75">
      <c r="B1545" s="39"/>
      <c r="I1545" s="21"/>
      <c r="M1545" s="2"/>
    </row>
    <row r="1546" spans="1:13" s="285" customFormat="1" ht="12.75">
      <c r="A1546" s="284"/>
      <c r="B1546" s="284">
        <v>-12761734</v>
      </c>
      <c r="C1546" s="186" t="s">
        <v>823</v>
      </c>
      <c r="D1546" s="186" t="s">
        <v>824</v>
      </c>
      <c r="E1546" s="185"/>
      <c r="F1546" s="29"/>
      <c r="G1546" s="187"/>
      <c r="H1546" s="39">
        <f aca="true" t="shared" si="108" ref="H1546:H1562">H1545-B1546</f>
        <v>12761734</v>
      </c>
      <c r="I1546" s="197">
        <f aca="true" t="shared" si="109" ref="I1546:I1563">+B1546/M1546</f>
        <v>-26044.355102040816</v>
      </c>
      <c r="J1546" s="190"/>
      <c r="K1546" s="191">
        <v>490</v>
      </c>
      <c r="L1546" s="192"/>
      <c r="M1546" s="191">
        <v>490</v>
      </c>
    </row>
    <row r="1547" spans="1:13" s="14" customFormat="1" ht="12.75">
      <c r="A1547" s="188"/>
      <c r="B1547" s="188">
        <v>3191220</v>
      </c>
      <c r="C1547" s="186" t="s">
        <v>823</v>
      </c>
      <c r="D1547" s="186" t="s">
        <v>740</v>
      </c>
      <c r="E1547" s="185"/>
      <c r="F1547" s="29"/>
      <c r="G1547" s="187"/>
      <c r="H1547" s="39">
        <f t="shared" si="108"/>
        <v>9570514</v>
      </c>
      <c r="I1547" s="197">
        <f t="shared" si="109"/>
        <v>6512.693877551021</v>
      </c>
      <c r="J1547" s="190"/>
      <c r="K1547" s="191">
        <v>490</v>
      </c>
      <c r="L1547" s="192"/>
      <c r="M1547" s="191">
        <v>490</v>
      </c>
    </row>
    <row r="1548" spans="1:13" ht="12.75">
      <c r="A1548" s="188"/>
      <c r="B1548" s="188">
        <v>2511135</v>
      </c>
      <c r="C1548" s="186" t="s">
        <v>823</v>
      </c>
      <c r="D1548" s="186" t="s">
        <v>741</v>
      </c>
      <c r="E1548" s="185"/>
      <c r="F1548" s="29"/>
      <c r="G1548" s="187"/>
      <c r="H1548" s="39">
        <f t="shared" si="108"/>
        <v>7059379</v>
      </c>
      <c r="I1548" s="197">
        <f t="shared" si="109"/>
        <v>5231.53125</v>
      </c>
      <c r="J1548" s="190"/>
      <c r="K1548" s="191">
        <v>480</v>
      </c>
      <c r="L1548" s="192"/>
      <c r="M1548" s="191">
        <v>480</v>
      </c>
    </row>
    <row r="1549" spans="1:13" ht="12.75">
      <c r="A1549" s="188"/>
      <c r="B1549" s="188">
        <v>2578918</v>
      </c>
      <c r="C1549" s="186" t="s">
        <v>823</v>
      </c>
      <c r="D1549" s="186" t="s">
        <v>743</v>
      </c>
      <c r="E1549" s="185"/>
      <c r="F1549" s="29"/>
      <c r="G1549" s="187"/>
      <c r="H1549" s="39">
        <f t="shared" si="108"/>
        <v>4480461</v>
      </c>
      <c r="I1549" s="197">
        <f t="shared" si="109"/>
        <v>5429.301052631579</v>
      </c>
      <c r="J1549" s="190"/>
      <c r="K1549" s="191">
        <v>475</v>
      </c>
      <c r="L1549" s="192"/>
      <c r="M1549" s="191">
        <v>475</v>
      </c>
    </row>
    <row r="1550" spans="1:13" ht="12.75">
      <c r="A1550" s="188"/>
      <c r="B1550" s="188">
        <v>2044700</v>
      </c>
      <c r="C1550" s="186" t="s">
        <v>823</v>
      </c>
      <c r="D1550" s="186" t="s">
        <v>744</v>
      </c>
      <c r="E1550" s="185"/>
      <c r="F1550" s="29"/>
      <c r="G1550" s="187"/>
      <c r="H1550" s="39">
        <f t="shared" si="108"/>
        <v>2435761</v>
      </c>
      <c r="I1550" s="197">
        <f t="shared" si="109"/>
        <v>4445</v>
      </c>
      <c r="J1550" s="190"/>
      <c r="K1550" s="191">
        <v>460</v>
      </c>
      <c r="L1550" s="192"/>
      <c r="M1550" s="191">
        <v>460</v>
      </c>
    </row>
    <row r="1551" spans="1:13" s="84" customFormat="1" ht="12.75">
      <c r="A1551" s="188"/>
      <c r="B1551" s="188">
        <v>2352000</v>
      </c>
      <c r="C1551" s="186" t="s">
        <v>823</v>
      </c>
      <c r="D1551" s="186" t="s">
        <v>745</v>
      </c>
      <c r="E1551" s="185"/>
      <c r="F1551" s="29"/>
      <c r="G1551" s="187"/>
      <c r="H1551" s="39">
        <f t="shared" si="108"/>
        <v>83761</v>
      </c>
      <c r="I1551" s="197">
        <f t="shared" si="109"/>
        <v>5285.393258426966</v>
      </c>
      <c r="J1551" s="190"/>
      <c r="K1551" s="191">
        <v>445</v>
      </c>
      <c r="L1551" s="192"/>
      <c r="M1551" s="191">
        <v>445</v>
      </c>
    </row>
    <row r="1552" spans="1:13" s="171" customFormat="1" ht="12.75">
      <c r="A1552" s="188"/>
      <c r="B1552" s="188">
        <v>850000</v>
      </c>
      <c r="C1552" s="186" t="s">
        <v>823</v>
      </c>
      <c r="D1552" s="186" t="s">
        <v>746</v>
      </c>
      <c r="E1552" s="185"/>
      <c r="F1552" s="29"/>
      <c r="G1552" s="187"/>
      <c r="H1552" s="39">
        <f t="shared" si="108"/>
        <v>-766239</v>
      </c>
      <c r="I1552" s="197">
        <f t="shared" si="109"/>
        <v>1888.888888888889</v>
      </c>
      <c r="J1552" s="190"/>
      <c r="K1552" s="191">
        <v>450</v>
      </c>
      <c r="L1552" s="192"/>
      <c r="M1552" s="191">
        <v>450</v>
      </c>
    </row>
    <row r="1553" spans="1:13" s="171" customFormat="1" ht="12.75">
      <c r="A1553" s="188"/>
      <c r="B1553" s="188">
        <v>412704</v>
      </c>
      <c r="C1553" s="186" t="s">
        <v>823</v>
      </c>
      <c r="D1553" s="186" t="s">
        <v>758</v>
      </c>
      <c r="E1553" s="185"/>
      <c r="F1553" s="29"/>
      <c r="G1553" s="187"/>
      <c r="H1553" s="39">
        <f t="shared" si="108"/>
        <v>-1178943</v>
      </c>
      <c r="I1553" s="197">
        <f t="shared" si="109"/>
        <v>927.4247191011236</v>
      </c>
      <c r="J1553" s="190"/>
      <c r="K1553" s="191">
        <v>445</v>
      </c>
      <c r="L1553" s="192"/>
      <c r="M1553" s="191">
        <v>445</v>
      </c>
    </row>
    <row r="1554" spans="1:13" s="171" customFormat="1" ht="12.75">
      <c r="A1554" s="188"/>
      <c r="B1554" s="188">
        <v>558634</v>
      </c>
      <c r="C1554" s="186" t="s">
        <v>823</v>
      </c>
      <c r="D1554" s="186" t="s">
        <v>748</v>
      </c>
      <c r="E1554" s="185"/>
      <c r="F1554" s="29"/>
      <c r="G1554" s="187"/>
      <c r="H1554" s="39">
        <f t="shared" si="108"/>
        <v>-1737577</v>
      </c>
      <c r="I1554" s="197">
        <f t="shared" si="109"/>
        <v>1269.6227272727272</v>
      </c>
      <c r="J1554" s="190"/>
      <c r="K1554" s="191">
        <v>440</v>
      </c>
      <c r="L1554" s="192"/>
      <c r="M1554" s="191">
        <v>440</v>
      </c>
    </row>
    <row r="1555" spans="1:13" s="171" customFormat="1" ht="12.75">
      <c r="A1555" s="188"/>
      <c r="B1555" s="188">
        <v>512855</v>
      </c>
      <c r="C1555" s="186" t="s">
        <v>823</v>
      </c>
      <c r="D1555" s="186" t="s">
        <v>749</v>
      </c>
      <c r="E1555" s="185"/>
      <c r="F1555" s="29"/>
      <c r="G1555" s="187"/>
      <c r="H1555" s="39">
        <f t="shared" si="108"/>
        <v>-2250432</v>
      </c>
      <c r="I1555" s="197">
        <f t="shared" si="109"/>
        <v>1206.7176470588236</v>
      </c>
      <c r="J1555" s="190"/>
      <c r="K1555" s="191">
        <v>425</v>
      </c>
      <c r="L1555" s="192"/>
      <c r="M1555" s="191">
        <v>425</v>
      </c>
    </row>
    <row r="1556" spans="1:13" s="171" customFormat="1" ht="12.75">
      <c r="A1556" s="188"/>
      <c r="B1556" s="188">
        <v>0</v>
      </c>
      <c r="C1556" s="186" t="s">
        <v>823</v>
      </c>
      <c r="D1556" s="186" t="s">
        <v>825</v>
      </c>
      <c r="E1556" s="185"/>
      <c r="F1556" s="29"/>
      <c r="G1556" s="187"/>
      <c r="H1556" s="39">
        <f t="shared" si="108"/>
        <v>-2250432</v>
      </c>
      <c r="I1556" s="197">
        <f t="shared" si="109"/>
        <v>0</v>
      </c>
      <c r="J1556" s="190"/>
      <c r="K1556" s="191">
        <v>415</v>
      </c>
      <c r="L1556" s="192"/>
      <c r="M1556" s="191">
        <v>415</v>
      </c>
    </row>
    <row r="1557" spans="1:13" s="171" customFormat="1" ht="12.75">
      <c r="A1557" s="185"/>
      <c r="B1557" s="188">
        <v>0</v>
      </c>
      <c r="C1557" s="186" t="s">
        <v>823</v>
      </c>
      <c r="D1557" s="186" t="s">
        <v>826</v>
      </c>
      <c r="E1557" s="185"/>
      <c r="F1557" s="29"/>
      <c r="G1557" s="187"/>
      <c r="H1557" s="39">
        <f t="shared" si="108"/>
        <v>-2250432</v>
      </c>
      <c r="I1557" s="197">
        <f t="shared" si="109"/>
        <v>0</v>
      </c>
      <c r="J1557" s="190"/>
      <c r="K1557" s="191">
        <v>420</v>
      </c>
      <c r="L1557" s="192"/>
      <c r="M1557" s="191">
        <v>420</v>
      </c>
    </row>
    <row r="1558" spans="1:13" s="171" customFormat="1" ht="12.75">
      <c r="A1558" s="185"/>
      <c r="B1558" s="188">
        <v>1036425</v>
      </c>
      <c r="C1558" s="186" t="s">
        <v>823</v>
      </c>
      <c r="D1558" s="186" t="s">
        <v>739</v>
      </c>
      <c r="E1558" s="185"/>
      <c r="F1558" s="29"/>
      <c r="G1558" s="187"/>
      <c r="H1558" s="39">
        <f t="shared" si="108"/>
        <v>-3286857</v>
      </c>
      <c r="I1558" s="197">
        <f t="shared" si="109"/>
        <v>2467.6785714285716</v>
      </c>
      <c r="J1558" s="190"/>
      <c r="K1558" s="191">
        <v>420</v>
      </c>
      <c r="L1558" s="192"/>
      <c r="M1558" s="191">
        <v>420</v>
      </c>
    </row>
    <row r="1559" spans="1:13" s="291" customFormat="1" ht="12.75">
      <c r="A1559" s="286"/>
      <c r="B1559" s="287">
        <v>-3589789</v>
      </c>
      <c r="C1559" s="186" t="s">
        <v>823</v>
      </c>
      <c r="D1559" s="286" t="s">
        <v>757</v>
      </c>
      <c r="E1559" s="286"/>
      <c r="F1559" s="288"/>
      <c r="G1559" s="289"/>
      <c r="H1559" s="39">
        <f t="shared" si="108"/>
        <v>302932</v>
      </c>
      <c r="I1559" s="290">
        <f t="shared" si="109"/>
        <v>-7179.578</v>
      </c>
      <c r="K1559" s="291">
        <v>500</v>
      </c>
      <c r="M1559" s="292">
        <v>500</v>
      </c>
    </row>
    <row r="1560" spans="1:13" s="291" customFormat="1" ht="12.75">
      <c r="A1560" s="286"/>
      <c r="B1560" s="287">
        <v>0</v>
      </c>
      <c r="C1560" s="186" t="s">
        <v>823</v>
      </c>
      <c r="D1560" s="286" t="s">
        <v>758</v>
      </c>
      <c r="E1560" s="286"/>
      <c r="F1560" s="288"/>
      <c r="G1560" s="289"/>
      <c r="H1560" s="32">
        <f t="shared" si="108"/>
        <v>302932</v>
      </c>
      <c r="I1560" s="290">
        <f t="shared" si="109"/>
        <v>0</v>
      </c>
      <c r="K1560" s="291">
        <v>500</v>
      </c>
      <c r="M1560" s="292">
        <v>500</v>
      </c>
    </row>
    <row r="1561" spans="1:13" s="291" customFormat="1" ht="12.75">
      <c r="A1561" s="286"/>
      <c r="B1561" s="287">
        <v>0</v>
      </c>
      <c r="C1561" s="186" t="s">
        <v>823</v>
      </c>
      <c r="D1561" s="286" t="s">
        <v>748</v>
      </c>
      <c r="E1561" s="286"/>
      <c r="F1561" s="288"/>
      <c r="G1561" s="289"/>
      <c r="H1561" s="32">
        <f t="shared" si="108"/>
        <v>302932</v>
      </c>
      <c r="I1561" s="290">
        <f t="shared" si="109"/>
        <v>0</v>
      </c>
      <c r="K1561" s="291">
        <v>515</v>
      </c>
      <c r="M1561" s="292">
        <v>515</v>
      </c>
    </row>
    <row r="1562" spans="1:13" s="291" customFormat="1" ht="12.75">
      <c r="A1562" s="286"/>
      <c r="B1562" s="287">
        <f>+B1474</f>
        <v>302968</v>
      </c>
      <c r="C1562" s="186" t="s">
        <v>823</v>
      </c>
      <c r="D1562" s="286" t="s">
        <v>749</v>
      </c>
      <c r="E1562" s="286"/>
      <c r="F1562" s="288"/>
      <c r="G1562" s="289"/>
      <c r="H1562" s="32">
        <f t="shared" si="108"/>
        <v>-36</v>
      </c>
      <c r="I1562" s="290">
        <f t="shared" si="109"/>
        <v>599.9366336633664</v>
      </c>
      <c r="K1562" s="291">
        <v>505</v>
      </c>
      <c r="M1562" s="292">
        <v>505</v>
      </c>
    </row>
    <row r="1563" spans="1:13" s="299" customFormat="1" ht="12.75">
      <c r="A1563" s="293"/>
      <c r="B1563" s="294">
        <f>SUM(B1546:B1562)</f>
        <v>36</v>
      </c>
      <c r="C1563" s="293" t="s">
        <v>827</v>
      </c>
      <c r="D1563" s="293" t="s">
        <v>750</v>
      </c>
      <c r="E1563" s="293"/>
      <c r="F1563" s="295"/>
      <c r="G1563" s="296"/>
      <c r="H1563" s="297">
        <v>0</v>
      </c>
      <c r="I1563" s="298">
        <f t="shared" si="109"/>
        <v>0.07128712871287128</v>
      </c>
      <c r="K1563" s="300">
        <v>480</v>
      </c>
      <c r="M1563" s="300">
        <v>505</v>
      </c>
    </row>
    <row r="1564" spans="2:13" ht="12.75">
      <c r="B1564" s="39"/>
      <c r="I1564" s="21"/>
      <c r="M1564" s="292"/>
    </row>
    <row r="1565" spans="1:13" s="233" customFormat="1" ht="12.75">
      <c r="A1565" s="1"/>
      <c r="B1565" s="5"/>
      <c r="C1565" s="1"/>
      <c r="D1565" s="1"/>
      <c r="E1565" s="1"/>
      <c r="F1565" s="43"/>
      <c r="G1565" s="26"/>
      <c r="H1565" s="5"/>
      <c r="I1565" s="21"/>
      <c r="J1565"/>
      <c r="K1565"/>
      <c r="L1565"/>
      <c r="M1565" s="2"/>
    </row>
    <row r="1566" spans="1:11" s="233" customFormat="1" ht="12.75">
      <c r="A1566" s="216" t="s">
        <v>759</v>
      </c>
      <c r="B1566" s="229"/>
      <c r="C1566" s="230" t="s">
        <v>756</v>
      </c>
      <c r="D1566" s="216"/>
      <c r="E1566" s="216"/>
      <c r="F1566" s="261"/>
      <c r="G1566" s="231"/>
      <c r="H1566" s="229"/>
      <c r="I1566" s="232"/>
      <c r="K1566" s="234"/>
    </row>
    <row r="1567" spans="1:11" s="233" customFormat="1" ht="12.75">
      <c r="A1567" s="216"/>
      <c r="B1567" s="229"/>
      <c r="C1567" s="216"/>
      <c r="D1567" s="216"/>
      <c r="E1567" s="216" t="s">
        <v>760</v>
      </c>
      <c r="F1567" s="261"/>
      <c r="G1567" s="231"/>
      <c r="H1567" s="229"/>
      <c r="I1567" s="232"/>
      <c r="K1567" s="234"/>
    </row>
    <row r="1568" spans="1:13" s="233" customFormat="1" ht="12.75">
      <c r="A1568" s="216"/>
      <c r="B1568" s="235">
        <v>-39357</v>
      </c>
      <c r="C1568" s="229" t="s">
        <v>761</v>
      </c>
      <c r="D1568" s="216"/>
      <c r="E1568" s="216" t="s">
        <v>762</v>
      </c>
      <c r="F1568" s="261"/>
      <c r="G1568" s="231" t="s">
        <v>68</v>
      </c>
      <c r="H1568" s="229">
        <f>H1567-B1568</f>
        <v>39357</v>
      </c>
      <c r="I1568" s="236">
        <v>60</v>
      </c>
      <c r="K1568" s="237"/>
      <c r="M1568" s="238">
        <f>+B1568/I1568</f>
        <v>-655.95</v>
      </c>
    </row>
    <row r="1569" spans="1:13" s="233" customFormat="1" ht="12.75">
      <c r="A1569" s="216"/>
      <c r="B1569" s="229">
        <v>11925</v>
      </c>
      <c r="C1569" s="216" t="s">
        <v>763</v>
      </c>
      <c r="D1569" s="216"/>
      <c r="E1569" s="216"/>
      <c r="F1569" s="261"/>
      <c r="G1569" s="231" t="s">
        <v>68</v>
      </c>
      <c r="H1569" s="229">
        <f>H1568-B1569</f>
        <v>27432</v>
      </c>
      <c r="I1569" s="236">
        <f>+B1569/M1569</f>
        <v>18.178353658536587</v>
      </c>
      <c r="K1569" s="237"/>
      <c r="M1569" s="238">
        <v>656</v>
      </c>
    </row>
    <row r="1570" spans="1:13" ht="12.75">
      <c r="A1570" s="216"/>
      <c r="B1570" s="235">
        <f>SUM(B1568:B1569)</f>
        <v>-27432</v>
      </c>
      <c r="C1570" s="230" t="s">
        <v>764</v>
      </c>
      <c r="D1570" s="216"/>
      <c r="E1570" s="216"/>
      <c r="F1570" s="261"/>
      <c r="G1570" s="231" t="s">
        <v>68</v>
      </c>
      <c r="H1570" s="229">
        <v>0</v>
      </c>
      <c r="I1570" s="236">
        <f>B1570/M1570</f>
        <v>-41.81707317073171</v>
      </c>
      <c r="J1570" s="233"/>
      <c r="K1570" s="234"/>
      <c r="L1570" s="233"/>
      <c r="M1570" s="233">
        <v>656</v>
      </c>
    </row>
    <row r="1571" spans="9:13" ht="12.75">
      <c r="I1571" s="21"/>
      <c r="M1571" s="2"/>
    </row>
    <row r="1572" spans="9:13" ht="12.75">
      <c r="I1572" s="21"/>
      <c r="M1572" s="2"/>
    </row>
    <row r="1573" spans="1:13" s="245" customFormat="1" ht="12.75">
      <c r="A1573" s="1"/>
      <c r="B1573" s="5"/>
      <c r="C1573" s="1"/>
      <c r="D1573" s="1"/>
      <c r="E1573" s="1"/>
      <c r="F1573" s="43"/>
      <c r="G1573" s="26"/>
      <c r="H1573" s="5"/>
      <c r="I1573" s="21"/>
      <c r="J1573"/>
      <c r="K1573"/>
      <c r="L1573"/>
      <c r="M1573" s="2"/>
    </row>
    <row r="1574" spans="1:11" s="245" customFormat="1" ht="12.75">
      <c r="A1574" s="240" t="s">
        <v>759</v>
      </c>
      <c r="B1574" s="241"/>
      <c r="C1574" s="242" t="s">
        <v>774</v>
      </c>
      <c r="D1574" s="240"/>
      <c r="E1574" s="240"/>
      <c r="F1574" s="262"/>
      <c r="G1574" s="243"/>
      <c r="H1574" s="241"/>
      <c r="I1574" s="244"/>
      <c r="K1574" s="246"/>
    </row>
    <row r="1575" spans="1:11" s="245" customFormat="1" ht="12.75">
      <c r="A1575" s="240"/>
      <c r="B1575" s="241"/>
      <c r="C1575" s="240"/>
      <c r="D1575" s="240"/>
      <c r="E1575" s="240" t="s">
        <v>821</v>
      </c>
      <c r="F1575" s="262"/>
      <c r="G1575" s="243"/>
      <c r="H1575" s="241"/>
      <c r="I1575" s="244"/>
      <c r="K1575" s="246"/>
    </row>
    <row r="1576" spans="1:13" s="245" customFormat="1" ht="12.75">
      <c r="A1576" s="240"/>
      <c r="B1576" s="247">
        <v>-521850</v>
      </c>
      <c r="C1576" s="241" t="s">
        <v>761</v>
      </c>
      <c r="D1576" s="240"/>
      <c r="E1576" s="240"/>
      <c r="F1576" s="262"/>
      <c r="G1576" s="243" t="s">
        <v>160</v>
      </c>
      <c r="H1576" s="241">
        <f>H1575-B1576</f>
        <v>521850</v>
      </c>
      <c r="I1576" s="250">
        <f>B1576/M1576</f>
        <v>-735</v>
      </c>
      <c r="K1576" s="248"/>
      <c r="M1576" s="249">
        <v>710</v>
      </c>
    </row>
    <row r="1577" spans="1:13" ht="12.75">
      <c r="A1577" s="240"/>
      <c r="B1577" s="247">
        <f>SUM(B1576:B1576)</f>
        <v>-521850</v>
      </c>
      <c r="C1577" s="242" t="s">
        <v>764</v>
      </c>
      <c r="D1577" s="240"/>
      <c r="E1577" s="240"/>
      <c r="F1577" s="262"/>
      <c r="G1577" s="243" t="s">
        <v>160</v>
      </c>
      <c r="H1577" s="241">
        <v>0</v>
      </c>
      <c r="I1577" s="250">
        <f>B1577/M1577</f>
        <v>-735</v>
      </c>
      <c r="J1577" s="245"/>
      <c r="K1577" s="246"/>
      <c r="L1577" s="245"/>
      <c r="M1577" s="245">
        <v>710</v>
      </c>
    </row>
    <row r="1578" spans="9:13" ht="12.75">
      <c r="I1578" s="21"/>
      <c r="M1578" s="2"/>
    </row>
    <row r="1579" spans="9:13" ht="12.75">
      <c r="I1579" s="21"/>
      <c r="M1579" s="2"/>
    </row>
    <row r="1580" spans="9:13" ht="12.75" hidden="1">
      <c r="I1580" s="21"/>
      <c r="M1580" s="2">
        <v>500</v>
      </c>
    </row>
    <row r="1581" spans="9:13" ht="12.75" hidden="1">
      <c r="I1581" s="21"/>
      <c r="M1581" s="2">
        <v>500</v>
      </c>
    </row>
    <row r="1582" spans="9:13" ht="12.75" hidden="1">
      <c r="I1582" s="21"/>
      <c r="M1582" s="2">
        <v>500</v>
      </c>
    </row>
    <row r="1583" spans="9:13" ht="12.75" hidden="1">
      <c r="I1583" s="21"/>
      <c r="M1583" s="2">
        <v>500</v>
      </c>
    </row>
    <row r="1584" spans="9:13" ht="12.75" hidden="1">
      <c r="I1584" s="21"/>
      <c r="M1584" s="2">
        <v>500</v>
      </c>
    </row>
    <row r="1585" spans="8:13" ht="12.75" hidden="1">
      <c r="H1585" s="5">
        <f aca="true" t="shared" si="110" ref="H1585:H1597">H1584-B1585</f>
        <v>0</v>
      </c>
      <c r="I1585" s="21">
        <f aca="true" t="shared" si="111" ref="I1585:I1597">+B1585/M1585</f>
        <v>0</v>
      </c>
      <c r="M1585" s="2">
        <v>500</v>
      </c>
    </row>
    <row r="1586" spans="8:13" ht="12.75" hidden="1">
      <c r="H1586" s="5">
        <f t="shared" si="110"/>
        <v>0</v>
      </c>
      <c r="I1586" s="21">
        <f t="shared" si="111"/>
        <v>0</v>
      </c>
      <c r="M1586" s="2">
        <v>500</v>
      </c>
    </row>
    <row r="1587" spans="8:13" ht="12.75" hidden="1">
      <c r="H1587" s="5">
        <f t="shared" si="110"/>
        <v>0</v>
      </c>
      <c r="I1587" s="21">
        <f t="shared" si="111"/>
        <v>0</v>
      </c>
      <c r="M1587" s="2">
        <v>500</v>
      </c>
    </row>
    <row r="1588" spans="8:13" ht="12.75" hidden="1">
      <c r="H1588" s="5">
        <f t="shared" si="110"/>
        <v>0</v>
      </c>
      <c r="I1588" s="21">
        <f t="shared" si="111"/>
        <v>0</v>
      </c>
      <c r="M1588" s="2">
        <v>500</v>
      </c>
    </row>
    <row r="1589" spans="8:13" ht="12.75" hidden="1">
      <c r="H1589" s="5">
        <f t="shared" si="110"/>
        <v>0</v>
      </c>
      <c r="I1589" s="21">
        <f t="shared" si="111"/>
        <v>0</v>
      </c>
      <c r="M1589" s="2">
        <v>500</v>
      </c>
    </row>
    <row r="1590" spans="8:13" ht="12.75" hidden="1">
      <c r="H1590" s="5">
        <f t="shared" si="110"/>
        <v>0</v>
      </c>
      <c r="I1590" s="21">
        <f t="shared" si="111"/>
        <v>0</v>
      </c>
      <c r="M1590" s="2">
        <v>500</v>
      </c>
    </row>
    <row r="1591" spans="8:13" ht="12.75" hidden="1">
      <c r="H1591" s="5">
        <f t="shared" si="110"/>
        <v>0</v>
      </c>
      <c r="I1591" s="21">
        <f t="shared" si="111"/>
        <v>0</v>
      </c>
      <c r="M1591" s="2">
        <v>500</v>
      </c>
    </row>
    <row r="1592" spans="8:13" ht="12.75" hidden="1">
      <c r="H1592" s="5">
        <f t="shared" si="110"/>
        <v>0</v>
      </c>
      <c r="I1592" s="21">
        <f t="shared" si="111"/>
        <v>0</v>
      </c>
      <c r="M1592" s="2">
        <v>500</v>
      </c>
    </row>
    <row r="1593" spans="8:13" ht="12.75" hidden="1">
      <c r="H1593" s="5">
        <f t="shared" si="110"/>
        <v>0</v>
      </c>
      <c r="I1593" s="21">
        <f t="shared" si="111"/>
        <v>0</v>
      </c>
      <c r="M1593" s="2">
        <v>500</v>
      </c>
    </row>
    <row r="1594" spans="8:13" ht="12.75" hidden="1">
      <c r="H1594" s="5">
        <f t="shared" si="110"/>
        <v>0</v>
      </c>
      <c r="I1594" s="21">
        <f t="shared" si="111"/>
        <v>0</v>
      </c>
      <c r="M1594" s="2">
        <v>500</v>
      </c>
    </row>
    <row r="1595" spans="8:13" ht="12.75" hidden="1">
      <c r="H1595" s="5">
        <f t="shared" si="110"/>
        <v>0</v>
      </c>
      <c r="I1595" s="21">
        <f t="shared" si="111"/>
        <v>0</v>
      </c>
      <c r="M1595" s="2">
        <v>500</v>
      </c>
    </row>
    <row r="1596" spans="8:13" ht="12.75" hidden="1">
      <c r="H1596" s="5">
        <f t="shared" si="110"/>
        <v>0</v>
      </c>
      <c r="I1596" s="21">
        <f t="shared" si="111"/>
        <v>0</v>
      </c>
      <c r="M1596" s="2">
        <v>500</v>
      </c>
    </row>
    <row r="1597" spans="8:13" ht="12.75" hidden="1">
      <c r="H1597" s="5">
        <f t="shared" si="110"/>
        <v>0</v>
      </c>
      <c r="I1597" s="21">
        <f t="shared" si="111"/>
        <v>0</v>
      </c>
      <c r="M1597" s="2">
        <v>500</v>
      </c>
    </row>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row r="1662" ht="12.75"/>
  </sheetData>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2011-02-25T23:37:51Z</dcterms:modified>
  <cp:category/>
  <cp:version/>
  <cp:contentType/>
  <cp:contentStatus/>
</cp:coreProperties>
</file>