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June 06- Summary" sheetId="1" r:id="rId1"/>
    <sheet name="June 06- Detailed" sheetId="2" r:id="rId2"/>
  </sheets>
  <definedNames>
    <definedName name="_xlnm.Print_Titles" localSheetId="1">'June 06- Detailed'!$1:$4</definedName>
    <definedName name="_xlnm.Print_Titles" localSheetId="0">'June 06- Summary'!$1:$4</definedName>
  </definedNames>
  <calcPr fullCalcOnLoad="1"/>
</workbook>
</file>

<file path=xl/comments2.xml><?xml version="1.0" encoding="utf-8"?>
<comments xmlns="http://schemas.openxmlformats.org/spreadsheetml/2006/main">
  <authors>
    <author>LAGA</author>
    <author>Talla Tene Marius</author>
    <author>horline</author>
    <author>GLOBAL WITNESS</author>
    <author>USER</author>
    <author>user</author>
  </authors>
  <commentList>
    <comment ref="C33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for 2 undercovers</t>
        </r>
      </text>
    </comment>
    <comment ref="C34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for 2 undercovers</t>
        </r>
      </text>
    </comment>
    <comment ref="C40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3 with 2 undercovers for the whole day</t>
        </r>
      </text>
    </comment>
    <comment ref="C41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3 with 2 undercovers for the whole day</t>
        </r>
      </text>
    </comment>
    <comment ref="C42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2 motocycles with 2 undercovers for the whole day</t>
        </r>
      </text>
    </comment>
    <comment ref="C43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2 motocycles with 2 undercovers for the whole day</t>
        </r>
      </text>
    </comment>
    <comment ref="C44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2 motocycles with 2 undercovers for the whole day</t>
        </r>
      </text>
    </comment>
    <comment ref="C65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with 2 informants</t>
        </r>
      </text>
    </comment>
    <comment ref="C8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Garoua lions update</t>
        </r>
      </text>
    </comment>
    <comment ref="C87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for  lion operation in Garoua</t>
        </r>
      </text>
    </comment>
    <comment ref="C89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LION  OPERATION IN GAROUA</t>
        </r>
      </text>
    </comment>
    <comment ref="C9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ticket got missing in the train as a reslt of serious fighting among passengers</t>
        </r>
      </text>
    </comment>
    <comment ref="C100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negotiated for a bed space in train</t>
        </r>
      </text>
    </comment>
    <comment ref="C101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FOR I5 TO COME BACK FROM GAROUA AFTER OPERATION</t>
        </r>
      </text>
    </comment>
    <comment ref="C10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special taxi to nsimalen to check flight</t>
        </r>
      </text>
    </comment>
    <comment ref="C106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8000 for special taxi to airport to check flight, 4000 for special taxi to receive training on hiden camara and meeting up with terain for ngaoundere,750 for circulation in y`de</t>
        </r>
      </text>
    </comment>
    <comment ref="C110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movement withen garoua and to Pitoa with informer Lyon</t>
        </r>
      </text>
    </comment>
    <comment ref="C111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withen  Garoua and to Pitoa</t>
        </r>
      </text>
    </comment>
    <comment ref="C11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withen Garoua-airport-pitoa-garoua</t>
        </r>
      </text>
    </comment>
    <comment ref="C11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2500 for circulation in garoua and to pitoa, </t>
        </r>
      </text>
    </comment>
    <comment ref="C11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7500 special taxi for operation</t>
        </r>
      </text>
    </comment>
    <comment ref="C14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black shirts required for hidden camara</t>
        </r>
      </text>
    </comment>
    <comment ref="C14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lion meat from dealer Ali to win his confidence</t>
        </r>
      </text>
    </comment>
    <comment ref="C150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IVORY PECK from dealer boubakarie</t>
        </r>
      </text>
    </comment>
    <comment ref="C168" authorId="0">
      <text>
        <r>
          <rPr>
            <b/>
            <sz val="8"/>
            <rFont val="Tahoma"/>
            <family val="0"/>
          </rPr>
          <t>i17
sonfack pierre(informer)</t>
        </r>
        <r>
          <rPr>
            <sz val="8"/>
            <rFont val="Tahoma"/>
            <family val="0"/>
          </rPr>
          <t xml:space="preserve">
</t>
        </r>
      </text>
    </comment>
    <comment ref="C170" authorId="0">
      <text>
        <r>
          <rPr>
            <b/>
            <sz val="8"/>
            <rFont val="Tahoma"/>
            <family val="0"/>
          </rPr>
          <t>i17
call box to limson and julius</t>
        </r>
        <r>
          <rPr>
            <sz val="8"/>
            <rFont val="Tahoma"/>
            <family val="0"/>
          </rPr>
          <t xml:space="preserve">
</t>
        </r>
      </text>
    </comment>
    <comment ref="C171" authorId="0">
      <text>
        <r>
          <rPr>
            <b/>
            <sz val="8"/>
            <rFont val="Tahoma"/>
            <family val="0"/>
          </rPr>
          <t>i17
call box and transfer to sonfack</t>
        </r>
        <r>
          <rPr>
            <sz val="8"/>
            <rFont val="Tahoma"/>
            <family val="0"/>
          </rPr>
          <t xml:space="preserve">
</t>
        </r>
      </text>
    </comment>
    <comment ref="C172" authorId="0">
      <text>
        <r>
          <rPr>
            <b/>
            <sz val="8"/>
            <rFont val="Tahoma"/>
            <family val="0"/>
          </rPr>
          <t>i17
call box( Djoum and kribi)</t>
        </r>
        <r>
          <rPr>
            <sz val="8"/>
            <rFont val="Tahoma"/>
            <family val="0"/>
          </rPr>
          <t xml:space="preserve">
</t>
        </r>
      </text>
    </comment>
    <comment ref="C182" authorId="0">
      <text>
        <r>
          <rPr>
            <b/>
            <sz val="8"/>
            <rFont val="Tahoma"/>
            <family val="0"/>
          </rPr>
          <t>i17
office transport</t>
        </r>
        <r>
          <rPr>
            <sz val="8"/>
            <rFont val="Tahoma"/>
            <family val="0"/>
          </rPr>
          <t xml:space="preserve">
</t>
        </r>
      </text>
    </comment>
    <comment ref="C184" authorId="0">
      <text>
        <r>
          <rPr>
            <b/>
            <sz val="8"/>
            <rFont val="Tahoma"/>
            <family val="0"/>
          </rPr>
          <t>i17
douala town with informer( sonfack Pierre) to areas as new bell and ndokoti.</t>
        </r>
        <r>
          <rPr>
            <sz val="8"/>
            <rFont val="Tahoma"/>
            <family val="0"/>
          </rPr>
          <t xml:space="preserve">
</t>
        </r>
      </text>
    </comment>
    <comment ref="C185" authorId="0">
      <text>
        <r>
          <rPr>
            <b/>
            <sz val="8"/>
            <rFont val="Tahoma"/>
            <family val="0"/>
          </rPr>
          <t>i17
douala town</t>
        </r>
        <r>
          <rPr>
            <sz val="8"/>
            <rFont val="Tahoma"/>
            <family val="0"/>
          </rPr>
          <t xml:space="preserve">
</t>
        </r>
      </text>
    </comment>
    <comment ref="C186" authorId="0">
      <text>
        <r>
          <rPr>
            <b/>
            <sz val="8"/>
            <rFont val="Tahoma"/>
            <family val="0"/>
          </rPr>
          <t>i17
douala town</t>
        </r>
        <r>
          <rPr>
            <sz val="8"/>
            <rFont val="Tahoma"/>
            <family val="0"/>
          </rPr>
          <t xml:space="preserve">
</t>
        </r>
      </text>
    </comment>
    <comment ref="C189" authorId="0">
      <text>
        <r>
          <rPr>
            <b/>
            <sz val="8"/>
            <rFont val="Tahoma"/>
            <family val="0"/>
          </rPr>
          <t>i17
douala town with john(informer)</t>
        </r>
        <r>
          <rPr>
            <sz val="8"/>
            <rFont val="Tahoma"/>
            <family val="0"/>
          </rPr>
          <t xml:space="preserve">
</t>
        </r>
      </text>
    </comment>
    <comment ref="C190" authorId="0">
      <text>
        <r>
          <rPr>
            <b/>
            <sz val="8"/>
            <rFont val="Tahoma"/>
            <family val="0"/>
          </rPr>
          <t>i17
douala town with Sonfack pierre</t>
        </r>
        <r>
          <rPr>
            <sz val="8"/>
            <rFont val="Tahoma"/>
            <family val="0"/>
          </rPr>
          <t xml:space="preserve">
</t>
        </r>
      </text>
    </comment>
    <comment ref="C195" authorId="0">
      <text>
        <r>
          <rPr>
            <b/>
            <sz val="8"/>
            <rFont val="Tahoma"/>
            <family val="0"/>
          </rPr>
          <t>i17
 for three days</t>
        </r>
        <r>
          <rPr>
            <sz val="8"/>
            <rFont val="Tahoma"/>
            <family val="0"/>
          </rPr>
          <t xml:space="preserve">
</t>
        </r>
      </text>
    </comment>
    <comment ref="C196" authorId="0">
      <text>
        <r>
          <rPr>
            <b/>
            <sz val="8"/>
            <rFont val="Tahoma"/>
            <family val="0"/>
          </rPr>
          <t>i17
for 4 days</t>
        </r>
        <r>
          <rPr>
            <sz val="8"/>
            <rFont val="Tahoma"/>
            <family val="0"/>
          </rPr>
          <t xml:space="preserve">
</t>
        </r>
      </text>
    </comment>
    <comment ref="C211" authorId="0">
      <text>
        <r>
          <rPr>
            <b/>
            <sz val="8"/>
            <rFont val="Tahoma"/>
            <family val="0"/>
          </rPr>
          <t>i17
Sonfack Pierre</t>
        </r>
        <r>
          <rPr>
            <sz val="8"/>
            <rFont val="Tahoma"/>
            <family val="0"/>
          </rPr>
          <t xml:space="preserve">
</t>
        </r>
      </text>
    </comment>
    <comment ref="C212" authorId="0">
      <text>
        <r>
          <rPr>
            <b/>
            <sz val="8"/>
            <rFont val="Tahoma"/>
            <family val="0"/>
          </rPr>
          <t>i17
Sonfack Pierre</t>
        </r>
        <r>
          <rPr>
            <sz val="8"/>
            <rFont val="Tahoma"/>
            <family val="0"/>
          </rPr>
          <t xml:space="preserve">
</t>
        </r>
      </text>
    </comment>
    <comment ref="C213" authorId="0">
      <text>
        <r>
          <rPr>
            <b/>
            <sz val="8"/>
            <rFont val="Tahoma"/>
            <family val="0"/>
          </rPr>
          <t>i17
Ngosi</t>
        </r>
        <r>
          <rPr>
            <sz val="8"/>
            <rFont val="Tahoma"/>
            <family val="0"/>
          </rPr>
          <t xml:space="preserve">
</t>
        </r>
      </text>
    </comment>
    <comment ref="C214" authorId="0">
      <text>
        <r>
          <rPr>
            <b/>
            <sz val="8"/>
            <rFont val="Tahoma"/>
            <family val="0"/>
          </rPr>
          <t>i17
john(informer)</t>
        </r>
        <r>
          <rPr>
            <sz val="8"/>
            <rFont val="Tahoma"/>
            <family val="0"/>
          </rPr>
          <t xml:space="preserve">
</t>
        </r>
      </text>
    </comment>
    <comment ref="C215" authorId="0">
      <text>
        <r>
          <rPr>
            <b/>
            <sz val="8"/>
            <rFont val="Tahoma"/>
            <family val="0"/>
          </rPr>
          <t>i17
Sonfack pierre (informer)</t>
        </r>
        <r>
          <rPr>
            <sz val="8"/>
            <rFont val="Tahoma"/>
            <family val="0"/>
          </rPr>
          <t xml:space="preserve">
</t>
        </r>
      </text>
    </comment>
    <comment ref="C244" authorId="0">
      <text>
        <r>
          <rPr>
            <b/>
            <sz val="8"/>
            <rFont val="Tahoma"/>
            <family val="0"/>
          </rPr>
          <t>i17
to sonfack pierre</t>
        </r>
      </text>
    </comment>
    <comment ref="C246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2500 card and 500 call box</t>
        </r>
      </text>
    </comment>
    <comment ref="C264" authorId="0">
      <text>
        <r>
          <rPr>
            <b/>
            <sz val="8"/>
            <rFont val="Tahoma"/>
            <family val="0"/>
          </rPr>
          <t>i17
Douala town</t>
        </r>
        <r>
          <rPr>
            <sz val="8"/>
            <rFont val="Tahoma"/>
            <family val="0"/>
          </rPr>
          <t xml:space="preserve">
</t>
        </r>
      </text>
    </comment>
    <comment ref="C265" authorId="0">
      <text>
        <r>
          <rPr>
            <b/>
            <sz val="8"/>
            <rFont val="Tahoma"/>
            <family val="0"/>
          </rPr>
          <t>i17
douala town</t>
        </r>
        <r>
          <rPr>
            <sz val="8"/>
            <rFont val="Tahoma"/>
            <family val="0"/>
          </rPr>
          <t xml:space="preserve">
</t>
        </r>
      </text>
    </comment>
    <comment ref="C266" authorId="0">
      <text>
        <r>
          <rPr>
            <b/>
            <sz val="8"/>
            <rFont val="Tahoma"/>
            <family val="0"/>
          </rPr>
          <t>i17
douala town with informer( sonfack)</t>
        </r>
        <r>
          <rPr>
            <sz val="8"/>
            <rFont val="Tahoma"/>
            <family val="0"/>
          </rPr>
          <t xml:space="preserve">
</t>
        </r>
      </text>
    </comment>
    <comment ref="C267" authorId="0">
      <text>
        <r>
          <rPr>
            <b/>
            <sz val="8"/>
            <rFont val="Tahoma"/>
            <family val="0"/>
          </rPr>
          <t>i17
Douala town</t>
        </r>
        <r>
          <rPr>
            <sz val="8"/>
            <rFont val="Tahoma"/>
            <family val="0"/>
          </rPr>
          <t xml:space="preserve">
</t>
        </r>
      </text>
    </comment>
    <comment ref="C268" authorId="0">
      <text>
        <r>
          <rPr>
            <b/>
            <sz val="8"/>
            <rFont val="Tahoma"/>
            <family val="0"/>
          </rPr>
          <t>i17
Douala town</t>
        </r>
        <r>
          <rPr>
            <sz val="8"/>
            <rFont val="Tahoma"/>
            <family val="0"/>
          </rPr>
          <t xml:space="preserve">
</t>
        </r>
      </text>
    </comment>
    <comment ref="C269" authorId="0">
      <text>
        <r>
          <rPr>
            <b/>
            <sz val="8"/>
            <rFont val="Tahoma"/>
            <family val="0"/>
          </rPr>
          <t>i17
airport, nkololoun, new-bell to and from</t>
        </r>
        <r>
          <rPr>
            <sz val="8"/>
            <rFont val="Tahoma"/>
            <family val="0"/>
          </rPr>
          <t xml:space="preserve">
</t>
        </r>
      </text>
    </comment>
    <comment ref="C270" authorId="0">
      <text>
        <r>
          <rPr>
            <b/>
            <sz val="8"/>
            <rFont val="Tahoma"/>
            <family val="0"/>
          </rPr>
          <t>i17
airport, nkololoun, new-bell to and from</t>
        </r>
        <r>
          <rPr>
            <sz val="8"/>
            <rFont val="Tahoma"/>
            <family val="0"/>
          </rPr>
          <t xml:space="preserve">
</t>
        </r>
      </text>
    </comment>
    <comment ref="C271" authorId="0">
      <text>
        <r>
          <rPr>
            <b/>
            <sz val="8"/>
            <rFont val="Tahoma"/>
            <family val="0"/>
          </rPr>
          <t>i17
office transport</t>
        </r>
        <r>
          <rPr>
            <sz val="8"/>
            <rFont val="Tahoma"/>
            <family val="0"/>
          </rPr>
          <t xml:space="preserve">
</t>
        </r>
      </text>
    </comment>
    <comment ref="C285" authorId="0">
      <text>
        <r>
          <rPr>
            <b/>
            <sz val="8"/>
            <rFont val="Tahoma"/>
            <family val="0"/>
          </rPr>
          <t>i17
2 days and a halve</t>
        </r>
        <r>
          <rPr>
            <sz val="8"/>
            <rFont val="Tahoma"/>
            <family val="0"/>
          </rPr>
          <t xml:space="preserve">
</t>
        </r>
      </text>
    </comment>
    <comment ref="C277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Limbe-Edinau to and fro</t>
        </r>
      </text>
    </comment>
    <comment ref="C27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hired 2 bikes to bush with informer tom</t>
        </r>
      </text>
    </comment>
    <comment ref="C298" authorId="0">
      <text>
        <r>
          <rPr>
            <b/>
            <sz val="8"/>
            <rFont val="Tahoma"/>
            <family val="0"/>
          </rPr>
          <t>i17
meeting with ofir, and moving with sonfack(informer) to skin dealer at new-bell , and back</t>
        </r>
        <r>
          <rPr>
            <sz val="8"/>
            <rFont val="Tahoma"/>
            <family val="0"/>
          </rPr>
          <t xml:space="preserve">
</t>
        </r>
      </text>
    </comment>
    <comment ref="C311" authorId="0">
      <text>
        <r>
          <rPr>
            <b/>
            <sz val="8"/>
            <rFont val="Tahoma"/>
            <family val="0"/>
          </rPr>
          <t>i17
sammuel</t>
        </r>
        <r>
          <rPr>
            <sz val="8"/>
            <rFont val="Tahoma"/>
            <family val="0"/>
          </rPr>
          <t xml:space="preserve">
</t>
        </r>
      </text>
    </comment>
    <comment ref="C312" authorId="0">
      <text>
        <r>
          <rPr>
            <b/>
            <sz val="8"/>
            <rFont val="Tahoma"/>
            <family val="0"/>
          </rPr>
          <t>i17
in cash requested by ofir</t>
        </r>
        <r>
          <rPr>
            <sz val="8"/>
            <rFont val="Tahoma"/>
            <family val="0"/>
          </rPr>
          <t xml:space="preserve">
</t>
        </r>
      </text>
    </comment>
    <comment ref="C31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Tom</t>
        </r>
      </text>
    </comment>
    <comment ref="C317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new contact with gendarm officer Ayina</t>
        </r>
      </text>
    </comment>
    <comment ref="C256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took a private car from rond point deido</t>
        </r>
      </text>
    </comment>
    <comment ref="C257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private car</t>
        </r>
      </text>
    </comment>
    <comment ref="C328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i5`s informer zacharie</t>
        </r>
      </text>
    </comment>
    <comment ref="C343" authorId="0">
      <text>
        <r>
          <rPr>
            <b/>
            <sz val="8"/>
            <rFont val="Tahoma"/>
            <family val="0"/>
          </rPr>
          <t>i17
phone repairs</t>
        </r>
        <r>
          <rPr>
            <sz val="8"/>
            <rFont val="Tahoma"/>
            <family val="0"/>
          </rPr>
          <t xml:space="preserve">
</t>
        </r>
      </text>
    </comment>
    <comment ref="C35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private cars were taken with no reciepts issued and 1200 withen d`la</t>
        </r>
      </text>
    </comment>
    <comment ref="C356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was at village, entrance to d`la so just took a private car from there instead of going back to town for a bus</t>
        </r>
      </text>
    </comment>
    <comment ref="C359" authorId="0">
      <text>
        <r>
          <rPr>
            <sz val="8"/>
            <rFont val="Tahoma"/>
            <family val="0"/>
          </rPr>
          <t>I21:
transport by a bus .no reciet issued.</t>
        </r>
      </text>
    </comment>
    <comment ref="C371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 INFORMER JOHN</t>
        </r>
      </text>
    </comment>
    <comment ref="C37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AIRPORT VILLAGE, AKWA,DEIDO-BONABERI-DEIDO</t>
        </r>
      </text>
    </comment>
    <comment ref="C37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 INFORMER JOHN AND HANS</t>
        </r>
      </text>
    </comment>
    <comment ref="C37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circulation withen d`la with informer John</t>
        </r>
      </text>
    </comment>
    <comment ref="C378" authorId="0">
      <text>
        <r>
          <rPr>
            <b/>
            <sz val="8"/>
            <rFont val="Tahoma"/>
            <family val="0"/>
          </rPr>
          <t>i17
douala town,meeting informer(sonfack)</t>
        </r>
        <r>
          <rPr>
            <sz val="8"/>
            <rFont val="Tahoma"/>
            <family val="0"/>
          </rPr>
          <t xml:space="preserve">
</t>
        </r>
      </text>
    </comment>
    <comment ref="C379" authorId="0">
      <text>
        <r>
          <rPr>
            <b/>
            <sz val="8"/>
            <rFont val="Tahoma"/>
            <family val="0"/>
          </rPr>
          <t>i17
douala town</t>
        </r>
        <r>
          <rPr>
            <sz val="8"/>
            <rFont val="Tahoma"/>
            <family val="0"/>
          </rPr>
          <t xml:space="preserve">
</t>
        </r>
      </text>
    </comment>
    <comment ref="C381" authorId="0">
      <text>
        <r>
          <rPr>
            <b/>
            <sz val="8"/>
            <rFont val="Tahoma"/>
            <family val="0"/>
          </rPr>
          <t>i17
douala town(sonfack)</t>
        </r>
        <r>
          <rPr>
            <sz val="8"/>
            <rFont val="Tahoma"/>
            <family val="0"/>
          </rPr>
          <t xml:space="preserve">
</t>
        </r>
      </text>
    </comment>
    <comment ref="C382" authorId="0">
      <text>
        <r>
          <rPr>
            <b/>
            <sz val="8"/>
            <rFont val="Tahoma"/>
            <family val="0"/>
          </rPr>
          <t>i17
douala town to meet sonfack, nkolmitag quater</t>
        </r>
        <r>
          <rPr>
            <sz val="8"/>
            <rFont val="Tahoma"/>
            <family val="0"/>
          </rPr>
          <t xml:space="preserve">
</t>
        </r>
      </text>
    </comment>
    <comment ref="C384" authorId="0">
      <text>
        <r>
          <rPr>
            <b/>
            <sz val="8"/>
            <rFont val="Tahoma"/>
            <family val="0"/>
          </rPr>
          <t>i17
investigation at nkolmitag, nkololoun and airport</t>
        </r>
        <r>
          <rPr>
            <sz val="8"/>
            <rFont val="Tahoma"/>
            <family val="0"/>
          </rPr>
          <t xml:space="preserve">
</t>
        </r>
      </text>
    </comment>
    <comment ref="C385" authorId="0">
      <text>
        <r>
          <rPr>
            <b/>
            <sz val="8"/>
            <rFont val="Tahoma"/>
            <family val="0"/>
          </rPr>
          <t>i17
meeting one odf sonfack`s dealers at akwa palace, moving to sea port</t>
        </r>
        <r>
          <rPr>
            <sz val="8"/>
            <rFont val="Tahoma"/>
            <family val="0"/>
          </rPr>
          <t xml:space="preserve">
</t>
        </r>
      </text>
    </comment>
    <comment ref="C386" authorId="0">
      <text>
        <r>
          <rPr>
            <b/>
            <sz val="8"/>
            <rFont val="Tahoma"/>
            <family val="0"/>
          </rPr>
          <t>i17
yaounde town</t>
        </r>
        <r>
          <rPr>
            <sz val="8"/>
            <rFont val="Tahoma"/>
            <family val="0"/>
          </rPr>
          <t xml:space="preserve">
</t>
        </r>
      </text>
    </comment>
    <comment ref="C39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this was mabel`s lodging that I paid</t>
        </r>
      </text>
    </comment>
    <comment ref="C436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John</t>
        </r>
      </text>
    </comment>
    <comment ref="C437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hans in d`la</t>
        </r>
      </text>
    </comment>
    <comment ref="C43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John</t>
        </r>
      </text>
    </comment>
    <comment ref="C439" authorId="0">
      <text>
        <r>
          <rPr>
            <b/>
            <sz val="8"/>
            <rFont val="Tahoma"/>
            <family val="0"/>
          </rPr>
          <t>i17
sonfack</t>
        </r>
        <r>
          <rPr>
            <sz val="8"/>
            <rFont val="Tahoma"/>
            <family val="0"/>
          </rPr>
          <t xml:space="preserve">
</t>
        </r>
      </text>
    </comment>
    <comment ref="C551" authorId="0">
      <text>
        <r>
          <rPr>
            <b/>
            <sz val="8"/>
            <rFont val="Tahoma"/>
            <family val="0"/>
          </rPr>
          <t>i17
call box transfer to Augustin(informer)</t>
        </r>
        <r>
          <rPr>
            <sz val="8"/>
            <rFont val="Tahoma"/>
            <family val="0"/>
          </rPr>
          <t xml:space="preserve">
</t>
        </r>
      </text>
    </comment>
    <comment ref="C561" authorId="0">
      <text>
        <r>
          <rPr>
            <b/>
            <sz val="8"/>
            <rFont val="Tahoma"/>
            <family val="0"/>
          </rPr>
          <t>i17
bamenda-batibi-bamenda for informer(Augustin)</t>
        </r>
        <r>
          <rPr>
            <sz val="8"/>
            <rFont val="Tahoma"/>
            <family val="0"/>
          </rPr>
          <t xml:space="preserve">
</t>
        </r>
      </text>
    </comment>
    <comment ref="C562" authorId="0">
      <text>
        <r>
          <rPr>
            <b/>
            <sz val="8"/>
            <rFont val="Tahoma"/>
            <family val="0"/>
          </rPr>
          <t>i17
transport for Augustin to move from batibo to bamenda and back</t>
        </r>
        <r>
          <rPr>
            <sz val="8"/>
            <rFont val="Tahoma"/>
            <family val="0"/>
          </rPr>
          <t xml:space="preserve">
</t>
        </r>
      </text>
    </comment>
    <comment ref="C563" authorId="0">
      <text>
        <r>
          <rPr>
            <b/>
            <sz val="8"/>
            <rFont val="Tahoma"/>
            <family val="0"/>
          </rPr>
          <t>i17
bamenda town</t>
        </r>
        <r>
          <rPr>
            <sz val="8"/>
            <rFont val="Tahoma"/>
            <family val="0"/>
          </rPr>
          <t xml:space="preserve">
</t>
        </r>
      </text>
    </comment>
    <comment ref="C573" authorId="0">
      <text>
        <r>
          <rPr>
            <b/>
            <sz val="8"/>
            <rFont val="Tahoma"/>
            <family val="0"/>
          </rPr>
          <t>i17
Augustin</t>
        </r>
        <r>
          <rPr>
            <sz val="8"/>
            <rFont val="Tahoma"/>
            <family val="0"/>
          </rPr>
          <t xml:space="preserve">
</t>
        </r>
      </text>
    </comment>
    <comment ref="C574" authorId="0">
      <text>
        <r>
          <rPr>
            <b/>
            <sz val="8"/>
            <rFont val="Tahoma"/>
            <family val="0"/>
          </rPr>
          <t>i17
Augustin</t>
        </r>
        <r>
          <rPr>
            <sz val="8"/>
            <rFont val="Tahoma"/>
            <family val="0"/>
          </rPr>
          <t xml:space="preserve">
</t>
        </r>
      </text>
    </comment>
    <comment ref="C588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i17`s informer in d`la</t>
        </r>
      </text>
    </comment>
    <comment ref="C593" authorId="0">
      <text>
        <r>
          <rPr>
            <b/>
            <sz val="8"/>
            <rFont val="Tahoma"/>
            <family val="0"/>
          </rPr>
          <t>i17
call box ( limson)</t>
        </r>
        <r>
          <rPr>
            <sz val="8"/>
            <rFont val="Tahoma"/>
            <family val="0"/>
          </rPr>
          <t xml:space="preserve">
</t>
        </r>
      </text>
    </comment>
    <comment ref="C605" authorId="0">
      <text>
        <r>
          <rPr>
            <b/>
            <sz val="8"/>
            <rFont val="Tahoma"/>
            <family val="0"/>
          </rPr>
          <t>i17
office transport + transport to agency</t>
        </r>
        <r>
          <rPr>
            <sz val="8"/>
            <rFont val="Tahoma"/>
            <family val="0"/>
          </rPr>
          <t xml:space="preserve">
</t>
        </r>
      </text>
    </comment>
    <comment ref="C606" authorId="0">
      <text>
        <r>
          <rPr>
            <b/>
            <sz val="8"/>
            <rFont val="Tahoma"/>
            <family val="0"/>
          </rPr>
          <t>i17
sangmelima town</t>
        </r>
        <r>
          <rPr>
            <sz val="8"/>
            <rFont val="Tahoma"/>
            <family val="0"/>
          </rPr>
          <t xml:space="preserve">
</t>
        </r>
      </text>
    </comment>
    <comment ref="C607" authorId="0">
      <text>
        <r>
          <rPr>
            <b/>
            <sz val="8"/>
            <rFont val="Tahoma"/>
            <family val="0"/>
          </rPr>
          <t>i17
sangmelima + Djoum towns</t>
        </r>
        <r>
          <rPr>
            <sz val="8"/>
            <rFont val="Tahoma"/>
            <family val="0"/>
          </rPr>
          <t xml:space="preserve">
</t>
        </r>
      </text>
    </comment>
    <comment ref="C608" authorId="0">
      <text>
        <r>
          <rPr>
            <b/>
            <sz val="8"/>
            <rFont val="Tahoma"/>
            <family val="0"/>
          </rPr>
          <t>i17
Djoum-Endengue with informer(simeon) and back</t>
        </r>
        <r>
          <rPr>
            <sz val="8"/>
            <rFont val="Tahoma"/>
            <family val="0"/>
          </rPr>
          <t xml:space="preserve">
</t>
        </r>
      </text>
    </comment>
    <comment ref="C609" authorId="0">
      <text>
        <r>
          <rPr>
            <b/>
            <sz val="8"/>
            <rFont val="Tahoma"/>
            <family val="0"/>
          </rPr>
          <t>i17
hiring bike from djoum to endengue and back</t>
        </r>
        <r>
          <rPr>
            <sz val="8"/>
            <rFont val="Tahoma"/>
            <family val="0"/>
          </rPr>
          <t xml:space="preserve">
</t>
        </r>
      </text>
    </comment>
    <comment ref="C610" authorId="0">
      <text>
        <r>
          <rPr>
            <b/>
            <sz val="8"/>
            <rFont val="Tahoma"/>
            <family val="0"/>
          </rPr>
          <t>i17
Djoum-Endengue x 2</t>
        </r>
        <r>
          <rPr>
            <sz val="8"/>
            <rFont val="Tahoma"/>
            <family val="0"/>
          </rPr>
          <t xml:space="preserve">
</t>
        </r>
      </text>
    </comment>
    <comment ref="C611" authorId="0">
      <text>
        <r>
          <rPr>
            <b/>
            <sz val="8"/>
            <rFont val="Tahoma"/>
            <family val="0"/>
          </rPr>
          <t>i17
Djoum town</t>
        </r>
        <r>
          <rPr>
            <sz val="8"/>
            <rFont val="Tahoma"/>
            <family val="0"/>
          </rPr>
          <t xml:space="preserve">
</t>
        </r>
      </text>
    </comment>
    <comment ref="C612" authorId="0">
      <text>
        <r>
          <rPr>
            <b/>
            <sz val="8"/>
            <rFont val="Tahoma"/>
            <family val="0"/>
          </rPr>
          <t>i17
Djoum + sangmelima + yaounde towns</t>
        </r>
        <r>
          <rPr>
            <sz val="8"/>
            <rFont val="Tahoma"/>
            <family val="0"/>
          </rPr>
          <t xml:space="preserve">
</t>
        </r>
      </text>
    </comment>
    <comment ref="C613" authorId="0">
      <text>
        <r>
          <rPr>
            <b/>
            <sz val="8"/>
            <rFont val="Tahoma"/>
            <family val="0"/>
          </rPr>
          <t>i17
depot from mvan to office</t>
        </r>
        <r>
          <rPr>
            <sz val="8"/>
            <rFont val="Tahoma"/>
            <family val="0"/>
          </rPr>
          <t xml:space="preserve">
</t>
        </r>
      </text>
    </comment>
    <comment ref="C618" authorId="0">
      <text>
        <r>
          <rPr>
            <b/>
            <sz val="8"/>
            <rFont val="Tahoma"/>
            <family val="0"/>
          </rPr>
          <t>i17
2 receipts 3days at Djoum and the third day night at Sangmelima because arrived there at 2am and no vehicle present</t>
        </r>
        <r>
          <rPr>
            <sz val="8"/>
            <rFont val="Tahoma"/>
            <family val="0"/>
          </rPr>
          <t xml:space="preserve">
</t>
        </r>
      </text>
    </comment>
    <comment ref="C630" authorId="0">
      <text>
        <r>
          <rPr>
            <b/>
            <sz val="8"/>
            <rFont val="Tahoma"/>
            <family val="0"/>
          </rPr>
          <t>i17
simeon</t>
        </r>
        <r>
          <rPr>
            <sz val="8"/>
            <rFont val="Tahoma"/>
            <family val="0"/>
          </rPr>
          <t xml:space="preserve">
</t>
        </r>
      </text>
    </comment>
    <comment ref="C653" authorId="0">
      <text>
        <r>
          <rPr>
            <sz val="8"/>
            <rFont val="Tahoma"/>
            <family val="0"/>
          </rPr>
          <t>I21:
no reciet issued when returning to bertoua town.</t>
        </r>
      </text>
    </comment>
    <comment ref="C654" authorId="0">
      <text>
        <r>
          <rPr>
            <sz val="8"/>
            <rFont val="Tahoma"/>
            <family val="0"/>
          </rPr>
          <t>I21:
transport is by a small car which transports bush meat dealers.</t>
        </r>
      </text>
    </comment>
    <comment ref="C660" authorId="0">
      <text>
        <r>
          <rPr>
            <sz val="8"/>
            <rFont val="Tahoma"/>
            <family val="0"/>
          </rPr>
          <t>I21;
transport to tongolo,back to valley and to gare voyageur.</t>
        </r>
      </text>
    </comment>
    <comment ref="C670" authorId="0">
      <text>
        <r>
          <rPr>
            <sz val="8"/>
            <rFont val="Tahoma"/>
            <family val="0"/>
          </rPr>
          <t>I21:
no  reciet issued because they do not have reciet booklets.</t>
        </r>
      </text>
    </comment>
    <comment ref="C714" authorId="0">
      <text>
        <r>
          <rPr>
            <sz val="8"/>
            <rFont val="Tahoma"/>
            <family val="0"/>
          </rPr>
          <t>I21:
orange subscription</t>
        </r>
      </text>
    </comment>
    <comment ref="C720" authorId="0">
      <text>
        <r>
          <rPr>
            <sz val="8"/>
            <rFont val="Tahoma"/>
            <family val="0"/>
          </rPr>
          <t>I21:transport on a motor byke to and from copongo.no reciet issued.</t>
        </r>
      </text>
    </comment>
    <comment ref="C721" authorId="0">
      <text>
        <r>
          <rPr>
            <sz val="8"/>
            <rFont val="Tahoma"/>
            <family val="0"/>
          </rPr>
          <t>I21:
transport by motor byke to and from copongo. No reciets issued.</t>
        </r>
      </text>
    </comment>
    <comment ref="C722" authorId="0">
      <text>
        <r>
          <rPr>
            <sz val="8"/>
            <rFont val="Tahoma"/>
            <family val="0"/>
          </rPr>
          <t>I21:
transport is on a motor byke and no reciet issued.</t>
        </r>
      </text>
    </comment>
    <comment ref="C732" authorId="0">
      <text>
        <r>
          <rPr>
            <sz val="8"/>
            <rFont val="Tahoma"/>
            <family val="0"/>
          </rPr>
          <t>I21:
lodging fees for 27/6/2006 -28/6/2006 nights.</t>
        </r>
      </text>
    </comment>
    <comment ref="C778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air ticket for ofir,julius and Ekono</t>
        </r>
      </text>
    </comment>
    <comment ref="C782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garoua</t>
        </r>
      </text>
    </comment>
    <comment ref="C793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2 taxis for 5 hours and 3 hours</t>
        </r>
      </text>
    </comment>
    <comment ref="C806" authorId="0">
      <text>
        <r>
          <rPr>
            <b/>
            <sz val="8"/>
            <rFont val="Tahoma"/>
            <family val="0"/>
          </rPr>
          <t>julius
with undercover:</t>
        </r>
        <r>
          <rPr>
            <sz val="8"/>
            <rFont val="Tahoma"/>
            <family val="0"/>
          </rPr>
          <t xml:space="preserve">
</t>
        </r>
      </text>
    </comment>
    <comment ref="C807" authorId="0">
      <text>
        <r>
          <rPr>
            <b/>
            <sz val="8"/>
            <rFont val="Tahoma"/>
            <family val="0"/>
          </rPr>
          <t>julius
with undercover,and ekono</t>
        </r>
        <r>
          <rPr>
            <sz val="8"/>
            <rFont val="Tahoma"/>
            <family val="0"/>
          </rPr>
          <t xml:space="preserve">
</t>
        </r>
      </text>
    </comment>
    <comment ref="C811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 Pv</t>
        </r>
      </text>
    </comment>
    <comment ref="C812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colour of Pv</t>
        </r>
      </text>
    </comment>
    <comment ref="C834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special taxi to open ivory container in y`de</t>
        </r>
      </text>
    </comment>
    <comment ref="C865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special taxi for1 hour</t>
        </r>
      </text>
    </comment>
    <comment ref="C866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for the whole day -ekono`s vehicle</t>
        </r>
      </text>
    </comment>
    <comment ref="C868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special taxi for 2 hours</t>
        </r>
      </text>
    </comment>
    <comment ref="C887" authorId="0">
      <text>
        <r>
          <rPr>
            <b/>
            <sz val="8"/>
            <rFont val="Tahoma"/>
            <family val="0"/>
          </rPr>
          <t>temgoua:</t>
        </r>
        <r>
          <rPr>
            <sz val="8"/>
            <rFont val="Tahoma"/>
            <family val="0"/>
          </rPr>
          <t xml:space="preserve">
call box</t>
        </r>
      </text>
    </comment>
    <comment ref="C891" authorId="0">
      <text>
        <r>
          <rPr>
            <b/>
            <sz val="8"/>
            <rFont val="Tahoma"/>
            <family val="0"/>
          </rPr>
          <t>temgoua:</t>
        </r>
        <r>
          <rPr>
            <sz val="8"/>
            <rFont val="Tahoma"/>
            <family val="0"/>
          </rPr>
          <t xml:space="preserve">
no receipt issued</t>
        </r>
      </text>
    </comment>
    <comment ref="C893" authorId="0">
      <text>
        <r>
          <rPr>
            <b/>
            <sz val="8"/>
            <rFont val="Tahoma"/>
            <family val="0"/>
          </rPr>
          <t>temgoua:</t>
        </r>
        <r>
          <rPr>
            <sz val="8"/>
            <rFont val="Tahoma"/>
            <family val="0"/>
          </rPr>
          <t xml:space="preserve">
hired a car to take chimp to Limbe Wildlife Center</t>
        </r>
      </text>
    </comment>
    <comment ref="C900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for the whole day -</t>
        </r>
      </text>
    </comment>
    <comment ref="C904" authorId="0">
      <text>
        <r>
          <rPr>
            <b/>
            <sz val="8"/>
            <rFont val="Tahoma"/>
            <family val="0"/>
          </rPr>
          <t>temgoua:</t>
        </r>
        <r>
          <rPr>
            <sz val="8"/>
            <rFont val="Tahoma"/>
            <family val="0"/>
          </rPr>
          <t xml:space="preserve">
to keep chimp in Limbe</t>
        </r>
      </text>
    </comment>
    <comment ref="C11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i5`s special taxi to airport ant back to check flight</t>
        </r>
      </text>
    </comment>
    <comment ref="C938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asked by ofir, she took great part in operation in D`la</t>
        </r>
      </text>
    </comment>
    <comment ref="C954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legal follow up of operation</t>
        </r>
      </text>
    </comment>
    <comment ref="C1037" authorId="1">
      <text>
        <r>
          <rPr>
            <b/>
            <sz val="8"/>
            <rFont val="Tahoma"/>
            <family val="0"/>
          </rPr>
          <t>Talla Tene Marius:</t>
        </r>
        <r>
          <rPr>
            <sz val="8"/>
            <rFont val="Tahoma"/>
            <family val="0"/>
          </rPr>
          <t xml:space="preserve">
transport was high this day because of the strike of taxi drivers</t>
        </r>
      </text>
    </comment>
    <comment ref="E1053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2 depôts(3000)+1000 normal </t>
        </r>
      </text>
    </comment>
    <comment ref="E1054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3 depôts 4500+500 normal transport</t>
        </r>
      </text>
    </comment>
    <comment ref="E1055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2 hours course(5000 for the sealing of container in Mvog Ada, 1 dépôt(1500) + 200</t>
        </r>
      </text>
    </comment>
    <comment ref="E1056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1 depôt + 2000</t>
        </r>
      </text>
    </comment>
    <comment ref="E1062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1 depot + 1500</t>
        </r>
      </text>
    </comment>
    <comment ref="E1064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1 depôt + 1000</t>
        </r>
      </text>
    </comment>
    <comment ref="C1146" authorId="3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for passport</t>
        </r>
      </text>
    </comment>
    <comment ref="C1153" authorId="3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thiam</t>
        </r>
      </text>
    </comment>
    <comment ref="C1157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125.000 fees and 25.000 transport fair</t>
        </r>
      </text>
    </comment>
    <comment ref="C1158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125.000 fees and 25.000 transport fair</t>
        </r>
      </text>
    </comment>
    <comment ref="C1159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125000 fees and25.000 transport fair</t>
        </r>
      </text>
    </comment>
    <comment ref="C1160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125.000 fees and 25.000 transport fair</t>
        </r>
      </text>
    </comment>
    <comment ref="C1200" authorId="4">
      <text>
        <r>
          <rPr>
            <b/>
            <sz val="8"/>
            <rFont val="Tahoma"/>
            <family val="0"/>
          </rPr>
          <t>vincent: the three cards were used for contacts with radio, tv journalists, cameroon tribune and the herald</t>
        </r>
        <r>
          <rPr>
            <sz val="8"/>
            <rFont val="Tahoma"/>
            <family val="0"/>
          </rPr>
          <t xml:space="preserve">
</t>
        </r>
      </text>
    </comment>
    <comment ref="C1202" authorId="4">
      <text>
        <r>
          <rPr>
            <b/>
            <sz val="8"/>
            <rFont val="Tahoma"/>
            <family val="0"/>
          </rPr>
          <t>cynthia:call to vincent, ofir and emeline</t>
        </r>
        <r>
          <rPr>
            <sz val="8"/>
            <rFont val="Tahoma"/>
            <family val="0"/>
          </rPr>
          <t xml:space="preserve">
</t>
        </r>
      </text>
    </comment>
    <comment ref="C1203" authorId="4">
      <text>
        <r>
          <rPr>
            <sz val="8"/>
            <rFont val="Tahoma"/>
            <family val="0"/>
          </rPr>
          <t xml:space="preserve">cynthia: call to emeline 
</t>
        </r>
      </text>
    </comment>
    <comment ref="C1204" authorId="4">
      <text>
        <r>
          <rPr>
            <b/>
            <sz val="8"/>
            <rFont val="Tahoma"/>
            <family val="0"/>
          </rPr>
          <t>cynthia:2minutes call to Eunice</t>
        </r>
        <r>
          <rPr>
            <sz val="8"/>
            <rFont val="Tahoma"/>
            <family val="0"/>
          </rPr>
          <t xml:space="preserve">
</t>
        </r>
      </text>
    </comment>
    <comment ref="C1208" authorId="4">
      <text>
        <r>
          <rPr>
            <b/>
            <sz val="8"/>
            <rFont val="Tahoma"/>
            <family val="0"/>
          </rPr>
          <t>cynthia:call to ofir 375, vincent 250 and emeline 625</t>
        </r>
        <r>
          <rPr>
            <sz val="8"/>
            <rFont val="Tahoma"/>
            <family val="0"/>
          </rPr>
          <t xml:space="preserve">
</t>
        </r>
      </text>
    </comment>
    <comment ref="C1209" authorId="4">
      <text>
        <r>
          <rPr>
            <b/>
            <sz val="8"/>
            <rFont val="Tahoma"/>
            <family val="0"/>
          </rPr>
          <t>cynthia: call to vincent</t>
        </r>
        <r>
          <rPr>
            <sz val="8"/>
            <rFont val="Tahoma"/>
            <family val="0"/>
          </rPr>
          <t xml:space="preserve">
</t>
        </r>
      </text>
    </comment>
    <comment ref="C1210" authorId="4">
      <text>
        <r>
          <rPr>
            <sz val="8"/>
            <rFont val="Tahoma"/>
            <family val="0"/>
          </rPr>
          <t xml:space="preserve">cynthia:1minute call to vincent
</t>
        </r>
      </text>
    </comment>
    <comment ref="C1211" authorId="4">
      <text>
        <r>
          <rPr>
            <sz val="8"/>
            <rFont val="Tahoma"/>
            <family val="0"/>
          </rPr>
          <t xml:space="preserve">cynthia:1minute call to vincent
</t>
        </r>
      </text>
    </comment>
    <comment ref="C1212" authorId="4">
      <text>
        <r>
          <rPr>
            <b/>
            <sz val="8"/>
            <rFont val="Tahoma"/>
            <family val="0"/>
          </rPr>
          <t>cynthia:1minute call to vincent, 3minutes call to ofir, 8minutes call to emeline</t>
        </r>
        <r>
          <rPr>
            <sz val="8"/>
            <rFont val="Tahoma"/>
            <family val="0"/>
          </rPr>
          <t xml:space="preserve">
</t>
        </r>
      </text>
    </comment>
    <comment ref="C1216" authorId="0">
      <text>
        <r>
          <rPr>
            <b/>
            <sz val="8"/>
            <rFont val="Tahoma"/>
            <family val="0"/>
          </rPr>
          <t>emeline:</t>
        </r>
        <r>
          <rPr>
            <sz val="8"/>
            <rFont val="Tahoma"/>
            <family val="0"/>
          </rPr>
          <t xml:space="preserve">
attaching pictures to ofir</t>
        </r>
      </text>
    </comment>
    <comment ref="C1246" authorId="4">
      <text>
        <r>
          <rPr>
            <b/>
            <sz val="8"/>
            <rFont val="Tahoma"/>
            <family val="0"/>
          </rPr>
          <t>vincent: hire for journalists fron crtv centre to MINFOF delegation centre for 2hours</t>
        </r>
        <r>
          <rPr>
            <sz val="8"/>
            <rFont val="Tahoma"/>
            <family val="0"/>
          </rPr>
          <t xml:space="preserve">
</t>
        </r>
      </text>
    </comment>
    <comment ref="C1249" authorId="4">
      <text>
        <r>
          <rPr>
            <b/>
            <sz val="8"/>
            <rFont val="Tahoma"/>
            <family val="0"/>
          </rPr>
          <t xml:space="preserve">vincent: </t>
        </r>
        <r>
          <rPr>
            <sz val="8"/>
            <rFont val="Tahoma"/>
            <family val="0"/>
          </rPr>
          <t xml:space="preserve">
taxi hire for four journalists for press briefing on illegal lion trade in Garoua from tv house to Mballa II to MINFOFand back to tv house for 2 hours </t>
        </r>
      </text>
    </comment>
    <comment ref="C1263" authorId="4">
      <text>
        <r>
          <rPr>
            <b/>
            <sz val="8"/>
            <rFont val="Tahoma"/>
            <family val="0"/>
          </rPr>
          <t>cynthia: depot of 1500 from office to home for cynthia who was not well.</t>
        </r>
        <r>
          <rPr>
            <sz val="8"/>
            <rFont val="Tahoma"/>
            <family val="0"/>
          </rPr>
          <t xml:space="preserve">
</t>
        </r>
      </text>
    </comment>
    <comment ref="C1323" authorId="4">
      <text>
        <r>
          <rPr>
            <b/>
            <sz val="8"/>
            <rFont val="Tahoma"/>
            <family val="0"/>
          </rPr>
          <t>vincent: transfer of interviews from cassette to reel to reel tape for radio talk shows/newsfeatures</t>
        </r>
      </text>
    </comment>
    <comment ref="C1324" authorId="4">
      <text>
        <r>
          <rPr>
            <b/>
            <sz val="8"/>
            <rFont val="Tahoma"/>
            <family val="0"/>
          </rPr>
          <t xml:space="preserve">vincent: editing of lion trade Garoua story </t>
        </r>
        <r>
          <rPr>
            <sz val="8"/>
            <rFont val="Tahoma"/>
            <family val="0"/>
          </rPr>
          <t xml:space="preserve">
</t>
        </r>
      </text>
    </comment>
    <comment ref="C1325" authorId="4">
      <text>
        <r>
          <rPr>
            <b/>
            <sz val="8"/>
            <rFont val="Tahoma"/>
            <family val="0"/>
          </rPr>
          <t>vincent: 15 pages of sripts for radio talkshow from english to french</t>
        </r>
        <r>
          <rPr>
            <sz val="8"/>
            <rFont val="Tahoma"/>
            <family val="0"/>
          </rPr>
          <t xml:space="preserve">
</t>
        </r>
      </text>
    </comment>
    <comment ref="C1326" authorId="4">
      <text>
        <r>
          <rPr>
            <b/>
            <sz val="8"/>
            <rFont val="Tahoma"/>
            <family val="0"/>
          </rPr>
          <t xml:space="preserve">vincent:transfer of interviews from cassettes to reel-to-reel tape for news flashes,features and talkshows </t>
        </r>
        <r>
          <rPr>
            <sz val="8"/>
            <rFont val="Tahoma"/>
            <family val="0"/>
          </rPr>
          <t xml:space="preserve">
</t>
        </r>
      </text>
    </comment>
    <comment ref="C1327" authorId="4">
      <text>
        <r>
          <rPr>
            <b/>
            <sz val="8"/>
            <rFont val="Tahoma"/>
            <family val="0"/>
          </rPr>
          <t>vincent: copying of radio newsflashes talkshows for month of june</t>
        </r>
        <r>
          <rPr>
            <sz val="8"/>
            <rFont val="Tahoma"/>
            <family val="0"/>
          </rPr>
          <t xml:space="preserve">
</t>
        </r>
      </text>
    </comment>
    <comment ref="C1333" authorId="4">
      <text>
        <r>
          <rPr>
            <b/>
            <sz val="8"/>
            <rFont val="Tahoma"/>
            <family val="0"/>
          </rPr>
          <t>vincent: photocopy of  press release on ivory dealer in chinese ship</t>
        </r>
        <r>
          <rPr>
            <sz val="8"/>
            <rFont val="Tahoma"/>
            <family val="0"/>
          </rPr>
          <t xml:space="preserve">
</t>
        </r>
      </text>
    </comment>
    <comment ref="C1334" authorId="4">
      <text>
        <r>
          <rPr>
            <b/>
            <sz val="8"/>
            <rFont val="Tahoma"/>
            <family val="0"/>
          </rPr>
          <t>vincent: x28 photocopy of financial sheet forms and press release on ivory dealer</t>
        </r>
        <r>
          <rPr>
            <sz val="8"/>
            <rFont val="Tahoma"/>
            <family val="0"/>
          </rPr>
          <t xml:space="preserve">
</t>
        </r>
      </text>
    </comment>
    <comment ref="C1338" authorId="4">
      <text>
        <r>
          <rPr>
            <b/>
            <sz val="8"/>
            <rFont val="Tahoma"/>
            <family val="0"/>
          </rPr>
          <t>vincent: press release on lion trade</t>
        </r>
        <r>
          <rPr>
            <sz val="8"/>
            <rFont val="Tahoma"/>
            <family val="0"/>
          </rPr>
          <t xml:space="preserve">
</t>
        </r>
      </text>
    </comment>
    <comment ref="C1339" authorId="4">
      <text>
        <r>
          <rPr>
            <b/>
            <sz val="8"/>
            <rFont val="Tahoma"/>
            <family val="0"/>
          </rPr>
          <t>vincent:x3 press releases for radio newsflashes</t>
        </r>
        <r>
          <rPr>
            <sz val="8"/>
            <rFont val="Tahoma"/>
            <family val="0"/>
          </rPr>
          <t xml:space="preserve">
</t>
        </r>
      </text>
    </comment>
    <comment ref="C1340" authorId="4">
      <text>
        <r>
          <rPr>
            <b/>
            <sz val="8"/>
            <rFont val="Tahoma"/>
            <family val="0"/>
          </rPr>
          <t>desmond: 13pages of office document at 25frs each</t>
        </r>
        <r>
          <rPr>
            <sz val="8"/>
            <rFont val="Tahoma"/>
            <family val="0"/>
          </rPr>
          <t xml:space="preserve">
</t>
        </r>
      </text>
    </comment>
    <comment ref="C1341" authorId="4">
      <text>
        <r>
          <rPr>
            <b/>
            <sz val="8"/>
            <rFont val="Tahoma"/>
            <family val="0"/>
          </rPr>
          <t>Desmond:x1 copy English introduction
-x1 copy English legal registration
-x1 copy article
-x1 copy each of fact and figures 1and 2
x1 minister's speech E
-X1 copy Ofir's speech</t>
        </r>
        <r>
          <rPr>
            <sz val="8"/>
            <rFont val="Tahoma"/>
            <family val="0"/>
          </rPr>
          <t xml:space="preserve">
</t>
        </r>
      </text>
    </comment>
    <comment ref="C1343" authorId="4">
      <text>
        <r>
          <rPr>
            <b/>
            <sz val="8"/>
            <rFont val="Tahoma"/>
            <family val="0"/>
          </rPr>
          <t>Emeline:x3 copies of document on D'la container from Ofir</t>
        </r>
        <r>
          <rPr>
            <sz val="8"/>
            <rFont val="Tahoma"/>
            <family val="0"/>
          </rPr>
          <t xml:space="preserve">
</t>
        </r>
      </text>
    </comment>
    <comment ref="C1344" authorId="4">
      <text>
        <r>
          <rPr>
            <b/>
            <sz val="8"/>
            <rFont val="Tahoma"/>
            <family val="0"/>
          </rPr>
          <t>Emeline: document for Horline and Ofir</t>
        </r>
        <r>
          <rPr>
            <sz val="8"/>
            <rFont val="Tahoma"/>
            <family val="0"/>
          </rPr>
          <t xml:space="preserve">
</t>
        </r>
      </text>
    </comment>
    <comment ref="C1345" authorId="4">
      <text>
        <r>
          <rPr>
            <b/>
            <sz val="8"/>
            <rFont val="Tahoma"/>
            <family val="0"/>
          </rPr>
          <t>Emeline:x2 copies of file from Ofir on D'la container</t>
        </r>
        <r>
          <rPr>
            <sz val="8"/>
            <rFont val="Tahoma"/>
            <family val="0"/>
          </rPr>
          <t xml:space="preserve">
</t>
        </r>
      </text>
    </comment>
    <comment ref="C1348" authorId="4">
      <text>
        <r>
          <rPr>
            <b/>
            <sz val="8"/>
            <rFont val="Tahoma"/>
            <family val="0"/>
          </rPr>
          <t>Emeline: x20  copies English introduction
x20copies article
x20 copies legal registration E
X20 copies each fact and figures 1 and 2</t>
        </r>
        <r>
          <rPr>
            <sz val="8"/>
            <rFont val="Tahoma"/>
            <family val="0"/>
          </rPr>
          <t xml:space="preserve">
x20 copies Ofir's speech
x20 copies minister's speech E
X25 copies MOU</t>
        </r>
      </text>
    </comment>
    <comment ref="C1349" authorId="4">
      <text>
        <r>
          <rPr>
            <b/>
            <sz val="8"/>
            <rFont val="Tahoma"/>
            <family val="0"/>
          </rPr>
          <t>Emeline:x3 photocopy of file from Ofir on hongkong ivory</t>
        </r>
        <r>
          <rPr>
            <sz val="8"/>
            <rFont val="Tahoma"/>
            <family val="0"/>
          </rPr>
          <t xml:space="preserve">
</t>
        </r>
      </text>
    </comment>
    <comment ref="C1350" authorId="4">
      <text>
        <r>
          <rPr>
            <b/>
            <sz val="8"/>
            <rFont val="Tahoma"/>
            <family val="0"/>
          </rPr>
          <t>Emeline:x1 copy of file from Ofir</t>
        </r>
        <r>
          <rPr>
            <sz val="8"/>
            <rFont val="Tahoma"/>
            <family val="0"/>
          </rPr>
          <t xml:space="preserve">
</t>
        </r>
      </text>
    </comment>
    <comment ref="C1351" authorId="4">
      <text>
        <r>
          <rPr>
            <sz val="8"/>
            <rFont val="Tahoma"/>
            <family val="0"/>
          </rPr>
          <t xml:space="preserve">Emeline: x5 copie English introduction
x5 copies legal registration E
X5 copies article
x5 copies mou
x5 copies facts and figures 1 and 2
x5 copies ministers speech E
x5 copies Ofir's speech
</t>
        </r>
      </text>
    </comment>
    <comment ref="C1355" authorId="4">
      <text>
        <r>
          <rPr>
            <b/>
            <sz val="8"/>
            <rFont val="Tahoma"/>
            <family val="0"/>
          </rPr>
          <t>Emeline: x2 copies of file with interview on nora and sonia for ofir</t>
        </r>
        <r>
          <rPr>
            <sz val="8"/>
            <rFont val="Tahoma"/>
            <family val="0"/>
          </rPr>
          <t xml:space="preserve">
</t>
        </r>
      </text>
    </comment>
    <comment ref="C1357" authorId="4">
      <text>
        <r>
          <rPr>
            <b/>
            <sz val="8"/>
            <rFont val="Tahoma"/>
            <family val="0"/>
          </rPr>
          <t>Emeline:x10 copies of 2 pages of campo ma'am
x10 copies of 8 pages on campo ma'am</t>
        </r>
        <r>
          <rPr>
            <sz val="8"/>
            <rFont val="Tahoma"/>
            <family val="0"/>
          </rPr>
          <t xml:space="preserve">
</t>
        </r>
      </text>
    </comment>
    <comment ref="C1358" authorId="4">
      <text>
        <r>
          <rPr>
            <b/>
            <sz val="8"/>
            <rFont val="Tahoma"/>
            <family val="0"/>
          </rPr>
          <t>Emeline: for campo ma'am files above</t>
        </r>
        <r>
          <rPr>
            <sz val="8"/>
            <rFont val="Tahoma"/>
            <family val="0"/>
          </rPr>
          <t xml:space="preserve">
</t>
        </r>
      </text>
    </comment>
    <comment ref="C1359" authorId="4">
      <text>
        <r>
          <rPr>
            <b/>
            <sz val="8"/>
            <rFont val="Tahoma"/>
            <family val="0"/>
          </rPr>
          <t>x5 copies mou
x5 copies document on chinese ship ivory</t>
        </r>
        <r>
          <rPr>
            <sz val="8"/>
            <rFont val="Tahoma"/>
            <family val="0"/>
          </rPr>
          <t xml:space="preserve">
</t>
        </r>
      </text>
    </comment>
    <comment ref="C1360" authorId="4">
      <text>
        <r>
          <rPr>
            <b/>
            <sz val="8"/>
            <rFont val="Tahoma"/>
            <family val="0"/>
          </rPr>
          <t>Emeline: for above photocopy</t>
        </r>
        <r>
          <rPr>
            <sz val="8"/>
            <rFont val="Tahoma"/>
            <family val="0"/>
          </rPr>
          <t xml:space="preserve">
</t>
        </r>
      </text>
    </comment>
    <comment ref="C1362" authorId="4">
      <text>
        <r>
          <rPr>
            <b/>
            <sz val="8"/>
            <rFont val="Tahoma"/>
            <family val="0"/>
          </rPr>
          <t>Emeline:x5 copies page 3 wildlife justice
x5 copies herald 06 04 19
x5 copies lettres from vincent</t>
        </r>
        <r>
          <rPr>
            <sz val="8"/>
            <rFont val="Tahoma"/>
            <family val="0"/>
          </rPr>
          <t xml:space="preserve">
</t>
        </r>
      </text>
    </comment>
    <comment ref="C1363" authorId="4">
      <text>
        <r>
          <rPr>
            <sz val="8"/>
            <rFont val="Tahoma"/>
            <family val="0"/>
          </rPr>
          <t xml:space="preserve">Emeline:x5 copies summary of hong kong arrest F
X5 copies mou
</t>
        </r>
      </text>
    </comment>
    <comment ref="C1364" authorId="4">
      <text>
        <r>
          <rPr>
            <b/>
            <sz val="8"/>
            <rFont val="Tahoma"/>
            <family val="0"/>
          </rPr>
          <t xml:space="preserve">Emeline:x10 copies mou
-x10 copies directors speech
-x10 copies article
x6 copies English introduction
-x6 copies legal registration E
-X6 copies ministers speech E
-X5 copies French introduction
-x5copies legal registration F
x5 copies each fact 1 and 2F
X5copies each fact 1 and 2E
X5 copies ministers speech F
x11 copie directors speech
</t>
        </r>
        <r>
          <rPr>
            <sz val="8"/>
            <rFont val="Tahoma"/>
            <family val="0"/>
          </rPr>
          <t xml:space="preserve">
</t>
        </r>
      </text>
    </comment>
    <comment ref="C1365" authorId="4">
      <text>
        <r>
          <rPr>
            <b/>
            <sz val="8"/>
            <rFont val="Tahoma"/>
            <family val="0"/>
          </rPr>
          <t>Emeline:x12 copies of magazines of june</t>
        </r>
        <r>
          <rPr>
            <sz val="8"/>
            <rFont val="Tahoma"/>
            <family val="0"/>
          </rPr>
          <t xml:space="preserve">
</t>
        </r>
      </text>
    </comment>
    <comment ref="C1366" authorId="4">
      <text>
        <r>
          <rPr>
            <b/>
            <sz val="8"/>
            <rFont val="Tahoma"/>
            <family val="0"/>
          </rPr>
          <t>Emeline:x1 a3 of ivory illustration</t>
        </r>
        <r>
          <rPr>
            <sz val="8"/>
            <rFont val="Tahoma"/>
            <family val="0"/>
          </rPr>
          <t xml:space="preserve">
-x3 copies ivory illustration for Eunice</t>
        </r>
      </text>
    </comment>
    <comment ref="C1367" authorId="4">
      <text>
        <r>
          <rPr>
            <b/>
            <sz val="8"/>
            <rFont val="Tahoma"/>
            <family val="0"/>
          </rPr>
          <t>Emeline:x6 A3 copies of document for Ofir</t>
        </r>
        <r>
          <rPr>
            <sz val="8"/>
            <rFont val="Tahoma"/>
            <family val="0"/>
          </rPr>
          <t xml:space="preserve">
</t>
        </r>
      </text>
    </comment>
    <comment ref="C1368" authorId="4">
      <text>
        <r>
          <rPr>
            <b/>
            <sz val="8"/>
            <rFont val="Tahoma"/>
            <family val="0"/>
          </rPr>
          <t>Emeline:X1a3 copy of Map  (colour) of overview of international wildlife traffic in cameroon and operations' sites</t>
        </r>
      </text>
    </comment>
    <comment ref="C1369" authorId="4">
      <text>
        <r>
          <rPr>
            <b/>
            <sz val="8"/>
            <rFont val="Tahoma"/>
            <family val="0"/>
          </rPr>
          <t>Emeline:letter to MINFOF for Vencent</t>
        </r>
        <r>
          <rPr>
            <sz val="8"/>
            <rFont val="Tahoma"/>
            <family val="0"/>
          </rPr>
          <t xml:space="preserve">
</t>
        </r>
      </text>
    </comment>
    <comment ref="C1370" authorId="4">
      <text>
        <r>
          <rPr>
            <b/>
            <sz val="8"/>
            <rFont val="Tahoma"/>
            <family val="0"/>
          </rPr>
          <t>Emeline:x4 copies of 2pages letter to MINFOF
X4 copies pg 3 wildlife justice
x4 copies Herald 06 04 05</t>
        </r>
        <r>
          <rPr>
            <sz val="8"/>
            <rFont val="Tahoma"/>
            <family val="0"/>
          </rPr>
          <t xml:space="preserve">
</t>
        </r>
      </text>
    </comment>
    <comment ref="C1371" authorId="4">
      <text>
        <r>
          <rPr>
            <b/>
            <sz val="8"/>
            <rFont val="Tahoma"/>
            <family val="0"/>
          </rPr>
          <t>Emeline:x2 copies of A3 colour maps of overview of international wildlife traffic in cameroon and operations'  sites</t>
        </r>
        <r>
          <rPr>
            <sz val="8"/>
            <rFont val="Tahoma"/>
            <family val="0"/>
          </rPr>
          <t xml:space="preserve">
</t>
        </r>
      </text>
    </comment>
    <comment ref="C1373" authorId="4">
      <text>
        <r>
          <rPr>
            <b/>
            <sz val="8"/>
            <rFont val="Tahoma"/>
            <family val="0"/>
          </rPr>
          <t>cynthia:photocopy of 3herald newspapers</t>
        </r>
        <r>
          <rPr>
            <sz val="8"/>
            <rFont val="Tahoma"/>
            <family val="0"/>
          </rPr>
          <t xml:space="preserve">
</t>
        </r>
      </text>
    </comment>
    <comment ref="C1374" authorId="4">
      <text>
        <r>
          <rPr>
            <b/>
            <sz val="8"/>
            <rFont val="Tahoma"/>
            <family val="0"/>
          </rPr>
          <t>cynthia:20 photos at 275 frs each on ivory investigation</t>
        </r>
        <r>
          <rPr>
            <sz val="8"/>
            <rFont val="Tahoma"/>
            <family val="0"/>
          </rPr>
          <t xml:space="preserve">
</t>
        </r>
      </text>
    </comment>
    <comment ref="C1385" authorId="4">
      <text>
        <r>
          <rPr>
            <b/>
            <sz val="8"/>
            <rFont val="Tahoma"/>
            <family val="0"/>
          </rPr>
          <t>vincent: repair and servicing of sony recorder</t>
        </r>
        <r>
          <rPr>
            <sz val="8"/>
            <rFont val="Tahoma"/>
            <family val="0"/>
          </rPr>
          <t xml:space="preserve">
</t>
        </r>
      </text>
    </comment>
    <comment ref="C1426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80.000 to kabala in kinshasa</t>
        </r>
      </text>
    </comment>
    <comment ref="C1446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LION  OPERATION IN GAROUA</t>
        </r>
      </text>
    </comment>
    <comment ref="C1499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secial taxi</t>
        </r>
      </text>
    </comment>
    <comment ref="C1501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special taxi for1 hour</t>
        </r>
      </text>
    </comment>
    <comment ref="C1538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special taxi to bank with ofir and back</t>
        </r>
      </text>
    </comment>
    <comment ref="C1539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special taxi  with cecile and cynthia to search camera</t>
        </r>
      </text>
    </comment>
    <comment ref="C1542" authorId="0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aiport to collect Edward and one hour for ofir</t>
        </r>
      </text>
    </comment>
    <comment ref="C1543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special taxi to bank with Edward and back</t>
        </r>
      </text>
    </comment>
    <comment ref="C1548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speicl taxi to buy 4 airticket for Garoua</t>
        </r>
      </text>
    </comment>
    <comment ref="C155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 hr for myself,vincent,temgoua and cynthia due to heavy rain fall</t>
        </r>
      </text>
    </comment>
    <comment ref="C1564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 hr from bank-office-minfof</t>
        </r>
      </text>
    </comment>
    <comment ref="C1566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for desmond</t>
        </r>
      </text>
    </comment>
    <comment ref="C156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for desmond</t>
        </r>
      </text>
    </comment>
    <comment ref="C1571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15.000 to i17 in d`la</t>
        </r>
      </text>
    </comment>
    <comment ref="C1574" authorId="4">
      <text>
        <r>
          <rPr>
            <b/>
            <sz val="8"/>
            <rFont val="Tahoma"/>
            <family val="0"/>
          </rPr>
          <t>Emeline: for photocopy of document on D'la container from Ofir and to give one copies to Marius at central voyage</t>
        </r>
        <r>
          <rPr>
            <sz val="8"/>
            <rFont val="Tahoma"/>
            <family val="0"/>
          </rPr>
          <t xml:space="preserve">
</t>
        </r>
      </text>
    </comment>
    <comment ref="C1576" authorId="4">
      <text>
        <r>
          <rPr>
            <b/>
            <sz val="8"/>
            <rFont val="Tahoma"/>
            <family val="0"/>
          </rPr>
          <t xml:space="preserve">Emeline: 2 hours to Afriland bank, moabi hotel with Ofir
-pay ticket for limson at train station
-give vincent money </t>
        </r>
        <r>
          <rPr>
            <sz val="8"/>
            <rFont val="Tahoma"/>
            <family val="0"/>
          </rPr>
          <t xml:space="preserve">
</t>
        </r>
      </text>
    </comment>
    <comment ref="C1605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20mission sheet,20 financial sheet,20 french legal registration,15 english into,10 french intro,40 articles an 20 english legal intro</t>
        </r>
      </text>
    </comment>
    <comment ref="C161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for ofir</t>
        </r>
      </text>
    </comment>
    <comment ref="C1613" authorId="4">
      <text>
        <r>
          <rPr>
            <b/>
            <sz val="8"/>
            <rFont val="Tahoma"/>
            <family val="0"/>
          </rPr>
          <t>Emeline:x3 copies Ofir's ID card
x4 copies passport</t>
        </r>
        <r>
          <rPr>
            <sz val="8"/>
            <rFont val="Tahoma"/>
            <family val="0"/>
          </rPr>
          <t xml:space="preserve">
</t>
        </r>
      </text>
    </comment>
    <comment ref="C1616" authorId="4">
      <text>
        <r>
          <rPr>
            <b/>
            <sz val="8"/>
            <rFont val="Tahoma"/>
            <family val="0"/>
          </rPr>
          <t>Emeline: for Ofir</t>
        </r>
        <r>
          <rPr>
            <sz val="8"/>
            <rFont val="Tahoma"/>
            <family val="0"/>
          </rPr>
          <t xml:space="preserve">
</t>
        </r>
      </text>
    </comment>
    <comment ref="C1617" authorId="4">
      <text>
        <r>
          <rPr>
            <b/>
            <sz val="8"/>
            <rFont val="Tahoma"/>
            <family val="0"/>
          </rPr>
          <t>Emeline: Ofir's ID card</t>
        </r>
        <r>
          <rPr>
            <sz val="8"/>
            <rFont val="Tahoma"/>
            <family val="0"/>
          </rPr>
          <t xml:space="preserve">
</t>
        </r>
      </text>
    </comment>
    <comment ref="C1618" authorId="4">
      <text>
        <r>
          <rPr>
            <b/>
            <sz val="8"/>
            <rFont val="Tahoma"/>
            <family val="0"/>
          </rPr>
          <t>Emeline: for Ofir</t>
        </r>
        <r>
          <rPr>
            <sz val="8"/>
            <rFont val="Tahoma"/>
            <family val="0"/>
          </rPr>
          <t xml:space="preserve">
</t>
        </r>
      </text>
    </comment>
    <comment ref="C1619" authorId="4">
      <text>
        <r>
          <rPr>
            <b/>
            <sz val="8"/>
            <rFont val="Tahoma"/>
            <family val="0"/>
          </rPr>
          <t>Emeline:for Ofir's presentation</t>
        </r>
        <r>
          <rPr>
            <sz val="8"/>
            <rFont val="Tahoma"/>
            <family val="0"/>
          </rPr>
          <t xml:space="preserve">
</t>
        </r>
      </text>
    </comment>
    <comment ref="C1621" authorId="4">
      <text>
        <r>
          <rPr>
            <b/>
            <sz val="8"/>
            <rFont val="Tahoma"/>
            <family val="0"/>
          </rPr>
          <t>Emeline: for Ofir's presentation</t>
        </r>
        <r>
          <rPr>
            <sz val="8"/>
            <rFont val="Tahoma"/>
            <family val="0"/>
          </rPr>
          <t xml:space="preserve">
</t>
        </r>
      </text>
    </comment>
    <comment ref="C1622" authorId="4">
      <text>
        <r>
          <rPr>
            <b/>
            <sz val="8"/>
            <rFont val="Tahoma"/>
            <family val="0"/>
          </rPr>
          <t>Emeline: Ofir's coat at reference pressing</t>
        </r>
        <r>
          <rPr>
            <sz val="8"/>
            <rFont val="Tahoma"/>
            <family val="0"/>
          </rPr>
          <t xml:space="preserve">
</t>
        </r>
      </text>
    </comment>
    <comment ref="C162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15000 to i17 in kribi</t>
        </r>
      </text>
    </comment>
    <comment ref="C1628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50.000 to julius in b`foussam</t>
        </r>
      </text>
    </comment>
    <comment ref="C1629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85.000 to marius in d`la </t>
        </r>
      </text>
    </comment>
    <comment ref="C163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50.000 to julius in d`la</t>
        </r>
      </text>
    </comment>
    <comment ref="C1631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20000 to temgoua</t>
        </r>
      </text>
    </comment>
    <comment ref="C1632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150.000 to i17</t>
        </r>
      </text>
    </comment>
    <comment ref="C1633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45.000 i5 in Garoua</t>
        </r>
      </text>
    </comment>
    <comment ref="C1634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15.000 temgoua in mamfe</t>
        </r>
      </text>
    </comment>
    <comment ref="C1635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290.000 to ofir in Garoua</t>
        </r>
      </text>
    </comment>
    <comment ref="C1636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20.000 to i17 in D`la</t>
        </r>
      </text>
    </comment>
    <comment ref="C163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150.000 to sama justice in d`la</t>
        </r>
      </text>
    </comment>
    <comment ref="C1638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150.000 to sama justice in B`DA</t>
        </r>
      </text>
    </comment>
    <comment ref="C1639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40000. to I5 in d`la</t>
        </r>
      </text>
    </comment>
    <comment ref="C164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20000. to I17 in d`la</t>
        </r>
      </text>
    </comment>
    <comment ref="C1641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40.000 to i17 in d`la</t>
        </r>
      </text>
    </comment>
    <comment ref="C1642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50.000 to i5 in d`la</t>
        </r>
      </text>
    </comment>
    <comment ref="C1643" authorId="4">
      <text>
        <r>
          <rPr>
            <b/>
            <sz val="8"/>
            <rFont val="Tahoma"/>
            <family val="0"/>
          </rPr>
          <t>Emeline:</t>
        </r>
        <r>
          <rPr>
            <sz val="8"/>
            <rFont val="Tahoma"/>
            <family val="0"/>
          </rPr>
          <t xml:space="preserve">
10000 to Conelius in Douala</t>
        </r>
      </text>
    </comment>
    <comment ref="C1644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45.000 to marius in Garoua</t>
        </r>
      </text>
    </comment>
    <comment ref="C779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air ticket for ofir,julius and Ekono</t>
        </r>
      </text>
    </comment>
    <comment ref="C78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air ticket for ofir,julius and Ekono</t>
        </r>
      </text>
    </comment>
    <comment ref="C797" authorId="5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ekono 8,000</t>
        </r>
      </text>
    </comment>
    <comment ref="C798" authorId="5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julius 2X8,000 +6,000
</t>
        </r>
      </text>
    </comment>
    <comment ref="C799" authorId="5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Ofir 6,000</t>
        </r>
      </text>
    </comment>
    <comment ref="C800" authorId="5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5,000 i5</t>
        </r>
      </text>
    </comment>
    <comment ref="C1149" authorId="0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ofir`s report on Honkong seizure</t>
        </r>
      </text>
    </comment>
    <comment ref="C1411" authorId="0">
      <text>
        <r>
          <rPr>
            <b/>
            <sz val="8"/>
            <rFont val="Tahoma"/>
            <family val="0"/>
          </rPr>
          <t>temgoua:</t>
        </r>
        <r>
          <rPr>
            <sz val="8"/>
            <rFont val="Tahoma"/>
            <family val="0"/>
          </rPr>
          <t xml:space="preserve">
call box</t>
        </r>
      </text>
    </comment>
    <comment ref="C1081" authorId="5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Horline Njike to respect invitation to attend the Interpol Wildlife Working Group</t>
        </r>
      </text>
    </comment>
  </commentList>
</comments>
</file>

<file path=xl/sharedStrings.xml><?xml version="1.0" encoding="utf-8"?>
<sst xmlns="http://schemas.openxmlformats.org/spreadsheetml/2006/main" count="6056" uniqueCount="1017">
  <si>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</si>
  <si>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</si>
  <si>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</si>
  <si>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</si>
  <si>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</si>
  <si>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</si>
  <si>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</si>
  <si>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</si>
  <si>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</si>
  <si>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</si>
  <si>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The Last Great Ape Organization                                                                                     LAGA</t>
  </si>
  <si>
    <t>investigations</t>
  </si>
  <si>
    <t>julius</t>
  </si>
  <si>
    <t>A-phone-10-a</t>
  </si>
  <si>
    <t>1/6</t>
  </si>
  <si>
    <t>daniel</t>
  </si>
  <si>
    <t>A-phone-14</t>
  </si>
  <si>
    <t>A-phone-28-29</t>
  </si>
  <si>
    <t>2/6</t>
  </si>
  <si>
    <t>A-phone-47-48</t>
  </si>
  <si>
    <t>3/6</t>
  </si>
  <si>
    <t>A-phone-79-80</t>
  </si>
  <si>
    <t>6/6</t>
  </si>
  <si>
    <t>A-phone-90</t>
  </si>
  <si>
    <t>7/6</t>
  </si>
  <si>
    <t>communication</t>
  </si>
  <si>
    <t>A-julius-7-8</t>
  </si>
  <si>
    <t>5/6</t>
  </si>
  <si>
    <t>A-julius-9-11</t>
  </si>
  <si>
    <t>b`foussam-d`la</t>
  </si>
  <si>
    <t>travelling expenses</t>
  </si>
  <si>
    <t>A-julius-1</t>
  </si>
  <si>
    <t>d`la-b`foussam</t>
  </si>
  <si>
    <t>A-julius-14</t>
  </si>
  <si>
    <t>inter-city transport</t>
  </si>
  <si>
    <t>transport</t>
  </si>
  <si>
    <t>local transport</t>
  </si>
  <si>
    <t>A-julius-r</t>
  </si>
  <si>
    <t>4/6</t>
  </si>
  <si>
    <t>lodging</t>
  </si>
  <si>
    <t>A-julius-2</t>
  </si>
  <si>
    <t>A-julius-5</t>
  </si>
  <si>
    <t>feeding</t>
  </si>
  <si>
    <t>feedingx3</t>
  </si>
  <si>
    <t>undercoverx3</t>
  </si>
  <si>
    <t>external assistance</t>
  </si>
  <si>
    <t>A-julius-3</t>
  </si>
  <si>
    <t>A-julius-4</t>
  </si>
  <si>
    <t>undercoverx2</t>
  </si>
  <si>
    <t>A-julius-6</t>
  </si>
  <si>
    <t>A-julius-12</t>
  </si>
  <si>
    <t>Mission A</t>
  </si>
  <si>
    <t>Douala-Ivory</t>
  </si>
  <si>
    <t>2-07606</t>
  </si>
  <si>
    <t>Mission B</t>
  </si>
  <si>
    <t>i5</t>
  </si>
  <si>
    <t>B-phone-19-20</t>
  </si>
  <si>
    <t>B-phone-35</t>
  </si>
  <si>
    <t>B-phone-67</t>
  </si>
  <si>
    <t>B-phone-86-87</t>
  </si>
  <si>
    <t>B-phone-99-100</t>
  </si>
  <si>
    <t>B-phone-109-110</t>
  </si>
  <si>
    <t>8/6</t>
  </si>
  <si>
    <t>B1-phone-124-127</t>
  </si>
  <si>
    <t>9/6</t>
  </si>
  <si>
    <t>B1-phone-135</t>
  </si>
  <si>
    <t>10/6</t>
  </si>
  <si>
    <t>B1-phone-158-159</t>
  </si>
  <si>
    <t>11/6</t>
  </si>
  <si>
    <t>B1-phone-170</t>
  </si>
  <si>
    <t>12/6</t>
  </si>
  <si>
    <t>B-phone-176</t>
  </si>
  <si>
    <t>13/6</t>
  </si>
  <si>
    <t>i21</t>
  </si>
  <si>
    <t>B-phone-178</t>
  </si>
  <si>
    <t>Ngdere-Garoua</t>
  </si>
  <si>
    <t>traveling expenses</t>
  </si>
  <si>
    <t>B-i5-1</t>
  </si>
  <si>
    <t>y`de-ng`dere</t>
  </si>
  <si>
    <t>B-i5-r</t>
  </si>
  <si>
    <t>bed in train</t>
  </si>
  <si>
    <t>others</t>
  </si>
  <si>
    <t>Air ticket</t>
  </si>
  <si>
    <t>B-ofir-11C</t>
  </si>
  <si>
    <t>B-i5-2</t>
  </si>
  <si>
    <t>B-i5-3</t>
  </si>
  <si>
    <t>B-i5-5</t>
  </si>
  <si>
    <t>B-i5-6</t>
  </si>
  <si>
    <t>B-i5-7</t>
  </si>
  <si>
    <t>B-i5-9</t>
  </si>
  <si>
    <t>B-i5-10</t>
  </si>
  <si>
    <t>B-i5-11</t>
  </si>
  <si>
    <t>B-i5-4</t>
  </si>
  <si>
    <t>B-i5-8</t>
  </si>
  <si>
    <t>2 shirts</t>
  </si>
  <si>
    <t>purchase</t>
  </si>
  <si>
    <t>trust building</t>
  </si>
  <si>
    <t>North-Lions</t>
  </si>
  <si>
    <t>2-13606</t>
  </si>
  <si>
    <t>MissionC</t>
  </si>
  <si>
    <t>3-09606</t>
  </si>
  <si>
    <t>i17</t>
  </si>
  <si>
    <t>C-phone-26</t>
  </si>
  <si>
    <t>C-phone-41</t>
  </si>
  <si>
    <t>C-phone-53-54</t>
  </si>
  <si>
    <t>C-phone-61-62</t>
  </si>
  <si>
    <t>C-phone-77-78</t>
  </si>
  <si>
    <t>C-phone-91</t>
  </si>
  <si>
    <t>C-phone-103-104</t>
  </si>
  <si>
    <t>C-phone-116</t>
  </si>
  <si>
    <t>investigation</t>
  </si>
  <si>
    <t>C-i17-3</t>
  </si>
  <si>
    <t>C-i17-4</t>
  </si>
  <si>
    <t>C-i17-6</t>
  </si>
  <si>
    <t>C-i17-r</t>
  </si>
  <si>
    <t>Yde-d`la</t>
  </si>
  <si>
    <t>C-i17-1</t>
  </si>
  <si>
    <t>lodging x 3 days</t>
  </si>
  <si>
    <t>C-i17-2</t>
  </si>
  <si>
    <t>lodging x 4 days</t>
  </si>
  <si>
    <t>Investigation</t>
  </si>
  <si>
    <t>C-i17-5</t>
  </si>
  <si>
    <t>Informer`s fees</t>
  </si>
  <si>
    <t>External assistance</t>
  </si>
  <si>
    <t>MissionC1</t>
  </si>
  <si>
    <t>C1-phone-166</t>
  </si>
  <si>
    <t>C1-phone-173</t>
  </si>
  <si>
    <t>C1-phone-183-184</t>
  </si>
  <si>
    <t>14/6</t>
  </si>
  <si>
    <t>C1-phone-186</t>
  </si>
  <si>
    <t>C1-phone-187-188</t>
  </si>
  <si>
    <t>temgoua</t>
  </si>
  <si>
    <t>C1-phone-189a</t>
  </si>
  <si>
    <t>C1-phone-199</t>
  </si>
  <si>
    <t>15/6</t>
  </si>
  <si>
    <t>C1-phone-200</t>
  </si>
  <si>
    <t>C1-phone-201</t>
  </si>
  <si>
    <t>C1-phone-205</t>
  </si>
  <si>
    <t>C1-phone-212</t>
  </si>
  <si>
    <t>16/6</t>
  </si>
  <si>
    <t>C1-phone-213</t>
  </si>
  <si>
    <t>C1-phone-222-223</t>
  </si>
  <si>
    <t>17/6</t>
  </si>
  <si>
    <t>C1-phone-226</t>
  </si>
  <si>
    <t>C1-phone-231</t>
  </si>
  <si>
    <t>18/6</t>
  </si>
  <si>
    <t>C1-phone-232</t>
  </si>
  <si>
    <t>C1-phone-233</t>
  </si>
  <si>
    <t>19/6</t>
  </si>
  <si>
    <t>C1-phone-234</t>
  </si>
  <si>
    <t>C1-i17-12</t>
  </si>
  <si>
    <t>C-i17-14</t>
  </si>
  <si>
    <t>C1-i17-15</t>
  </si>
  <si>
    <t>C1-i17-16</t>
  </si>
  <si>
    <t>C1-i5-16</t>
  </si>
  <si>
    <t>b`da-d`la</t>
  </si>
  <si>
    <t>C1-i17-11</t>
  </si>
  <si>
    <t>douala-Y`de</t>
  </si>
  <si>
    <t>C1-i17-18</t>
  </si>
  <si>
    <t>y`de-d`la</t>
  </si>
  <si>
    <t>C1-i5-12</t>
  </si>
  <si>
    <t>d`la-y`de</t>
  </si>
  <si>
    <t>C1-i5-19</t>
  </si>
  <si>
    <t>C1-i17-r</t>
  </si>
  <si>
    <t>13/5</t>
  </si>
  <si>
    <t>20/6</t>
  </si>
  <si>
    <t>C1-i5-r</t>
  </si>
  <si>
    <t>C1-i5-18</t>
  </si>
  <si>
    <t>lodging x 4days</t>
  </si>
  <si>
    <t>C1-i17-13</t>
  </si>
  <si>
    <t>12-14/6</t>
  </si>
  <si>
    <t>lodging x 2.5days</t>
  </si>
  <si>
    <t>C1-i17-17</t>
  </si>
  <si>
    <t>16-18/6</t>
  </si>
  <si>
    <t>C1-i5-13</t>
  </si>
  <si>
    <t>C1-i5-14</t>
  </si>
  <si>
    <t>C1-i5-15</t>
  </si>
  <si>
    <t>C1-i5-17</t>
  </si>
  <si>
    <t>informer fees</t>
  </si>
  <si>
    <t xml:space="preserve">drinks and transport </t>
  </si>
  <si>
    <t>d`la- limbe</t>
  </si>
  <si>
    <t>limbe-d`la</t>
  </si>
  <si>
    <t>MissionC2</t>
  </si>
  <si>
    <t>y`de-D`la</t>
  </si>
  <si>
    <t>C1-ofir-14</t>
  </si>
  <si>
    <t>D`la-y`de</t>
  </si>
  <si>
    <t>C1ofir-15</t>
  </si>
  <si>
    <t>Transport</t>
  </si>
  <si>
    <t>C1-ofir-r</t>
  </si>
  <si>
    <t>C1-ofir-16</t>
  </si>
  <si>
    <t>informer</t>
  </si>
  <si>
    <t>C2-phone-296</t>
  </si>
  <si>
    <t>24/6</t>
  </si>
  <si>
    <t>C2-phone-297</t>
  </si>
  <si>
    <t>C2-phone-303</t>
  </si>
  <si>
    <t>25/6</t>
  </si>
  <si>
    <t>C2-phone-306</t>
  </si>
  <si>
    <t>C2-phone-314</t>
  </si>
  <si>
    <t>26/6</t>
  </si>
  <si>
    <t>C2-phone-319</t>
  </si>
  <si>
    <t>C2-phone-320-a</t>
  </si>
  <si>
    <t>27/6</t>
  </si>
  <si>
    <t>C2-phone-343</t>
  </si>
  <si>
    <t>28/6</t>
  </si>
  <si>
    <t>C2-phone-355</t>
  </si>
  <si>
    <t>29/6</t>
  </si>
  <si>
    <t>C2-phone-361</t>
  </si>
  <si>
    <t>30/6</t>
  </si>
  <si>
    <t>C2-i5-33</t>
  </si>
  <si>
    <t>3/7</t>
  </si>
  <si>
    <t>C2-i5-36</t>
  </si>
  <si>
    <t>5/7</t>
  </si>
  <si>
    <t>C2-i17-30</t>
  </si>
  <si>
    <t>C2-i17-32</t>
  </si>
  <si>
    <t>C2-i17-33</t>
  </si>
  <si>
    <t>C2-i17-34</t>
  </si>
  <si>
    <t>C2-i17-35</t>
  </si>
  <si>
    <t>comunications</t>
  </si>
  <si>
    <t>C2-i21-14</t>
  </si>
  <si>
    <t>C2-i5-21</t>
  </si>
  <si>
    <t>22/6</t>
  </si>
  <si>
    <t>C2-i5-25</t>
  </si>
  <si>
    <t>C2-i5-26</t>
  </si>
  <si>
    <t>edea-d`la</t>
  </si>
  <si>
    <t>C2-i5-r</t>
  </si>
  <si>
    <t>d`la-limbe-d`la</t>
  </si>
  <si>
    <t>6/7</t>
  </si>
  <si>
    <t>yde-dla</t>
  </si>
  <si>
    <t>C2-i17-29</t>
  </si>
  <si>
    <t>Dla-yde</t>
  </si>
  <si>
    <t>C2-i17-36</t>
  </si>
  <si>
    <t>1/7</t>
  </si>
  <si>
    <t>C2-i21-r</t>
  </si>
  <si>
    <t>C2-i21-13</t>
  </si>
  <si>
    <t>23/6</t>
  </si>
  <si>
    <t>2/7</t>
  </si>
  <si>
    <t>4/7</t>
  </si>
  <si>
    <t>charger</t>
  </si>
  <si>
    <t>C2-i17-r</t>
  </si>
  <si>
    <t>entrance to seaport</t>
  </si>
  <si>
    <t>C2-i17-37</t>
  </si>
  <si>
    <t>C2-i5-22</t>
  </si>
  <si>
    <t>C2-i5-23</t>
  </si>
  <si>
    <t>C2-i5-24</t>
  </si>
  <si>
    <t>lodgingx2nights</t>
  </si>
  <si>
    <t>C2-i5-27</t>
  </si>
  <si>
    <t>26-27/6</t>
  </si>
  <si>
    <t>C2-i5-28</t>
  </si>
  <si>
    <t>C2-i5-29</t>
  </si>
  <si>
    <t>C2-i5-30</t>
  </si>
  <si>
    <t>C2-i5-31</t>
  </si>
  <si>
    <t>C2-i5-32</t>
  </si>
  <si>
    <t>lodgingx3nights</t>
  </si>
  <si>
    <t>C2-i5-34</t>
  </si>
  <si>
    <t>2-3-4/7</t>
  </si>
  <si>
    <t>lodging x 3days</t>
  </si>
  <si>
    <t>C2-i17-31</t>
  </si>
  <si>
    <t>lodging for 3 days</t>
  </si>
  <si>
    <t>C2-i17-35a</t>
  </si>
  <si>
    <t>27-30/6</t>
  </si>
  <si>
    <t>24-26/6</t>
  </si>
  <si>
    <t>K-i5-r</t>
  </si>
  <si>
    <t xml:space="preserve">drinks to dealers </t>
  </si>
  <si>
    <t>MissionC3</t>
  </si>
  <si>
    <t>C3-i25-r</t>
  </si>
  <si>
    <t>C3-i25-1</t>
  </si>
  <si>
    <t>C3-i25-2</t>
  </si>
  <si>
    <t>MissionC4</t>
  </si>
  <si>
    <t>15-30606</t>
  </si>
  <si>
    <t>C4-i25-r</t>
  </si>
  <si>
    <t>21/6</t>
  </si>
  <si>
    <t>C4-i25-3</t>
  </si>
  <si>
    <t>C4-i25-4</t>
  </si>
  <si>
    <t>C4-i25-5</t>
  </si>
  <si>
    <t>C4-i25-6</t>
  </si>
  <si>
    <t>D-phone-27</t>
  </si>
  <si>
    <t>D-phone-42</t>
  </si>
  <si>
    <t>MissionD</t>
  </si>
  <si>
    <t>D-phone-55</t>
  </si>
  <si>
    <t>D-phone-81</t>
  </si>
  <si>
    <t>undercover-D`la</t>
  </si>
  <si>
    <t>D-phone-82</t>
  </si>
  <si>
    <t>D-phone-83</t>
  </si>
  <si>
    <t>D-phone-107</t>
  </si>
  <si>
    <t>D-tem-4</t>
  </si>
  <si>
    <t>mamfe-ekok</t>
  </si>
  <si>
    <t>D-tem-1</t>
  </si>
  <si>
    <t>Ekok-otoux2</t>
  </si>
  <si>
    <t>D-tem-2-3</t>
  </si>
  <si>
    <t>otou-ekok</t>
  </si>
  <si>
    <t>D-tem-5-6</t>
  </si>
  <si>
    <t>Ekok-mamfe</t>
  </si>
  <si>
    <t>D-tem-7</t>
  </si>
  <si>
    <t>D-tem-r</t>
  </si>
  <si>
    <t>D-tem-1a</t>
  </si>
  <si>
    <t>undercover</t>
  </si>
  <si>
    <t>D-tem-8</t>
  </si>
  <si>
    <t>4-12606</t>
  </si>
  <si>
    <t>MissionF</t>
  </si>
  <si>
    <t>10-11606</t>
  </si>
  <si>
    <t>Bamenda-Ivory</t>
  </si>
  <si>
    <t>F-i17-9</t>
  </si>
  <si>
    <t>F-i17-r</t>
  </si>
  <si>
    <t>F-i17-10</t>
  </si>
  <si>
    <t>d`la-bamenda</t>
  </si>
  <si>
    <t>F-i17-7</t>
  </si>
  <si>
    <t>MissionG</t>
  </si>
  <si>
    <t>21-25606</t>
  </si>
  <si>
    <t>East-chimpazee</t>
  </si>
  <si>
    <t>G-phone-262-263</t>
  </si>
  <si>
    <t>G-phone-274-275</t>
  </si>
  <si>
    <t>G-phone-277</t>
  </si>
  <si>
    <t>G-phone-290-291</t>
  </si>
  <si>
    <t>G-phone-292-293</t>
  </si>
  <si>
    <t>G-phone-299</t>
  </si>
  <si>
    <t>G-phone-307</t>
  </si>
  <si>
    <t>G-i17-21</t>
  </si>
  <si>
    <t>G-i17-24</t>
  </si>
  <si>
    <t>G-i17-25</t>
  </si>
  <si>
    <t>G-i17-r</t>
  </si>
  <si>
    <t>G-i17-28</t>
  </si>
  <si>
    <t>Yde-sangmelima</t>
  </si>
  <si>
    <t>G-i17-19</t>
  </si>
  <si>
    <t>sangmelima-Djoum</t>
  </si>
  <si>
    <t>G-i17-22</t>
  </si>
  <si>
    <t>Djoum-sangmelima</t>
  </si>
  <si>
    <t>G-i17-26</t>
  </si>
  <si>
    <t>sangmelima-yde</t>
  </si>
  <si>
    <t>G-i17-27</t>
  </si>
  <si>
    <t>C1-i5-13a</t>
  </si>
  <si>
    <t>G-i17-20</t>
  </si>
  <si>
    <t>G-i17-23</t>
  </si>
  <si>
    <t>22-24/6</t>
  </si>
  <si>
    <t>MissionH</t>
  </si>
  <si>
    <t>21-26606</t>
  </si>
  <si>
    <t>H-phone-249</t>
  </si>
  <si>
    <t>H-phone-254</t>
  </si>
  <si>
    <t>H-phone-260</t>
  </si>
  <si>
    <t>H-phone-269</t>
  </si>
  <si>
    <t>H-phone-295</t>
  </si>
  <si>
    <t>H-i21-1a</t>
  </si>
  <si>
    <t>H-i21-5</t>
  </si>
  <si>
    <t>H-i21-8a</t>
  </si>
  <si>
    <t>y`de-belabo</t>
  </si>
  <si>
    <t>H-i21-1</t>
  </si>
  <si>
    <t>belabo-bertoua</t>
  </si>
  <si>
    <t>H-i21-2</t>
  </si>
  <si>
    <t>bertoua-ndeng</t>
  </si>
  <si>
    <t>H-i21-4</t>
  </si>
  <si>
    <t>ndeng-bertoua</t>
  </si>
  <si>
    <t>H-i21-r</t>
  </si>
  <si>
    <t>bertoua-sebc</t>
  </si>
  <si>
    <t>H-i21-7</t>
  </si>
  <si>
    <t>sebc-bertoua</t>
  </si>
  <si>
    <t>H-i21-7a</t>
  </si>
  <si>
    <t>bertoua-y`de</t>
  </si>
  <si>
    <t>H-i21-8b</t>
  </si>
  <si>
    <t>H-i21-3</t>
  </si>
  <si>
    <t>H-i21-6</t>
  </si>
  <si>
    <t>lodging x2 nights</t>
  </si>
  <si>
    <t>I-phone-246</t>
  </si>
  <si>
    <t>MissionI</t>
  </si>
  <si>
    <t>I-phone-264-265</t>
  </si>
  <si>
    <t>y`de-b`da</t>
  </si>
  <si>
    <t>I-i5-20</t>
  </si>
  <si>
    <t>I-i5-r</t>
  </si>
  <si>
    <t>20-21606</t>
  </si>
  <si>
    <t>MissionK</t>
  </si>
  <si>
    <t>K-phone-324a</t>
  </si>
  <si>
    <t>operation</t>
  </si>
  <si>
    <t>ofir</t>
  </si>
  <si>
    <t>K-phone-344-a</t>
  </si>
  <si>
    <t>K-phone-352</t>
  </si>
  <si>
    <t>K-i21-10</t>
  </si>
  <si>
    <t>K-i21-12</t>
  </si>
  <si>
    <t>y`de-edea</t>
  </si>
  <si>
    <t>K-i21-9</t>
  </si>
  <si>
    <t>27-30606</t>
  </si>
  <si>
    <t>edea-copongo</t>
  </si>
  <si>
    <t>K-i21-r</t>
  </si>
  <si>
    <t>K-i21-11</t>
  </si>
  <si>
    <t>drink with informer</t>
  </si>
  <si>
    <t>Operations</t>
  </si>
  <si>
    <t>Salaries</t>
  </si>
  <si>
    <t>02-13606</t>
  </si>
  <si>
    <t>B-phone-117</t>
  </si>
  <si>
    <t>B-phone-118-122</t>
  </si>
  <si>
    <t>Ekono</t>
  </si>
  <si>
    <t>B-phone-123</t>
  </si>
  <si>
    <t>B-phone-136-138</t>
  </si>
  <si>
    <t>B-phone-139-140</t>
  </si>
  <si>
    <t>B-phone-143-147</t>
  </si>
  <si>
    <t>B1phone-148-149</t>
  </si>
  <si>
    <t>B-phone-150-151</t>
  </si>
  <si>
    <t>undercovers-Garoua</t>
  </si>
  <si>
    <t>B-phone-153-154</t>
  </si>
  <si>
    <t>B-phone-162-163</t>
  </si>
  <si>
    <t>B-ofir-10-11</t>
  </si>
  <si>
    <t>Eun-13</t>
  </si>
  <si>
    <t>B-ofir-r</t>
  </si>
  <si>
    <t>airport tax</t>
  </si>
  <si>
    <t>B-ofir-5</t>
  </si>
  <si>
    <t>B-ofir-11a</t>
  </si>
  <si>
    <t>B-julius-r</t>
  </si>
  <si>
    <t>transportx3undercovers</t>
  </si>
  <si>
    <t>transportx2 taxi</t>
  </si>
  <si>
    <t>B-ofir-7</t>
  </si>
  <si>
    <t>feedingx2</t>
  </si>
  <si>
    <t>Y`de-b`foussam</t>
  </si>
  <si>
    <t>B-julius-16</t>
  </si>
  <si>
    <t>police bonusx5</t>
  </si>
  <si>
    <t>bonus</t>
  </si>
  <si>
    <t>B-julius-15</t>
  </si>
  <si>
    <t>Undercoversx2</t>
  </si>
  <si>
    <t>ekono</t>
  </si>
  <si>
    <t>Eun-r</t>
  </si>
  <si>
    <t>minfof bonus</t>
  </si>
  <si>
    <t>photocopy</t>
  </si>
  <si>
    <t>office</t>
  </si>
  <si>
    <t>B-ofir-8</t>
  </si>
  <si>
    <t>B-ofir-11b</t>
  </si>
  <si>
    <t>02-05606</t>
  </si>
  <si>
    <t>Mission E</t>
  </si>
  <si>
    <t>E-ofir-r</t>
  </si>
  <si>
    <t>batteries</t>
  </si>
  <si>
    <t>material</t>
  </si>
  <si>
    <t>E-phone-45-46</t>
  </si>
  <si>
    <t>E-phone-56</t>
  </si>
  <si>
    <t>E-phone-59-60</t>
  </si>
  <si>
    <t>E-phone-63-64</t>
  </si>
  <si>
    <t>Mission J</t>
  </si>
  <si>
    <t>J-ofir-24</t>
  </si>
  <si>
    <t>J-phone-287-288</t>
  </si>
  <si>
    <t>J-phone-308-309</t>
  </si>
  <si>
    <t>J-phone-310-311</t>
  </si>
  <si>
    <t>J-phone-321-324</t>
  </si>
  <si>
    <t>J-phone-331</t>
  </si>
  <si>
    <t>Yaounde-Ivory container</t>
  </si>
  <si>
    <t>J-ofir-23</t>
  </si>
  <si>
    <t>J-ofir-r</t>
  </si>
  <si>
    <t>Mission K</t>
  </si>
  <si>
    <t>K-phone-356-a</t>
  </si>
  <si>
    <t>K-phone-357</t>
  </si>
  <si>
    <t>K-phone-362</t>
  </si>
  <si>
    <t>K-phone-370</t>
  </si>
  <si>
    <t>operations</t>
  </si>
  <si>
    <t>K-tem-r</t>
  </si>
  <si>
    <t>kribi-edea</t>
  </si>
  <si>
    <t>K-tem-11</t>
  </si>
  <si>
    <t>K-ofir-r</t>
  </si>
  <si>
    <t>K-tem-12</t>
  </si>
  <si>
    <t>police bonusx3</t>
  </si>
  <si>
    <t>Minfof</t>
  </si>
  <si>
    <t>bonuses</t>
  </si>
  <si>
    <t>Temgoua</t>
  </si>
  <si>
    <t>bank file</t>
  </si>
  <si>
    <t>Julius</t>
  </si>
  <si>
    <t>legal</t>
  </si>
  <si>
    <t>horline</t>
  </si>
  <si>
    <t>phone-8-9</t>
  </si>
  <si>
    <t>marius</t>
  </si>
  <si>
    <t>phone-15-16</t>
  </si>
  <si>
    <t>phone-24-25</t>
  </si>
  <si>
    <t>Del wildlife D`la</t>
  </si>
  <si>
    <t>phone-30-32</t>
  </si>
  <si>
    <t>phone-37-39</t>
  </si>
  <si>
    <t>phone-40</t>
  </si>
  <si>
    <t>phone-43-44</t>
  </si>
  <si>
    <t>phone-65</t>
  </si>
  <si>
    <t>phone-66</t>
  </si>
  <si>
    <t>phone-74-76</t>
  </si>
  <si>
    <t>phone-84-85</t>
  </si>
  <si>
    <t>phone-89</t>
  </si>
  <si>
    <t>phone-95</t>
  </si>
  <si>
    <t>phone-101-102</t>
  </si>
  <si>
    <t>phone-113-115</t>
  </si>
  <si>
    <t>phone-130-131</t>
  </si>
  <si>
    <t>phone-133</t>
  </si>
  <si>
    <t>phone-141</t>
  </si>
  <si>
    <t>phone-164-165</t>
  </si>
  <si>
    <t>phone-167-169</t>
  </si>
  <si>
    <t>phone-172</t>
  </si>
  <si>
    <t>phone-177</t>
  </si>
  <si>
    <t>phone-181</t>
  </si>
  <si>
    <t>phone-185</t>
  </si>
  <si>
    <t>phone-197-198</t>
  </si>
  <si>
    <t>interpol</t>
  </si>
  <si>
    <t>phone-202</t>
  </si>
  <si>
    <t>phone-203</t>
  </si>
  <si>
    <t>phone-207-208</t>
  </si>
  <si>
    <t>phone-214</t>
  </si>
  <si>
    <t>phone-220-221</t>
  </si>
  <si>
    <t>phone-224</t>
  </si>
  <si>
    <t>phone-230</t>
  </si>
  <si>
    <t>phone-236-237</t>
  </si>
  <si>
    <t>phone-240</t>
  </si>
  <si>
    <t>phone-245</t>
  </si>
  <si>
    <t>phone-250-253</t>
  </si>
  <si>
    <t>phone257-259</t>
  </si>
  <si>
    <t>phone-268</t>
  </si>
  <si>
    <t>phone-272-273a</t>
  </si>
  <si>
    <t>phone-281</t>
  </si>
  <si>
    <t>phone-285-286</t>
  </si>
  <si>
    <t>phone-294</t>
  </si>
  <si>
    <t>phone-298</t>
  </si>
  <si>
    <t>phone-305</t>
  </si>
  <si>
    <t>phone-312-313</t>
  </si>
  <si>
    <t>phone-315</t>
  </si>
  <si>
    <t>phone-325-329</t>
  </si>
  <si>
    <t>phone-340-342</t>
  </si>
  <si>
    <t>phone-346</t>
  </si>
  <si>
    <t>phone-348-349</t>
  </si>
  <si>
    <t>phone-353</t>
  </si>
  <si>
    <t>phone-358</t>
  </si>
  <si>
    <t>phone-364</t>
  </si>
  <si>
    <t>phone-366</t>
  </si>
  <si>
    <t>fidele phone</t>
  </si>
  <si>
    <t>mar-r</t>
  </si>
  <si>
    <t>akono phone</t>
  </si>
  <si>
    <t>8/7</t>
  </si>
  <si>
    <t>2 chargers</t>
  </si>
  <si>
    <t>for Sonia phones</t>
  </si>
  <si>
    <t>hor-r</t>
  </si>
  <si>
    <t>bonobo case</t>
  </si>
  <si>
    <t>hor-11</t>
  </si>
  <si>
    <t>hor-13</t>
  </si>
  <si>
    <t>hor-17</t>
  </si>
  <si>
    <t>hor-1</t>
  </si>
  <si>
    <t>hor-2</t>
  </si>
  <si>
    <t>hor-r9</t>
  </si>
  <si>
    <t>hor-16</t>
  </si>
  <si>
    <t>sending mail to bda</t>
  </si>
  <si>
    <t>hor-18</t>
  </si>
  <si>
    <t>Douala-Yaoundé</t>
  </si>
  <si>
    <t>mar-2</t>
  </si>
  <si>
    <t>mar-3</t>
  </si>
  <si>
    <t>traveliing expenses</t>
  </si>
  <si>
    <t>hor-12</t>
  </si>
  <si>
    <t>dla-ydé</t>
  </si>
  <si>
    <t>hor-15</t>
  </si>
  <si>
    <t>9/7</t>
  </si>
  <si>
    <t>26/5</t>
  </si>
  <si>
    <t>10/9</t>
  </si>
  <si>
    <t>mar-1</t>
  </si>
  <si>
    <t>mar-4</t>
  </si>
  <si>
    <t>hor-14</t>
  </si>
  <si>
    <t>fidele bfssm-bamenda</t>
  </si>
  <si>
    <t>external assistant</t>
  </si>
  <si>
    <t>fidele local transport</t>
  </si>
  <si>
    <t>fidele bamenda-bfssm</t>
  </si>
  <si>
    <t>Jail visit garoua</t>
  </si>
  <si>
    <t>Jail visit kribi</t>
  </si>
  <si>
    <t>jail visit bafia</t>
  </si>
  <si>
    <t>jail visit Douala</t>
  </si>
  <si>
    <t>akono ebwa-sangmelima</t>
  </si>
  <si>
    <t>akono sangmelima-djoum</t>
  </si>
  <si>
    <t>akono Djoum-ebwa</t>
  </si>
  <si>
    <t>fidele bfssm-fban</t>
  </si>
  <si>
    <t>fidele fban-bfssm</t>
  </si>
  <si>
    <t>jail visit douala</t>
  </si>
  <si>
    <t>adamu fees</t>
  </si>
  <si>
    <t>mar-5</t>
  </si>
  <si>
    <t>mohamadou fees</t>
  </si>
  <si>
    <t>mar-6</t>
  </si>
  <si>
    <t>amouzong fees</t>
  </si>
  <si>
    <t>mar-7</t>
  </si>
  <si>
    <t>essomba fees</t>
  </si>
  <si>
    <t>mar-8</t>
  </si>
  <si>
    <t>fidele fees</t>
  </si>
  <si>
    <t>mar-10</t>
  </si>
  <si>
    <t>akono fees</t>
  </si>
  <si>
    <t>mar-11</t>
  </si>
  <si>
    <t>bailiff fees</t>
  </si>
  <si>
    <t xml:space="preserve">hor-4 </t>
  </si>
  <si>
    <t>hor-3</t>
  </si>
  <si>
    <t>hor-5</t>
  </si>
  <si>
    <t>3xclasseurs</t>
  </si>
  <si>
    <t>hor-6</t>
  </si>
  <si>
    <t>100xpaper cover</t>
  </si>
  <si>
    <t>hor-7</t>
  </si>
  <si>
    <t>hor-8</t>
  </si>
  <si>
    <t>printing</t>
  </si>
  <si>
    <t>hor-10</t>
  </si>
  <si>
    <t>3xstamps for the passeport</t>
  </si>
  <si>
    <t>4x passport picture</t>
  </si>
  <si>
    <t>mar-9</t>
  </si>
  <si>
    <t>hor-10a</t>
  </si>
  <si>
    <t>lawyer fees</t>
  </si>
  <si>
    <t>Eun-19a</t>
  </si>
  <si>
    <t>Eun-22a</t>
  </si>
  <si>
    <t>ofir-19c</t>
  </si>
  <si>
    <t>ofir-19d</t>
  </si>
  <si>
    <t>Marius</t>
  </si>
  <si>
    <t>legal adv 1</t>
  </si>
  <si>
    <t>Bank file</t>
  </si>
  <si>
    <t>Horline</t>
  </si>
  <si>
    <t>legal adv 2</t>
  </si>
  <si>
    <t>salaries</t>
  </si>
  <si>
    <t>Media</t>
  </si>
  <si>
    <t>media</t>
  </si>
  <si>
    <t>vincent</t>
  </si>
  <si>
    <t>phone-11</t>
  </si>
  <si>
    <t>cynthia</t>
  </si>
  <si>
    <t>phone-13</t>
  </si>
  <si>
    <t>phone-36</t>
  </si>
  <si>
    <t>phone-69</t>
  </si>
  <si>
    <t>phone-96</t>
  </si>
  <si>
    <t>phone-247</t>
  </si>
  <si>
    <t>phone-267</t>
  </si>
  <si>
    <t>phone-316</t>
  </si>
  <si>
    <t>phone-336</t>
  </si>
  <si>
    <t>phone-368</t>
  </si>
  <si>
    <t>vin-4</t>
  </si>
  <si>
    <t>vin-6</t>
  </si>
  <si>
    <t>vin-8</t>
  </si>
  <si>
    <t>vin-12</t>
  </si>
  <si>
    <t>vin-13</t>
  </si>
  <si>
    <t>vin-17</t>
  </si>
  <si>
    <t>vin-18</t>
  </si>
  <si>
    <t>vin-20</t>
  </si>
  <si>
    <t>vin-23</t>
  </si>
  <si>
    <t>vin-25</t>
  </si>
  <si>
    <t>vin-26</t>
  </si>
  <si>
    <t>vin-29</t>
  </si>
  <si>
    <t>vin-30</t>
  </si>
  <si>
    <t>vin-32</t>
  </si>
  <si>
    <t>vin-33</t>
  </si>
  <si>
    <t>vin-34</t>
  </si>
  <si>
    <t>vin-35-37</t>
  </si>
  <si>
    <t xml:space="preserve">media </t>
  </si>
  <si>
    <t>Eme-2</t>
  </si>
  <si>
    <t>cyn-r</t>
  </si>
  <si>
    <t>Eme-11</t>
  </si>
  <si>
    <t>vin-r</t>
  </si>
  <si>
    <t>vin-28</t>
  </si>
  <si>
    <t>des-r</t>
  </si>
  <si>
    <t>Bonuses scaled to results</t>
  </si>
  <si>
    <t>Radio Newsflash E</t>
  </si>
  <si>
    <t>ivory dealer arrest in chinese ship douala</t>
  </si>
  <si>
    <t>The Herald newspaper</t>
  </si>
  <si>
    <t>Radio Newsflash F</t>
  </si>
  <si>
    <t>Radio talkshow F</t>
  </si>
  <si>
    <t>ivory dealer arrest in chinese ship Douala and other operations</t>
  </si>
  <si>
    <t>Lion trade dealer arrest-Garoua</t>
  </si>
  <si>
    <t>Cameroon Tribune E</t>
  </si>
  <si>
    <t>TV newsfeature E/F</t>
  </si>
  <si>
    <t>Dealer in lions trade arrested in Garoua</t>
  </si>
  <si>
    <t>le Messager F</t>
  </si>
  <si>
    <t>un trafiquant de lions arrete a Garoua</t>
  </si>
  <si>
    <t>Dikalo F</t>
  </si>
  <si>
    <t>un trafiquant d'ivoire sous les verrous</t>
  </si>
  <si>
    <t>Radio newsflash F</t>
  </si>
  <si>
    <t>Seizure of protected wildlife trophies Yaounde</t>
  </si>
  <si>
    <t>Radio newsflash E</t>
  </si>
  <si>
    <t>Radio Talkshow E</t>
  </si>
  <si>
    <t>New project tracing illegal trade in bushmeat launched</t>
  </si>
  <si>
    <t>Newsflash F</t>
  </si>
  <si>
    <t>Radio news feature E</t>
  </si>
  <si>
    <t>Lettre verte E</t>
  </si>
  <si>
    <t>Editing Costs</t>
  </si>
  <si>
    <t>interviews</t>
  </si>
  <si>
    <t>vin-5</t>
  </si>
  <si>
    <t>lion trade Garoua</t>
  </si>
  <si>
    <t>vin-14</t>
  </si>
  <si>
    <t>x15 pages translation</t>
  </si>
  <si>
    <t>panoramic radio talkshow</t>
  </si>
  <si>
    <t>vin-24</t>
  </si>
  <si>
    <t>radio talkshow, features and newsflashes</t>
  </si>
  <si>
    <t>vin-27</t>
  </si>
  <si>
    <t>vin-31</t>
  </si>
  <si>
    <t>Editing costs</t>
  </si>
  <si>
    <t>x1 Herald newspaper</t>
  </si>
  <si>
    <t>vin-1</t>
  </si>
  <si>
    <t>x2 Herald newspapers</t>
  </si>
  <si>
    <t>vin-2</t>
  </si>
  <si>
    <t>vin-3</t>
  </si>
  <si>
    <t>vin-9</t>
  </si>
  <si>
    <t>vin-15</t>
  </si>
  <si>
    <t>vin-19</t>
  </si>
  <si>
    <t>x2Herald newspapers</t>
  </si>
  <si>
    <t>vin-21</t>
  </si>
  <si>
    <t>vin-22</t>
  </si>
  <si>
    <t>des-1</t>
  </si>
  <si>
    <t>des-2</t>
  </si>
  <si>
    <t>x3 folder</t>
  </si>
  <si>
    <t>Eme-1</t>
  </si>
  <si>
    <t>Eme-r</t>
  </si>
  <si>
    <t>Eme-3</t>
  </si>
  <si>
    <t>x2folders</t>
  </si>
  <si>
    <t>x1 packet ink (black)</t>
  </si>
  <si>
    <t>Eme-4</t>
  </si>
  <si>
    <t>Eme-6</t>
  </si>
  <si>
    <t>Eme-7</t>
  </si>
  <si>
    <t>Eme-8</t>
  </si>
  <si>
    <t>Eme-10</t>
  </si>
  <si>
    <t>x5 folder</t>
  </si>
  <si>
    <t>Eme-12</t>
  </si>
  <si>
    <t>x1 packet formal</t>
  </si>
  <si>
    <t>Eme-13</t>
  </si>
  <si>
    <t>x4 folder</t>
  </si>
  <si>
    <t>Eme-14</t>
  </si>
  <si>
    <t>13/3</t>
  </si>
  <si>
    <t>x20 folder</t>
  </si>
  <si>
    <t>Eme-17</t>
  </si>
  <si>
    <t>x6 folder</t>
  </si>
  <si>
    <t>Eme-18</t>
  </si>
  <si>
    <t>Eme-19</t>
  </si>
  <si>
    <t>Eme-21</t>
  </si>
  <si>
    <t>Eme-22</t>
  </si>
  <si>
    <t>Eme-25</t>
  </si>
  <si>
    <t>Eme-26</t>
  </si>
  <si>
    <t>Eme-32</t>
  </si>
  <si>
    <t>Eme-33</t>
  </si>
  <si>
    <t>x1file</t>
  </si>
  <si>
    <t>cyn-2</t>
  </si>
  <si>
    <t>cyn-3</t>
  </si>
  <si>
    <t>x50 A4 Envelopes</t>
  </si>
  <si>
    <t>cyn-4</t>
  </si>
  <si>
    <t>x1 radio cassette</t>
  </si>
  <si>
    <t>vin-7</t>
  </si>
  <si>
    <t>reel to reel tape</t>
  </si>
  <si>
    <t>vin-10</t>
  </si>
  <si>
    <t>x1minidisc</t>
  </si>
  <si>
    <t>x1packet of battery</t>
  </si>
  <si>
    <t>cyn-1</t>
  </si>
  <si>
    <t>x1packet battery</t>
  </si>
  <si>
    <t>repairs recorder</t>
  </si>
  <si>
    <t>vin-16</t>
  </si>
  <si>
    <t>media assistant</t>
  </si>
  <si>
    <t>media officer</t>
  </si>
  <si>
    <t>Policy and External Relations</t>
  </si>
  <si>
    <t>phone international</t>
  </si>
  <si>
    <t>policy and external relations</t>
  </si>
  <si>
    <t>Bill clark</t>
  </si>
  <si>
    <t>phone-6-7</t>
  </si>
  <si>
    <t>phone-160-161</t>
  </si>
  <si>
    <t>phone-190</t>
  </si>
  <si>
    <t>phone-278</t>
  </si>
  <si>
    <t>ofir-20</t>
  </si>
  <si>
    <t>ofir-25</t>
  </si>
  <si>
    <t>ofir-9</t>
  </si>
  <si>
    <t>ofir-6</t>
  </si>
  <si>
    <t>y`de-kribi</t>
  </si>
  <si>
    <t>tem-9</t>
  </si>
  <si>
    <t>tem-10</t>
  </si>
  <si>
    <t>tem-r</t>
  </si>
  <si>
    <t>Eun-20</t>
  </si>
  <si>
    <t>interpol meeting</t>
  </si>
  <si>
    <t>transfer fees</t>
  </si>
  <si>
    <t>western union</t>
  </si>
  <si>
    <t>Management</t>
  </si>
  <si>
    <t>management</t>
  </si>
  <si>
    <t>phone-1-5</t>
  </si>
  <si>
    <t>Eunice</t>
  </si>
  <si>
    <t>phone-17-18</t>
  </si>
  <si>
    <t>phone-33-34</t>
  </si>
  <si>
    <t>phone-49-50</t>
  </si>
  <si>
    <t>phone-57</t>
  </si>
  <si>
    <t>phone-70</t>
  </si>
  <si>
    <t>phone-72-73</t>
  </si>
  <si>
    <t>phone-88</t>
  </si>
  <si>
    <t>phone-97</t>
  </si>
  <si>
    <t>phone-111-112</t>
  </si>
  <si>
    <t>phone-132-132a</t>
  </si>
  <si>
    <t>phone-134</t>
  </si>
  <si>
    <t>phone-155-157</t>
  </si>
  <si>
    <t>phone-171</t>
  </si>
  <si>
    <t>phone-174</t>
  </si>
  <si>
    <t>phone-175</t>
  </si>
  <si>
    <t>phone-179-180</t>
  </si>
  <si>
    <t>phone-189</t>
  </si>
  <si>
    <t>phone-191-196</t>
  </si>
  <si>
    <t>phone-204</t>
  </si>
  <si>
    <t>phone-217-218</t>
  </si>
  <si>
    <t>phone-225</t>
  </si>
  <si>
    <t>phone-227-228</t>
  </si>
  <si>
    <t>phone-235</t>
  </si>
  <si>
    <t>phone-238-239</t>
  </si>
  <si>
    <t>phone-241-243</t>
  </si>
  <si>
    <t>phone-244</t>
  </si>
  <si>
    <t>phone-255-256</t>
  </si>
  <si>
    <t>phone-261</t>
  </si>
  <si>
    <t>phone-270-271</t>
  </si>
  <si>
    <t>phone-279-280</t>
  </si>
  <si>
    <t>phone-283</t>
  </si>
  <si>
    <t>phone-289</t>
  </si>
  <si>
    <t>phone-301-302</t>
  </si>
  <si>
    <t>phone-304</t>
  </si>
  <si>
    <t>phone-317</t>
  </si>
  <si>
    <t>phone-334-335</t>
  </si>
  <si>
    <t>phone-350-351</t>
  </si>
  <si>
    <t>phone-359-360</t>
  </si>
  <si>
    <t>phone-363</t>
  </si>
  <si>
    <t>phone-371</t>
  </si>
  <si>
    <t xml:space="preserve">phone </t>
  </si>
  <si>
    <t>ofir-2-3</t>
  </si>
  <si>
    <t>ofir-4</t>
  </si>
  <si>
    <t>6/4</t>
  </si>
  <si>
    <t>ofir-12-13</t>
  </si>
  <si>
    <t>ofir-17</t>
  </si>
  <si>
    <t>ofir-18</t>
  </si>
  <si>
    <t>ofir-19</t>
  </si>
  <si>
    <t>ofir-19a</t>
  </si>
  <si>
    <t>ofir-19b</t>
  </si>
  <si>
    <t>ofir-21-22</t>
  </si>
  <si>
    <t>ofir-r</t>
  </si>
  <si>
    <t>salary+management</t>
  </si>
  <si>
    <t>Director</t>
  </si>
  <si>
    <t>salary</t>
  </si>
  <si>
    <t>ofir-report</t>
  </si>
  <si>
    <t>rent-Director House</t>
  </si>
  <si>
    <t>Office</t>
  </si>
  <si>
    <t>Emeline</t>
  </si>
  <si>
    <t>phone-12</t>
  </si>
  <si>
    <t>phone-68</t>
  </si>
  <si>
    <t>phone-71</t>
  </si>
  <si>
    <t>phone-98</t>
  </si>
  <si>
    <t>phone-128-129</t>
  </si>
  <si>
    <t>phone-182</t>
  </si>
  <si>
    <t>phone-215-216</t>
  </si>
  <si>
    <t>phone-229</t>
  </si>
  <si>
    <t>phone-248</t>
  </si>
  <si>
    <t>phone-266</t>
  </si>
  <si>
    <t>phone-284</t>
  </si>
  <si>
    <t>phone-300</t>
  </si>
  <si>
    <t>phone-318</t>
  </si>
  <si>
    <t>phone-332-333</t>
  </si>
  <si>
    <t>phone-365</t>
  </si>
  <si>
    <t>phone-367</t>
  </si>
  <si>
    <t>ofir-18a</t>
  </si>
  <si>
    <t>10/5</t>
  </si>
  <si>
    <t>Eun23</t>
  </si>
  <si>
    <t>pensx10</t>
  </si>
  <si>
    <t>Eun-1</t>
  </si>
  <si>
    <t>A4envelopes</t>
  </si>
  <si>
    <t>A5envelopes</t>
  </si>
  <si>
    <t>photocopyx145</t>
  </si>
  <si>
    <t>Eun-3</t>
  </si>
  <si>
    <t>packet diskette</t>
  </si>
  <si>
    <t>Eun-4a</t>
  </si>
  <si>
    <t>plastic sleeves</t>
  </si>
  <si>
    <t>Eun-4b</t>
  </si>
  <si>
    <t>lock</t>
  </si>
  <si>
    <t>Eun-5</t>
  </si>
  <si>
    <t>toilet paperx5</t>
  </si>
  <si>
    <t>Eun-14</t>
  </si>
  <si>
    <t>biz cards</t>
  </si>
  <si>
    <t>Eun-18</t>
  </si>
  <si>
    <t>toilet paperx3</t>
  </si>
  <si>
    <t>x1 packet ink  (colour)</t>
  </si>
  <si>
    <t>Eme-9</t>
  </si>
  <si>
    <t>Eme-15</t>
  </si>
  <si>
    <t>X1packet ink (black)</t>
  </si>
  <si>
    <t>Eme-23</t>
  </si>
  <si>
    <t>x1 packet disquette</t>
  </si>
  <si>
    <t>Eme-24</t>
  </si>
  <si>
    <t>x10 CDS</t>
  </si>
  <si>
    <t>Eme-28</t>
  </si>
  <si>
    <t xml:space="preserve">plastify ID </t>
  </si>
  <si>
    <t>Eme-29</t>
  </si>
  <si>
    <t>x4 books</t>
  </si>
  <si>
    <t>Eme-30</t>
  </si>
  <si>
    <t>x6 clips</t>
  </si>
  <si>
    <t>x2 bold marker</t>
  </si>
  <si>
    <t>x1 file</t>
  </si>
  <si>
    <t>Eme-31</t>
  </si>
  <si>
    <t>Eme-5</t>
  </si>
  <si>
    <t>Express Union</t>
  </si>
  <si>
    <t>Eun-4</t>
  </si>
  <si>
    <t>Eun-6</t>
  </si>
  <si>
    <t>Eun-7</t>
  </si>
  <si>
    <t>Eun-8</t>
  </si>
  <si>
    <t>Eun-9</t>
  </si>
  <si>
    <t>Eun-10</t>
  </si>
  <si>
    <t>Eun-11</t>
  </si>
  <si>
    <t>Eun-12</t>
  </si>
  <si>
    <t>Eun-15</t>
  </si>
  <si>
    <t>Eun-16</t>
  </si>
  <si>
    <t>Eun-19</t>
  </si>
  <si>
    <t>Eun-21</t>
  </si>
  <si>
    <t>Eun-22</t>
  </si>
  <si>
    <t>Eun24</t>
  </si>
  <si>
    <t>Eun25</t>
  </si>
  <si>
    <t xml:space="preserve">Express union </t>
  </si>
  <si>
    <t>Eme-20</t>
  </si>
  <si>
    <t>Express union</t>
  </si>
  <si>
    <t>ofir-18b</t>
  </si>
  <si>
    <t>water-snec</t>
  </si>
  <si>
    <t>rent+bills</t>
  </si>
  <si>
    <t>office report</t>
  </si>
  <si>
    <t>electricity-sonel</t>
  </si>
  <si>
    <t>rents+bills</t>
  </si>
  <si>
    <t>office-report</t>
  </si>
  <si>
    <t>rent</t>
  </si>
  <si>
    <t>LAGA Family - Investing in team spirit and professional level</t>
  </si>
  <si>
    <t>6-9/6</t>
  </si>
  <si>
    <t>3-5/6</t>
  </si>
  <si>
    <t>transportX2bikes</t>
  </si>
  <si>
    <t>Douala-Airports</t>
  </si>
  <si>
    <t>Douala-airports</t>
  </si>
  <si>
    <t>Nigerian border - International Ivory investigation</t>
  </si>
  <si>
    <t>South Province-Ivory</t>
  </si>
  <si>
    <t>Bamenda- Spanish connection to Ivory trade</t>
  </si>
  <si>
    <t>Douala-Lions trade</t>
  </si>
  <si>
    <t>Douala-Limbe Ivory international investigation</t>
  </si>
  <si>
    <t>Edea- Apes</t>
  </si>
  <si>
    <t>North-Trade in Lions</t>
  </si>
  <si>
    <t>Flight y`de-Garoua-y`de</t>
  </si>
  <si>
    <t>airport taxX3</t>
  </si>
  <si>
    <t>Narcotics test</t>
  </si>
  <si>
    <t>in. ivory investigation</t>
  </si>
  <si>
    <t>feedingX2</t>
  </si>
  <si>
    <t>B-Ekono-r</t>
  </si>
  <si>
    <t>lodgingx1night</t>
  </si>
  <si>
    <t>Lodging</t>
  </si>
  <si>
    <t>Transportx4hours</t>
  </si>
  <si>
    <t>fuel gendermerie car</t>
  </si>
  <si>
    <t>Police bonus</t>
  </si>
  <si>
    <t>2XCustoms Bonus</t>
  </si>
  <si>
    <t>Yaounde- Shop protected species</t>
  </si>
  <si>
    <t>Edea-limbe-Edea</t>
  </si>
  <si>
    <t>Taxi X2Xone day</t>
  </si>
  <si>
    <t>Edea- Kopongo-chimpazee</t>
  </si>
  <si>
    <t>Kopongo</t>
  </si>
  <si>
    <t>Legal</t>
  </si>
  <si>
    <t>International phone</t>
  </si>
  <si>
    <t>changing airticket fees</t>
  </si>
  <si>
    <t>Flight-Yde-Garoua-Yde</t>
  </si>
  <si>
    <t>lodgingx3Garoua</t>
  </si>
  <si>
    <t>Container opening attestation</t>
  </si>
  <si>
    <t>CD program update</t>
  </si>
  <si>
    <t>translationX10 complaint report</t>
  </si>
  <si>
    <t>Ngoumbe case</t>
  </si>
  <si>
    <t>Samo case</t>
  </si>
  <si>
    <t>Keneth case</t>
  </si>
  <si>
    <t>Kwenti case</t>
  </si>
  <si>
    <t>Mtr. Justice Sama</t>
  </si>
  <si>
    <t>ivory dealer arrest on chinese ship douala</t>
  </si>
  <si>
    <t>Yaounde shop operation</t>
  </si>
  <si>
    <t>MoU</t>
  </si>
  <si>
    <t>Parlaiment&amp;Enforcement</t>
  </si>
  <si>
    <t>Prosecution West</t>
  </si>
  <si>
    <t>Ape&amp;Health</t>
  </si>
  <si>
    <t>Apes shelter's perspective</t>
  </si>
  <si>
    <t>Others</t>
  </si>
  <si>
    <t>translations</t>
  </si>
  <si>
    <t>Recording</t>
  </si>
  <si>
    <t>Video editing</t>
  </si>
  <si>
    <t>editing radio</t>
  </si>
  <si>
    <t>25-28/6</t>
  </si>
  <si>
    <t>Policy meetings -revisingg clasification, traditional hunting</t>
  </si>
  <si>
    <t>Representation+transport+communication</t>
  </si>
  <si>
    <t>Functioning Costs</t>
  </si>
  <si>
    <t>Bonobo case DRC</t>
  </si>
  <si>
    <t>Issuing Passport</t>
  </si>
  <si>
    <t>Suit dry clean</t>
  </si>
  <si>
    <t>office Assistat</t>
  </si>
  <si>
    <t>Amount CFA</t>
  </si>
  <si>
    <t>Budget line</t>
  </si>
  <si>
    <t>Details</t>
  </si>
  <si>
    <t>Amount USD</t>
  </si>
  <si>
    <t>Investigations</t>
  </si>
  <si>
    <t>Coordination</t>
  </si>
  <si>
    <t xml:space="preserve">      TOTAL EXPENDITURE JUNE</t>
  </si>
  <si>
    <t xml:space="preserve">FINANCIAL REPORT      -    June  2006        </t>
  </si>
  <si>
    <t>AmountCFA</t>
  </si>
  <si>
    <t>Donor</t>
  </si>
  <si>
    <t>Born Free</t>
  </si>
  <si>
    <t>Used</t>
  </si>
  <si>
    <t>World Bank</t>
  </si>
  <si>
    <t>BHC</t>
  </si>
  <si>
    <t>FWS</t>
  </si>
  <si>
    <t>Arcus</t>
  </si>
  <si>
    <t>TOTAL</t>
  </si>
  <si>
    <t>Balance end 2005</t>
  </si>
  <si>
    <t>Donated February</t>
  </si>
  <si>
    <t>15/2</t>
  </si>
  <si>
    <t>Used January</t>
  </si>
  <si>
    <t>Used February</t>
  </si>
  <si>
    <t>Used March</t>
  </si>
  <si>
    <t>Donated April</t>
  </si>
  <si>
    <t>Used April</t>
  </si>
  <si>
    <t>Donated May</t>
  </si>
  <si>
    <t>Used May</t>
  </si>
  <si>
    <t>The World Bank</t>
  </si>
  <si>
    <t>Balance end March</t>
  </si>
  <si>
    <t>Donated December</t>
  </si>
  <si>
    <t>31/12</t>
  </si>
  <si>
    <t>US FWS</t>
  </si>
  <si>
    <t xml:space="preserve">Advance payments  </t>
  </si>
  <si>
    <t>Guarantee</t>
  </si>
  <si>
    <t>equipping office</t>
  </si>
  <si>
    <t>House-rep</t>
  </si>
  <si>
    <t>Bank charges</t>
  </si>
  <si>
    <t>UNICS</t>
  </si>
  <si>
    <t>29/5</t>
  </si>
  <si>
    <t>Afriland</t>
  </si>
  <si>
    <t>Julius-Bonus</t>
  </si>
  <si>
    <t>For fighting corruption Foumban Case</t>
  </si>
  <si>
    <t>13 investigations, 7 provinces</t>
  </si>
  <si>
    <t>4 operations including arrest HK investigation</t>
  </si>
  <si>
    <t>$1=520CFA</t>
  </si>
  <si>
    <t>Donated June</t>
  </si>
  <si>
    <t>Used June</t>
  </si>
  <si>
    <t>Passing to July</t>
  </si>
  <si>
    <t>Balance end May</t>
  </si>
  <si>
    <t xml:space="preserve"> lions dealer North</t>
  </si>
  <si>
    <t>breaking false compartment</t>
  </si>
  <si>
    <t>Interpol WWG meeting</t>
  </si>
  <si>
    <t>June</t>
  </si>
  <si>
    <t>mail</t>
  </si>
  <si>
    <t>(incl. Passport)</t>
  </si>
  <si>
    <t>Jail visits</t>
  </si>
  <si>
    <t>internal transfer fees</t>
  </si>
  <si>
    <t xml:space="preserve">FINANCIAL REPORT      -    June  2006  - Summary     </t>
  </si>
  <si>
    <t>follow up 17 cases16 locked subjects</t>
  </si>
  <si>
    <t>32 media pieces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</si>
</sst>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#,##0\ _€"/>
    <numFmt numFmtId="194" formatCode="#,##0.00\ &quot;€&quot;"/>
    <numFmt numFmtId="195" formatCode="[$$-409]#,##0;[Red][$$-409]#,##0"/>
    <numFmt numFmtId="196" formatCode="&quot;$&quot;#,##0"/>
    <numFmt numFmtId="197" formatCode="_ [$€]\ * #,##0.00_ ;_ [$€]\ * \-#,##0.00_ ;_ [$€]\ * &quot;-&quot;??_ ;_ @_ "/>
  </numFmts>
  <fonts count="32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8"/>
      <name val="Arial"/>
      <family val="0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9"/>
      <name val="Arial"/>
      <family val="2"/>
    </font>
    <font>
      <sz val="9"/>
      <color indexed="53"/>
      <name val="Arial"/>
      <family val="2"/>
    </font>
    <font>
      <sz val="10"/>
      <color indexed="57"/>
      <name val="Arial"/>
      <family val="2"/>
    </font>
    <font>
      <sz val="8"/>
      <color indexed="50"/>
      <name val="Arial"/>
      <family val="2"/>
    </font>
    <font>
      <sz val="10"/>
      <color indexed="19"/>
      <name val="Arial"/>
      <family val="2"/>
    </font>
    <font>
      <sz val="8"/>
      <color indexed="19"/>
      <name val="Arial"/>
      <family val="2"/>
    </font>
    <font>
      <sz val="8"/>
      <color indexed="6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53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6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9" fontId="0" fillId="0" borderId="0" xfId="0" applyNumberFormat="1" applyFont="1" applyAlignment="1">
      <alignment horizontal="center"/>
    </xf>
    <xf numFmtId="3" fontId="0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49" fontId="0" fillId="2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19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ont="1" applyAlignment="1">
      <alignment/>
    </xf>
    <xf numFmtId="3" fontId="1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3" fontId="1" fillId="0" borderId="2" xfId="0" applyNumberFormat="1" applyFont="1" applyBorder="1" applyAlignment="1">
      <alignment/>
    </xf>
    <xf numFmtId="49" fontId="0" fillId="0" borderId="2" xfId="0" applyNumberFormat="1" applyFill="1" applyBorder="1" applyAlignment="1">
      <alignment horizontal="center"/>
    </xf>
    <xf numFmtId="3" fontId="11" fillId="0" borderId="0" xfId="0" applyNumberFormat="1" applyFont="1" applyAlignment="1">
      <alignment/>
    </xf>
    <xf numFmtId="3" fontId="0" fillId="0" borderId="2" xfId="0" applyNumberFormat="1" applyFill="1" applyBorder="1" applyAlignment="1">
      <alignment/>
    </xf>
    <xf numFmtId="193" fontId="0" fillId="0" borderId="0" xfId="0" applyNumberFormat="1" applyFont="1" applyFill="1" applyAlignment="1">
      <alignment/>
    </xf>
    <xf numFmtId="194" fontId="0" fillId="0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93" fontId="0" fillId="2" borderId="0" xfId="0" applyNumberFormat="1" applyFont="1" applyFill="1" applyAlignment="1">
      <alignment/>
    </xf>
    <xf numFmtId="49" fontId="1" fillId="0" borderId="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9" fillId="2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  <xf numFmtId="3" fontId="11" fillId="2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2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192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9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Border="1" applyAlignment="1">
      <alignment/>
    </xf>
    <xf numFmtId="195" fontId="1" fillId="0" borderId="3" xfId="0" applyNumberFormat="1" applyFont="1" applyBorder="1" applyAlignment="1">
      <alignment/>
    </xf>
    <xf numFmtId="192" fontId="14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92" fontId="14" fillId="0" borderId="0" xfId="0" applyNumberFormat="1" applyFont="1" applyAlignment="1">
      <alignment/>
    </xf>
    <xf numFmtId="192" fontId="0" fillId="0" borderId="3" xfId="0" applyNumberFormat="1" applyBorder="1" applyAlignment="1">
      <alignment/>
    </xf>
    <xf numFmtId="3" fontId="13" fillId="0" borderId="3" xfId="0" applyNumberFormat="1" applyFont="1" applyFill="1" applyBorder="1" applyAlignment="1">
      <alignment/>
    </xf>
    <xf numFmtId="49" fontId="13" fillId="0" borderId="3" xfId="0" applyNumberFormat="1" applyFont="1" applyBorder="1" applyAlignment="1">
      <alignment/>
    </xf>
    <xf numFmtId="49" fontId="13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11" fillId="0" borderId="0" xfId="0" applyNumberFormat="1" applyFont="1" applyFill="1" applyAlignment="1">
      <alignment/>
    </xf>
    <xf numFmtId="3" fontId="11" fillId="0" borderId="3" xfId="0" applyNumberFormat="1" applyFont="1" applyBorder="1" applyAlignment="1">
      <alignment/>
    </xf>
    <xf numFmtId="49" fontId="11" fillId="0" borderId="3" xfId="0" applyNumberFormat="1" applyFont="1" applyFill="1" applyBorder="1" applyAlignment="1">
      <alignment/>
    </xf>
    <xf numFmtId="49" fontId="11" fillId="0" borderId="3" xfId="0" applyNumberFormat="1" applyFont="1" applyBorder="1" applyAlignment="1">
      <alignment/>
    </xf>
    <xf numFmtId="49" fontId="11" fillId="0" borderId="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15" fillId="0" borderId="0" xfId="0" applyNumberFormat="1" applyFont="1" applyFill="1" applyAlignment="1">
      <alignment/>
    </xf>
    <xf numFmtId="3" fontId="16" fillId="0" borderId="3" xfId="0" applyNumberFormat="1" applyFont="1" applyBorder="1" applyAlignment="1">
      <alignment/>
    </xf>
    <xf numFmtId="49" fontId="16" fillId="0" borderId="3" xfId="0" applyNumberFormat="1" applyFont="1" applyFill="1" applyBorder="1" applyAlignment="1">
      <alignment/>
    </xf>
    <xf numFmtId="49" fontId="16" fillId="0" borderId="3" xfId="0" applyNumberFormat="1" applyFont="1" applyBorder="1" applyAlignment="1">
      <alignment/>
    </xf>
    <xf numFmtId="49" fontId="15" fillId="0" borderId="3" xfId="0" applyNumberFormat="1" applyFont="1" applyBorder="1" applyAlignment="1">
      <alignment horizontal="center"/>
    </xf>
    <xf numFmtId="0" fontId="15" fillId="0" borderId="0" xfId="0" applyFont="1" applyAlignment="1">
      <alignment/>
    </xf>
    <xf numFmtId="3" fontId="12" fillId="0" borderId="3" xfId="0" applyNumberFormat="1" applyFont="1" applyBorder="1" applyAlignment="1">
      <alignment/>
    </xf>
    <xf numFmtId="49" fontId="12" fillId="0" borderId="3" xfId="0" applyNumberFormat="1" applyFont="1" applyFill="1" applyBorder="1" applyAlignment="1">
      <alignment/>
    </xf>
    <xf numFmtId="49" fontId="12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3" fontId="17" fillId="0" borderId="3" xfId="0" applyNumberFormat="1" applyFont="1" applyBorder="1" applyAlignment="1">
      <alignment/>
    </xf>
    <xf numFmtId="192" fontId="14" fillId="0" borderId="3" xfId="0" applyNumberFormat="1" applyFont="1" applyBorder="1" applyAlignment="1">
      <alignment/>
    </xf>
    <xf numFmtId="3" fontId="18" fillId="0" borderId="0" xfId="0" applyNumberFormat="1" applyFont="1" applyFill="1" applyAlignment="1">
      <alignment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left"/>
    </xf>
    <xf numFmtId="3" fontId="18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center"/>
    </xf>
    <xf numFmtId="3" fontId="16" fillId="2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/>
    </xf>
    <xf numFmtId="192" fontId="14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/>
    </xf>
    <xf numFmtId="192" fontId="14" fillId="2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192" fontId="11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192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49" fontId="12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/>
    </xf>
    <xf numFmtId="192" fontId="25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3" fontId="24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center"/>
    </xf>
    <xf numFmtId="3" fontId="25" fillId="2" borderId="0" xfId="0" applyNumberFormat="1" applyFont="1" applyFill="1" applyAlignment="1">
      <alignment/>
    </xf>
    <xf numFmtId="192" fontId="25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3" fontId="16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/>
    </xf>
    <xf numFmtId="3" fontId="26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2" fillId="2" borderId="0" xfId="0" applyNumberFormat="1" applyFont="1" applyFill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11" fillId="0" borderId="0" xfId="22" applyNumberFormat="1" applyFont="1" applyBorder="1">
      <alignment/>
      <protection/>
    </xf>
    <xf numFmtId="3" fontId="12" fillId="0" borderId="0" xfId="22" applyNumberFormat="1" applyFont="1" applyBorder="1">
      <alignment/>
      <protection/>
    </xf>
    <xf numFmtId="3" fontId="13" fillId="0" borderId="0" xfId="22" applyNumberFormat="1" applyFont="1" applyFill="1" applyBorder="1">
      <alignment/>
      <protection/>
    </xf>
    <xf numFmtId="190" fontId="16" fillId="0" borderId="0" xfId="0" applyNumberFormat="1" applyFont="1" applyFill="1" applyAlignment="1">
      <alignment/>
    </xf>
    <xf numFmtId="3" fontId="10" fillId="0" borderId="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3" fontId="11" fillId="0" borderId="0" xfId="0" applyNumberFormat="1" applyFont="1" applyAlignment="1" quotePrefix="1">
      <alignment/>
    </xf>
    <xf numFmtId="0" fontId="11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 quotePrefix="1">
      <alignment/>
    </xf>
    <xf numFmtId="3" fontId="16" fillId="2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3" fontId="16" fillId="0" borderId="0" xfId="0" applyNumberFormat="1" applyFont="1" applyAlignment="1" quotePrefix="1">
      <alignment/>
    </xf>
    <xf numFmtId="3" fontId="26" fillId="2" borderId="0" xfId="0" applyNumberFormat="1" applyFont="1" applyFill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2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19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3" fillId="0" borderId="0" xfId="0" applyNumberFormat="1" applyFont="1" applyAlignment="1" quotePrefix="1">
      <alignment/>
    </xf>
    <xf numFmtId="1" fontId="13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2" borderId="0" xfId="0" applyNumberFormat="1" applyFont="1" applyFill="1" applyAlignment="1">
      <alignment/>
    </xf>
    <xf numFmtId="0" fontId="16" fillId="2" borderId="0" xfId="0" applyFont="1" applyFill="1" applyBorder="1" applyAlignment="1">
      <alignment/>
    </xf>
    <xf numFmtId="3" fontId="27" fillId="2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13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/>
    </xf>
    <xf numFmtId="3" fontId="27" fillId="0" borderId="2" xfId="0" applyNumberFormat="1" applyFont="1" applyBorder="1" applyAlignment="1">
      <alignment/>
    </xf>
    <xf numFmtId="190" fontId="2" fillId="0" borderId="0" xfId="0" applyNumberFormat="1" applyFont="1" applyFill="1" applyBorder="1" applyAlignment="1">
      <alignment horizontal="right"/>
    </xf>
    <xf numFmtId="3" fontId="29" fillId="0" borderId="0" xfId="0" applyNumberFormat="1" applyFont="1" applyAlignment="1">
      <alignment/>
    </xf>
    <xf numFmtId="3" fontId="2" fillId="2" borderId="0" xfId="0" applyNumberFormat="1" applyFont="1" applyFill="1" applyAlignment="1" quotePrefix="1">
      <alignment/>
    </xf>
    <xf numFmtId="3" fontId="16" fillId="0" borderId="0" xfId="22" applyNumberFormat="1" applyFont="1" applyBorder="1">
      <alignment/>
      <protection/>
    </xf>
    <xf numFmtId="0" fontId="0" fillId="2" borderId="0" xfId="0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All donor balanc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3"/>
  <sheetViews>
    <sheetView workbookViewId="0" topLeftCell="A1">
      <pane ySplit="5" topLeftCell="BM15" activePane="bottomLeft" state="frozen"/>
      <selection pane="topLeft" activeCell="A1" sqref="A1"/>
      <selection pane="bottomLeft" activeCell="F27" sqref="F27"/>
    </sheetView>
  </sheetViews>
  <sheetFormatPr defaultColWidth="9.140625" defaultRowHeight="12.75" zeroHeight="1"/>
  <cols>
    <col min="1" max="1" width="5.140625" style="1" customWidth="1"/>
    <col min="2" max="2" width="10.281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8" customWidth="1"/>
    <col min="7" max="7" width="6.8515625" style="28" customWidth="1"/>
    <col min="8" max="8" width="10.140625" style="5" customWidth="1"/>
    <col min="9" max="9" width="8.28125" style="4" customWidth="1"/>
    <col min="10" max="10" width="18.28125" style="0" customWidth="1"/>
    <col min="11" max="11" width="9.8515625" style="0" customWidth="1"/>
    <col min="12" max="16384" width="9.8515625" style="0" hidden="1" customWidth="1"/>
  </cols>
  <sheetData>
    <row r="1" spans="1:9" ht="15.75" customHeight="1">
      <c r="A1" s="18" t="s">
        <v>10</v>
      </c>
      <c r="B1" s="9"/>
      <c r="C1" s="10"/>
      <c r="D1" s="10"/>
      <c r="E1" s="11"/>
      <c r="F1" s="10"/>
      <c r="G1" s="10"/>
      <c r="H1" s="9"/>
      <c r="I1" s="3"/>
    </row>
    <row r="2" spans="1:9" ht="17.25" customHeight="1">
      <c r="A2" s="12"/>
      <c r="B2" s="252" t="s">
        <v>1014</v>
      </c>
      <c r="C2" s="252"/>
      <c r="D2" s="252"/>
      <c r="E2" s="252"/>
      <c r="F2" s="252"/>
      <c r="G2" s="252"/>
      <c r="H2" s="252"/>
      <c r="I2" s="22"/>
    </row>
    <row r="3" spans="1:9" s="16" customFormat="1" ht="18" customHeight="1">
      <c r="A3" s="13"/>
      <c r="B3" s="14"/>
      <c r="C3" s="14"/>
      <c r="D3" s="14"/>
      <c r="E3" s="14"/>
      <c r="F3" s="14"/>
      <c r="G3" s="14"/>
      <c r="H3" s="14"/>
      <c r="I3" s="15"/>
    </row>
    <row r="4" spans="1:9" ht="15" customHeight="1">
      <c r="A4" s="12"/>
      <c r="B4" s="20" t="s">
        <v>2</v>
      </c>
      <c r="C4" s="19" t="s">
        <v>8</v>
      </c>
      <c r="D4" s="19" t="s">
        <v>3</v>
      </c>
      <c r="E4" s="19" t="s">
        <v>9</v>
      </c>
      <c r="F4" s="19" t="s">
        <v>4</v>
      </c>
      <c r="G4" s="17" t="s">
        <v>6</v>
      </c>
      <c r="H4" s="20" t="s">
        <v>5</v>
      </c>
      <c r="I4" s="21" t="s">
        <v>7</v>
      </c>
    </row>
    <row r="5" spans="1:11" ht="18.75" customHeight="1">
      <c r="A5" s="24">
        <v>1</v>
      </c>
      <c r="B5" s="24" t="s">
        <v>1001</v>
      </c>
      <c r="C5" s="24"/>
      <c r="D5" s="24"/>
      <c r="E5" s="24"/>
      <c r="F5" s="29"/>
      <c r="G5" s="27"/>
      <c r="H5" s="25">
        <v>0</v>
      </c>
      <c r="I5" s="26">
        <v>520</v>
      </c>
      <c r="K5" s="2">
        <v>520</v>
      </c>
    </row>
    <row r="6" spans="2:11" ht="12.75">
      <c r="B6" s="30"/>
      <c r="C6" s="13"/>
      <c r="D6" s="13"/>
      <c r="E6" s="13"/>
      <c r="F6" s="31"/>
      <c r="I6" s="23"/>
      <c r="K6" s="2">
        <v>520</v>
      </c>
    </row>
    <row r="7" spans="9:11" ht="12.75">
      <c r="I7" s="23"/>
      <c r="K7" s="2">
        <v>520</v>
      </c>
    </row>
    <row r="8" spans="1:11" ht="12.75">
      <c r="A8" s="83"/>
      <c r="B8" s="95" t="s">
        <v>957</v>
      </c>
      <c r="C8" s="96"/>
      <c r="D8" s="96" t="s">
        <v>958</v>
      </c>
      <c r="E8" s="96" t="s">
        <v>959</v>
      </c>
      <c r="F8" s="97"/>
      <c r="G8" s="98"/>
      <c r="H8" s="99"/>
      <c r="I8" s="100" t="s">
        <v>960</v>
      </c>
      <c r="J8" s="101"/>
      <c r="K8" s="2">
        <v>520</v>
      </c>
    </row>
    <row r="9" spans="1:12" ht="12.75">
      <c r="A9" s="83"/>
      <c r="B9" s="95">
        <v>1910390</v>
      </c>
      <c r="C9" s="102"/>
      <c r="D9" s="96" t="s">
        <v>961</v>
      </c>
      <c r="E9" s="103" t="s">
        <v>999</v>
      </c>
      <c r="F9" s="104"/>
      <c r="G9" s="105"/>
      <c r="H9" s="106">
        <v>-1910390</v>
      </c>
      <c r="I9" s="107">
        <v>3673.826923076923</v>
      </c>
      <c r="J9" s="2"/>
      <c r="K9" s="2">
        <v>520</v>
      </c>
      <c r="L9" s="108"/>
    </row>
    <row r="10" spans="1:12" ht="12.75">
      <c r="A10" s="83"/>
      <c r="B10" s="95">
        <v>1835050</v>
      </c>
      <c r="C10" s="102"/>
      <c r="D10" s="96" t="s">
        <v>382</v>
      </c>
      <c r="E10" s="103" t="s">
        <v>1000</v>
      </c>
      <c r="F10" s="104"/>
      <c r="G10" s="105"/>
      <c r="H10" s="106">
        <v>-3745440</v>
      </c>
      <c r="I10" s="107">
        <v>3528.9423076923076</v>
      </c>
      <c r="J10" s="2"/>
      <c r="K10" s="2">
        <v>520</v>
      </c>
      <c r="L10" s="108"/>
    </row>
    <row r="11" spans="1:12" ht="12.75">
      <c r="A11" s="83"/>
      <c r="B11" s="95">
        <v>2158375</v>
      </c>
      <c r="C11" s="102"/>
      <c r="D11" s="96" t="s">
        <v>457</v>
      </c>
      <c r="E11" s="103" t="s">
        <v>1015</v>
      </c>
      <c r="F11" s="104"/>
      <c r="G11" s="105"/>
      <c r="H11" s="106">
        <v>-5903815</v>
      </c>
      <c r="I11" s="107">
        <v>4150.721153846154</v>
      </c>
      <c r="J11" s="2"/>
      <c r="K11" s="2">
        <v>520</v>
      </c>
      <c r="L11" s="108"/>
    </row>
    <row r="12" spans="1:12" ht="12.75">
      <c r="A12" s="83"/>
      <c r="B12" s="95">
        <v>912600</v>
      </c>
      <c r="C12" s="102"/>
      <c r="D12" s="96" t="s">
        <v>598</v>
      </c>
      <c r="E12" s="103" t="s">
        <v>1016</v>
      </c>
      <c r="F12" s="104"/>
      <c r="G12" s="105"/>
      <c r="H12" s="106">
        <v>-6816415</v>
      </c>
      <c r="I12" s="107">
        <v>1755</v>
      </c>
      <c r="J12" s="2"/>
      <c r="K12" s="2">
        <v>520</v>
      </c>
      <c r="L12" s="108"/>
    </row>
    <row r="13" spans="1:12" ht="12.75">
      <c r="A13" s="83"/>
      <c r="B13" s="95">
        <v>248983</v>
      </c>
      <c r="C13" s="102"/>
      <c r="D13" s="96" t="s">
        <v>730</v>
      </c>
      <c r="E13" s="103"/>
      <c r="F13" s="104"/>
      <c r="G13" s="105"/>
      <c r="H13" s="106">
        <v>-7065398</v>
      </c>
      <c r="I13" s="107">
        <v>478.8134615384615</v>
      </c>
      <c r="J13" s="2"/>
      <c r="K13" s="2">
        <v>520</v>
      </c>
      <c r="L13" s="108"/>
    </row>
    <row r="14" spans="1:12" ht="12.75">
      <c r="A14" s="83"/>
      <c r="B14" s="95">
        <v>1504400</v>
      </c>
      <c r="C14" s="102"/>
      <c r="D14" s="96" t="s">
        <v>750</v>
      </c>
      <c r="E14" s="102" t="s">
        <v>962</v>
      </c>
      <c r="F14" s="104"/>
      <c r="G14" s="105"/>
      <c r="H14" s="106">
        <v>-8569798</v>
      </c>
      <c r="I14" s="107">
        <v>2893.076923076923</v>
      </c>
      <c r="J14" s="2"/>
      <c r="K14" s="2">
        <v>520</v>
      </c>
      <c r="L14" s="108"/>
    </row>
    <row r="15" spans="1:12" ht="12.75">
      <c r="A15" s="83"/>
      <c r="B15" s="95">
        <v>492508</v>
      </c>
      <c r="C15" s="102"/>
      <c r="D15" s="96" t="s">
        <v>811</v>
      </c>
      <c r="E15" s="102"/>
      <c r="F15" s="104"/>
      <c r="G15" s="105"/>
      <c r="H15" s="106">
        <v>-9062306</v>
      </c>
      <c r="I15" s="107">
        <v>947.1307692307693</v>
      </c>
      <c r="J15" s="2"/>
      <c r="K15" s="2">
        <v>520</v>
      </c>
      <c r="L15" s="108"/>
    </row>
    <row r="16" spans="1:12" ht="12.75">
      <c r="A16" s="83"/>
      <c r="B16" s="95">
        <v>0</v>
      </c>
      <c r="C16" s="102"/>
      <c r="D16" s="96" t="s">
        <v>894</v>
      </c>
      <c r="E16" s="102"/>
      <c r="F16" s="104"/>
      <c r="G16" s="105"/>
      <c r="H16" s="106">
        <v>-9062306</v>
      </c>
      <c r="I16" s="107">
        <v>0</v>
      </c>
      <c r="J16" s="2"/>
      <c r="K16" s="2">
        <v>520</v>
      </c>
      <c r="L16" s="108"/>
    </row>
    <row r="17" spans="1:12" ht="12.75">
      <c r="A17" s="83"/>
      <c r="B17" s="99">
        <v>9062306</v>
      </c>
      <c r="C17" s="109" t="s">
        <v>963</v>
      </c>
      <c r="D17" s="110"/>
      <c r="E17" s="110"/>
      <c r="F17" s="105"/>
      <c r="G17" s="105"/>
      <c r="H17" s="106">
        <v>0</v>
      </c>
      <c r="I17" s="111">
        <v>17427.51153846154</v>
      </c>
      <c r="J17" s="2"/>
      <c r="K17" s="2">
        <v>520</v>
      </c>
      <c r="L17" s="108"/>
    </row>
    <row r="18" spans="9:11" ht="12.75">
      <c r="I18" s="23"/>
      <c r="K18" s="2">
        <v>520</v>
      </c>
    </row>
    <row r="19" spans="2:11" ht="12.75">
      <c r="B19" s="30"/>
      <c r="C19" s="13"/>
      <c r="D19" s="13"/>
      <c r="E19" s="13"/>
      <c r="F19" s="31"/>
      <c r="I19" s="23"/>
      <c r="K19" s="2">
        <v>520</v>
      </c>
    </row>
    <row r="20" spans="2:11" ht="12.75">
      <c r="B20" s="30"/>
      <c r="C20" s="13"/>
      <c r="D20" s="13"/>
      <c r="E20" s="13"/>
      <c r="F20" s="31"/>
      <c r="H20" s="5">
        <v>0</v>
      </c>
      <c r="I20" s="23">
        <v>0</v>
      </c>
      <c r="K20" s="2">
        <v>520</v>
      </c>
    </row>
    <row r="21" spans="1:11" s="67" customFormat="1" ht="13.5" thickBot="1">
      <c r="A21" s="63"/>
      <c r="B21" s="72">
        <v>1910390</v>
      </c>
      <c r="C21" s="63"/>
      <c r="D21" s="62" t="s">
        <v>11</v>
      </c>
      <c r="E21" s="61"/>
      <c r="F21" s="73"/>
      <c r="G21" s="64"/>
      <c r="H21" s="65">
        <v>-1910390</v>
      </c>
      <c r="I21" s="66">
        <v>3673.826923076923</v>
      </c>
      <c r="K21" s="2">
        <v>520</v>
      </c>
    </row>
    <row r="22" spans="2:11" ht="12.75">
      <c r="B22" s="30"/>
      <c r="C22" s="13"/>
      <c r="D22" s="13"/>
      <c r="E22" s="13"/>
      <c r="F22" s="31"/>
      <c r="H22" s="5">
        <v>0</v>
      </c>
      <c r="I22" s="23">
        <v>0</v>
      </c>
      <c r="K22" s="2">
        <v>520</v>
      </c>
    </row>
    <row r="23" spans="4:11" ht="12.75">
      <c r="D23" s="13"/>
      <c r="H23" s="5">
        <v>0</v>
      </c>
      <c r="I23" s="23">
        <v>0</v>
      </c>
      <c r="K23" s="2">
        <v>520</v>
      </c>
    </row>
    <row r="24" spans="1:11" s="45" customFormat="1" ht="12.75">
      <c r="A24" s="12"/>
      <c r="B24" s="89">
        <v>185300</v>
      </c>
      <c r="C24" s="49" t="s">
        <v>51</v>
      </c>
      <c r="D24" s="46" t="s">
        <v>53</v>
      </c>
      <c r="E24" s="49" t="s">
        <v>52</v>
      </c>
      <c r="F24" s="19"/>
      <c r="G24" s="50"/>
      <c r="H24" s="43">
        <v>-185300</v>
      </c>
      <c r="I24" s="44">
        <v>356.34615384615387</v>
      </c>
      <c r="K24" s="2">
        <v>520</v>
      </c>
    </row>
    <row r="25" spans="2:11" ht="12.75">
      <c r="B25" s="161"/>
      <c r="C25" s="33"/>
      <c r="D25" s="13"/>
      <c r="E25" s="33"/>
      <c r="G25" s="32"/>
      <c r="H25" s="5">
        <v>0</v>
      </c>
      <c r="I25" s="23">
        <v>0</v>
      </c>
      <c r="K25" s="2">
        <v>520</v>
      </c>
    </row>
    <row r="26" spans="8:11" ht="12.75">
      <c r="H26" s="5">
        <v>0</v>
      </c>
      <c r="I26" s="23">
        <v>0</v>
      </c>
      <c r="K26" s="2">
        <v>520</v>
      </c>
    </row>
    <row r="27" spans="1:11" s="45" customFormat="1" ht="12.75">
      <c r="A27" s="12"/>
      <c r="B27" s="94">
        <v>332950</v>
      </c>
      <c r="C27" s="49" t="s">
        <v>54</v>
      </c>
      <c r="D27" s="46" t="s">
        <v>98</v>
      </c>
      <c r="E27" s="49" t="s">
        <v>97</v>
      </c>
      <c r="F27" s="19"/>
      <c r="G27" s="19"/>
      <c r="H27" s="43">
        <v>-332950</v>
      </c>
      <c r="I27" s="44">
        <v>640.2884615384615</v>
      </c>
      <c r="K27" s="2">
        <v>520</v>
      </c>
    </row>
    <row r="28" spans="2:11" ht="12.75">
      <c r="B28" s="145"/>
      <c r="H28" s="5">
        <v>0</v>
      </c>
      <c r="I28" s="23">
        <v>0</v>
      </c>
      <c r="K28" s="2">
        <v>520</v>
      </c>
    </row>
    <row r="29" spans="2:11" ht="12.75">
      <c r="B29" s="8"/>
      <c r="H29" s="5">
        <v>0</v>
      </c>
      <c r="I29" s="23">
        <v>0</v>
      </c>
      <c r="K29" s="2">
        <v>520</v>
      </c>
    </row>
    <row r="30" spans="1:11" s="45" customFormat="1" ht="12.75">
      <c r="A30" s="12"/>
      <c r="B30" s="89">
        <v>116000</v>
      </c>
      <c r="C30" s="49" t="s">
        <v>99</v>
      </c>
      <c r="D30" s="46" t="s">
        <v>100</v>
      </c>
      <c r="E30" s="49" t="s">
        <v>52</v>
      </c>
      <c r="F30" s="19"/>
      <c r="G30" s="19"/>
      <c r="H30" s="43">
        <v>-116000</v>
      </c>
      <c r="I30" s="44">
        <v>223.07692307692307</v>
      </c>
      <c r="K30" s="2">
        <v>520</v>
      </c>
    </row>
    <row r="31" spans="2:11" ht="12.75">
      <c r="B31" s="8"/>
      <c r="H31" s="5">
        <v>0</v>
      </c>
      <c r="I31" s="23">
        <v>0</v>
      </c>
      <c r="K31" s="2">
        <v>520</v>
      </c>
    </row>
    <row r="32" spans="2:11" ht="12.75">
      <c r="B32" s="8"/>
      <c r="H32" s="5">
        <v>0</v>
      </c>
      <c r="I32" s="23">
        <v>0</v>
      </c>
      <c r="K32" s="2">
        <v>520</v>
      </c>
    </row>
    <row r="33" spans="1:11" s="45" customFormat="1" ht="12.75">
      <c r="A33" s="12"/>
      <c r="B33" s="94">
        <v>283250</v>
      </c>
      <c r="C33" s="49" t="s">
        <v>124</v>
      </c>
      <c r="D33" s="46">
        <v>1419606</v>
      </c>
      <c r="E33" s="49" t="s">
        <v>904</v>
      </c>
      <c r="F33" s="19"/>
      <c r="G33" s="19"/>
      <c r="H33" s="43"/>
      <c r="I33" s="44">
        <v>544.7115384615385</v>
      </c>
      <c r="K33" s="2">
        <v>520</v>
      </c>
    </row>
    <row r="34" spans="2:11" ht="12.75">
      <c r="B34" s="145"/>
      <c r="H34" s="5">
        <v>0</v>
      </c>
      <c r="I34" s="23">
        <v>0</v>
      </c>
      <c r="K34" s="2">
        <v>520</v>
      </c>
    </row>
    <row r="35" spans="8:11" ht="12.75">
      <c r="H35" s="5">
        <v>0</v>
      </c>
      <c r="I35" s="23">
        <v>0</v>
      </c>
      <c r="K35" s="2">
        <v>520</v>
      </c>
    </row>
    <row r="36" spans="1:11" s="45" customFormat="1" ht="12.75">
      <c r="A36" s="12"/>
      <c r="B36" s="94">
        <v>321000</v>
      </c>
      <c r="C36" s="49" t="s">
        <v>182</v>
      </c>
      <c r="D36" s="46">
        <v>2206706</v>
      </c>
      <c r="E36" s="49" t="s">
        <v>903</v>
      </c>
      <c r="F36" s="19"/>
      <c r="G36" s="19"/>
      <c r="H36" s="43">
        <v>-321000</v>
      </c>
      <c r="I36" s="44">
        <v>617.3076923076923</v>
      </c>
      <c r="K36" s="2">
        <v>520</v>
      </c>
    </row>
    <row r="37" spans="2:11" ht="12.75">
      <c r="B37" s="145"/>
      <c r="H37" s="5">
        <v>0</v>
      </c>
      <c r="I37" s="23">
        <v>0</v>
      </c>
      <c r="K37" s="2">
        <v>520</v>
      </c>
    </row>
    <row r="38" spans="8:11" ht="12.75">
      <c r="H38" s="5">
        <v>0</v>
      </c>
      <c r="I38" s="23">
        <v>0</v>
      </c>
      <c r="K38" s="2">
        <v>520</v>
      </c>
    </row>
    <row r="39" spans="1:11" s="45" customFormat="1" ht="12.75">
      <c r="A39" s="12"/>
      <c r="B39" s="89">
        <v>6720</v>
      </c>
      <c r="C39" s="49" t="s">
        <v>263</v>
      </c>
      <c r="D39" s="46">
        <v>315606</v>
      </c>
      <c r="E39" s="49" t="s">
        <v>898</v>
      </c>
      <c r="F39" s="19"/>
      <c r="G39" s="19"/>
      <c r="H39" s="43">
        <v>-6720</v>
      </c>
      <c r="I39" s="44">
        <v>12.923076923076923</v>
      </c>
      <c r="K39" s="2">
        <v>520</v>
      </c>
    </row>
    <row r="40" spans="2:11" ht="12.75">
      <c r="B40" s="8"/>
      <c r="H40" s="5">
        <v>0</v>
      </c>
      <c r="I40" s="23">
        <v>0</v>
      </c>
      <c r="K40" s="2">
        <v>520</v>
      </c>
    </row>
    <row r="41" spans="2:11" ht="12.75">
      <c r="B41" s="8"/>
      <c r="H41" s="5">
        <v>0</v>
      </c>
      <c r="I41" s="23">
        <v>0</v>
      </c>
      <c r="K41" s="2">
        <v>520</v>
      </c>
    </row>
    <row r="42" spans="1:11" s="45" customFormat="1" ht="12.75">
      <c r="A42" s="12"/>
      <c r="B42" s="89">
        <v>7560</v>
      </c>
      <c r="C42" s="49" t="s">
        <v>267</v>
      </c>
      <c r="D42" s="46" t="s">
        <v>268</v>
      </c>
      <c r="E42" s="49" t="s">
        <v>899</v>
      </c>
      <c r="F42" s="19"/>
      <c r="G42" s="19"/>
      <c r="H42" s="43">
        <v>-7560</v>
      </c>
      <c r="I42" s="44">
        <v>14.538461538461538</v>
      </c>
      <c r="K42" s="2">
        <v>520</v>
      </c>
    </row>
    <row r="43" spans="2:11" ht="12.75">
      <c r="B43" s="8"/>
      <c r="H43" s="5">
        <v>0</v>
      </c>
      <c r="I43" s="23">
        <v>0</v>
      </c>
      <c r="K43" s="2">
        <v>520</v>
      </c>
    </row>
    <row r="44" spans="2:11" ht="12.75">
      <c r="B44" s="8"/>
      <c r="H44" s="5">
        <v>0</v>
      </c>
      <c r="I44" s="23">
        <v>0</v>
      </c>
      <c r="K44" s="2">
        <v>520</v>
      </c>
    </row>
    <row r="45" spans="1:11" s="45" customFormat="1" ht="12.75">
      <c r="A45" s="12"/>
      <c r="B45" s="89">
        <v>52200</v>
      </c>
      <c r="C45" s="49" t="s">
        <v>277</v>
      </c>
      <c r="D45" s="46" t="s">
        <v>297</v>
      </c>
      <c r="E45" s="49" t="s">
        <v>900</v>
      </c>
      <c r="F45" s="19"/>
      <c r="G45" s="19"/>
      <c r="H45" s="43"/>
      <c r="I45" s="44">
        <v>100.38461538461539</v>
      </c>
      <c r="K45" s="2">
        <v>520</v>
      </c>
    </row>
    <row r="46" spans="2:11" ht="12.75">
      <c r="B46" s="8"/>
      <c r="H46" s="5">
        <v>0</v>
      </c>
      <c r="I46" s="23">
        <v>0</v>
      </c>
      <c r="K46" s="2">
        <v>520</v>
      </c>
    </row>
    <row r="47" spans="2:11" ht="12.75">
      <c r="B47" s="8"/>
      <c r="H47" s="5">
        <v>0</v>
      </c>
      <c r="I47" s="23">
        <v>0</v>
      </c>
      <c r="K47" s="2">
        <v>520</v>
      </c>
    </row>
    <row r="48" spans="1:11" s="45" customFormat="1" ht="12.75">
      <c r="A48" s="12"/>
      <c r="B48" s="89">
        <v>22000</v>
      </c>
      <c r="C48" s="49" t="s">
        <v>298</v>
      </c>
      <c r="D48" s="46" t="s">
        <v>299</v>
      </c>
      <c r="E48" s="49" t="s">
        <v>300</v>
      </c>
      <c r="F48" s="19"/>
      <c r="G48" s="19"/>
      <c r="H48" s="43">
        <v>-22000</v>
      </c>
      <c r="I48" s="44">
        <v>42.30769230769231</v>
      </c>
      <c r="K48" s="2">
        <v>520</v>
      </c>
    </row>
    <row r="49" spans="2:11" ht="12.75">
      <c r="B49" s="8"/>
      <c r="H49" s="5">
        <v>0</v>
      </c>
      <c r="I49" s="23">
        <v>0</v>
      </c>
      <c r="K49" s="2">
        <v>520</v>
      </c>
    </row>
    <row r="50" spans="2:11" ht="12.75">
      <c r="B50" s="8"/>
      <c r="H50" s="5">
        <v>0</v>
      </c>
      <c r="I50" s="23">
        <v>0</v>
      </c>
      <c r="K50" s="2">
        <v>520</v>
      </c>
    </row>
    <row r="51" spans="1:11" s="45" customFormat="1" ht="12.75">
      <c r="A51" s="12"/>
      <c r="B51" s="89">
        <v>82250</v>
      </c>
      <c r="C51" s="49" t="s">
        <v>306</v>
      </c>
      <c r="D51" s="46" t="s">
        <v>307</v>
      </c>
      <c r="E51" s="49" t="s">
        <v>901</v>
      </c>
      <c r="F51" s="19"/>
      <c r="G51" s="19"/>
      <c r="H51" s="43">
        <v>-82250</v>
      </c>
      <c r="I51" s="44">
        <v>158.17307692307693</v>
      </c>
      <c r="K51" s="2">
        <v>520</v>
      </c>
    </row>
    <row r="52" spans="2:11" ht="12.75">
      <c r="B52" s="8"/>
      <c r="H52" s="5">
        <v>0</v>
      </c>
      <c r="I52" s="23">
        <v>0</v>
      </c>
      <c r="K52" s="2">
        <v>520</v>
      </c>
    </row>
    <row r="53" spans="2:11" ht="12.75">
      <c r="B53" s="8"/>
      <c r="H53" s="5">
        <v>0</v>
      </c>
      <c r="I53" s="23">
        <v>0</v>
      </c>
      <c r="K53" s="2">
        <v>520</v>
      </c>
    </row>
    <row r="54" spans="1:11" s="45" customFormat="1" ht="12.75">
      <c r="A54" s="12"/>
      <c r="B54" s="89">
        <v>57850</v>
      </c>
      <c r="C54" s="49" t="s">
        <v>333</v>
      </c>
      <c r="D54" s="46" t="s">
        <v>334</v>
      </c>
      <c r="E54" s="49" t="s">
        <v>308</v>
      </c>
      <c r="F54" s="19"/>
      <c r="G54" s="19"/>
      <c r="H54" s="43">
        <v>-57850</v>
      </c>
      <c r="I54" s="44">
        <v>111.25</v>
      </c>
      <c r="K54" s="2">
        <v>520</v>
      </c>
    </row>
    <row r="55" spans="2:11" ht="12.75">
      <c r="B55" s="8"/>
      <c r="H55" s="5">
        <v>0</v>
      </c>
      <c r="I55" s="23">
        <v>0</v>
      </c>
      <c r="K55" s="2">
        <v>520</v>
      </c>
    </row>
    <row r="56" spans="2:11" ht="12.75">
      <c r="B56" s="8"/>
      <c r="H56" s="5">
        <v>0</v>
      </c>
      <c r="I56" s="23">
        <v>0</v>
      </c>
      <c r="K56" s="2">
        <v>520</v>
      </c>
    </row>
    <row r="57" spans="1:11" s="45" customFormat="1" ht="12.75">
      <c r="A57" s="12"/>
      <c r="B57" s="89">
        <v>17010</v>
      </c>
      <c r="C57" s="49" t="s">
        <v>361</v>
      </c>
      <c r="D57" s="46" t="s">
        <v>366</v>
      </c>
      <c r="E57" s="49" t="s">
        <v>902</v>
      </c>
      <c r="F57" s="19"/>
      <c r="G57" s="19"/>
      <c r="H57" s="43">
        <v>-17010</v>
      </c>
      <c r="I57" s="44">
        <v>32.71153846153846</v>
      </c>
      <c r="K57" s="2">
        <v>520</v>
      </c>
    </row>
    <row r="58" spans="2:11" ht="12.75">
      <c r="B58" s="8"/>
      <c r="H58" s="5">
        <v>0</v>
      </c>
      <c r="I58" s="23">
        <v>0</v>
      </c>
      <c r="K58" s="2">
        <v>520</v>
      </c>
    </row>
    <row r="59" spans="8:11" ht="12.75">
      <c r="H59" s="5">
        <v>0</v>
      </c>
      <c r="I59" s="23">
        <v>0</v>
      </c>
      <c r="K59" s="2">
        <v>520</v>
      </c>
    </row>
    <row r="60" spans="1:11" s="45" customFormat="1" ht="12.75">
      <c r="A60" s="12"/>
      <c r="B60" s="94">
        <v>36300</v>
      </c>
      <c r="C60" s="49" t="s">
        <v>367</v>
      </c>
      <c r="D60" s="46" t="s">
        <v>377</v>
      </c>
      <c r="E60" s="49" t="s">
        <v>905</v>
      </c>
      <c r="F60" s="19"/>
      <c r="G60" s="19"/>
      <c r="H60" s="43">
        <v>-36300</v>
      </c>
      <c r="I60" s="44">
        <v>69.8076923076923</v>
      </c>
      <c r="K60" s="2">
        <v>520</v>
      </c>
    </row>
    <row r="61" spans="2:11" ht="12.75">
      <c r="B61" s="145"/>
      <c r="H61" s="5">
        <v>0</v>
      </c>
      <c r="I61" s="23">
        <v>0</v>
      </c>
      <c r="K61" s="2">
        <v>520</v>
      </c>
    </row>
    <row r="62" spans="8:11" ht="12.75">
      <c r="H62" s="5">
        <v>0</v>
      </c>
      <c r="I62" s="23">
        <v>0</v>
      </c>
      <c r="K62" s="2">
        <v>520</v>
      </c>
    </row>
    <row r="63" spans="1:11" s="45" customFormat="1" ht="12.75">
      <c r="A63" s="12"/>
      <c r="B63" s="241">
        <v>390000</v>
      </c>
      <c r="C63" s="68" t="s">
        <v>383</v>
      </c>
      <c r="D63" s="68" t="s">
        <v>11</v>
      </c>
      <c r="E63" s="68"/>
      <c r="F63" s="69"/>
      <c r="G63" s="69"/>
      <c r="H63" s="43">
        <v>-390000</v>
      </c>
      <c r="I63" s="44">
        <v>750</v>
      </c>
      <c r="K63" s="2">
        <v>520</v>
      </c>
    </row>
    <row r="64" spans="2:11" ht="12.75">
      <c r="B64" s="242"/>
      <c r="C64" s="70"/>
      <c r="D64" s="70"/>
      <c r="E64" s="70"/>
      <c r="F64" s="71"/>
      <c r="G64" s="71"/>
      <c r="H64" s="5">
        <v>0</v>
      </c>
      <c r="I64" s="23">
        <v>0</v>
      </c>
      <c r="K64" s="2">
        <v>520</v>
      </c>
    </row>
    <row r="65" spans="8:11" ht="12.75">
      <c r="H65" s="5">
        <v>0</v>
      </c>
      <c r="I65" s="23">
        <v>0</v>
      </c>
      <c r="K65" s="2">
        <v>520</v>
      </c>
    </row>
    <row r="66" spans="8:11" ht="12.75">
      <c r="H66" s="5">
        <v>0</v>
      </c>
      <c r="I66" s="23">
        <v>0</v>
      </c>
      <c r="K66" s="2">
        <v>520</v>
      </c>
    </row>
    <row r="67" spans="8:11" ht="12.75">
      <c r="H67" s="5">
        <v>0</v>
      </c>
      <c r="I67" s="23">
        <v>0</v>
      </c>
      <c r="K67" s="2">
        <v>520</v>
      </c>
    </row>
    <row r="68" spans="1:11" s="67" customFormat="1" ht="13.5" thickBot="1">
      <c r="A68" s="63"/>
      <c r="B68" s="60">
        <v>1835050</v>
      </c>
      <c r="C68" s="61"/>
      <c r="D68" s="62" t="s">
        <v>382</v>
      </c>
      <c r="E68" s="63"/>
      <c r="F68" s="64"/>
      <c r="G68" s="64"/>
      <c r="H68" s="65">
        <v>-1835050</v>
      </c>
      <c r="I68" s="66">
        <v>3528.9423076923076</v>
      </c>
      <c r="K68" s="2">
        <v>520</v>
      </c>
    </row>
    <row r="69" spans="8:11" ht="12.75">
      <c r="H69" s="5">
        <v>0</v>
      </c>
      <c r="I69" s="23">
        <v>0</v>
      </c>
      <c r="K69" s="2">
        <v>520</v>
      </c>
    </row>
    <row r="70" spans="8:11" ht="12.75">
      <c r="H70" s="5">
        <v>0</v>
      </c>
      <c r="I70" s="23">
        <v>0</v>
      </c>
      <c r="K70" s="2">
        <v>520</v>
      </c>
    </row>
    <row r="71" spans="8:11" ht="12.75">
      <c r="H71" s="5">
        <v>0</v>
      </c>
      <c r="I71" s="23">
        <v>0</v>
      </c>
      <c r="K71" s="2">
        <v>520</v>
      </c>
    </row>
    <row r="72" spans="1:11" s="45" customFormat="1" ht="12.75">
      <c r="A72" s="12"/>
      <c r="B72" s="94">
        <v>904150</v>
      </c>
      <c r="C72" s="49" t="s">
        <v>54</v>
      </c>
      <c r="D72" s="46" t="s">
        <v>384</v>
      </c>
      <c r="E72" s="49" t="s">
        <v>906</v>
      </c>
      <c r="F72" s="19"/>
      <c r="G72" s="19"/>
      <c r="H72" s="43">
        <v>-904150</v>
      </c>
      <c r="I72" s="44">
        <v>1738.75</v>
      </c>
      <c r="K72" s="2">
        <v>520</v>
      </c>
    </row>
    <row r="73" spans="2:11" ht="12.75">
      <c r="B73" s="145"/>
      <c r="H73" s="5">
        <v>0</v>
      </c>
      <c r="I73" s="23">
        <v>0</v>
      </c>
      <c r="K73" s="2">
        <v>520</v>
      </c>
    </row>
    <row r="74" spans="8:11" ht="12.75">
      <c r="H74" s="5">
        <v>0</v>
      </c>
      <c r="I74" s="23">
        <v>0</v>
      </c>
      <c r="K74" s="2">
        <v>520</v>
      </c>
    </row>
    <row r="75" spans="1:11" s="45" customFormat="1" ht="12.75">
      <c r="A75" s="12"/>
      <c r="B75" s="205">
        <v>141200</v>
      </c>
      <c r="C75" s="49" t="s">
        <v>422</v>
      </c>
      <c r="D75" s="240" t="s">
        <v>421</v>
      </c>
      <c r="E75" s="49" t="s">
        <v>437</v>
      </c>
      <c r="F75" s="19"/>
      <c r="G75" s="19"/>
      <c r="H75" s="43">
        <v>-141200</v>
      </c>
      <c r="I75" s="44">
        <v>271.53846153846155</v>
      </c>
      <c r="K75" s="2">
        <v>520</v>
      </c>
    </row>
    <row r="76" spans="2:11" ht="12.75">
      <c r="B76" s="88"/>
      <c r="H76" s="30">
        <v>0</v>
      </c>
      <c r="I76" s="23">
        <v>0</v>
      </c>
      <c r="K76" s="2">
        <v>520</v>
      </c>
    </row>
    <row r="77" spans="8:11" ht="12.75">
      <c r="H77" s="5">
        <v>0</v>
      </c>
      <c r="I77" s="23">
        <v>0</v>
      </c>
      <c r="K77" s="2">
        <v>520</v>
      </c>
    </row>
    <row r="78" spans="1:11" s="45" customFormat="1" ht="12.75">
      <c r="A78" s="12"/>
      <c r="B78" s="205">
        <v>182100</v>
      </c>
      <c r="C78" s="49" t="s">
        <v>430</v>
      </c>
      <c r="D78" s="240" t="s">
        <v>421</v>
      </c>
      <c r="E78" s="49" t="s">
        <v>919</v>
      </c>
      <c r="F78" s="19"/>
      <c r="G78" s="19"/>
      <c r="H78" s="43"/>
      <c r="I78" s="44">
        <v>350.1923076923077</v>
      </c>
      <c r="K78" s="2">
        <v>520</v>
      </c>
    </row>
    <row r="79" spans="8:11" ht="12.75">
      <c r="H79" s="5">
        <v>0</v>
      </c>
      <c r="I79" s="23">
        <v>0</v>
      </c>
      <c r="K79" s="2">
        <v>520</v>
      </c>
    </row>
    <row r="80" spans="3:11" ht="12.75">
      <c r="C80" s="59"/>
      <c r="D80" s="59"/>
      <c r="E80" s="59"/>
      <c r="F80" s="86"/>
      <c r="G80" s="86"/>
      <c r="H80" s="56">
        <v>0</v>
      </c>
      <c r="I80" s="229">
        <v>0</v>
      </c>
      <c r="J80" s="230"/>
      <c r="K80" s="231">
        <v>520</v>
      </c>
    </row>
    <row r="81" spans="1:11" s="45" customFormat="1" ht="12.75">
      <c r="A81" s="12"/>
      <c r="B81" s="205">
        <v>197600</v>
      </c>
      <c r="C81" s="49" t="s">
        <v>440</v>
      </c>
      <c r="D81" s="240" t="s">
        <v>421</v>
      </c>
      <c r="E81" s="49" t="s">
        <v>922</v>
      </c>
      <c r="F81" s="50"/>
      <c r="G81" s="50"/>
      <c r="H81" s="78">
        <v>-197600</v>
      </c>
      <c r="I81" s="234">
        <v>380</v>
      </c>
      <c r="J81" s="235"/>
      <c r="K81" s="231">
        <v>520</v>
      </c>
    </row>
    <row r="82" spans="3:11" ht="12.75">
      <c r="C82" s="59"/>
      <c r="D82" s="59"/>
      <c r="E82" s="59"/>
      <c r="F82" s="86"/>
      <c r="G82" s="86"/>
      <c r="H82" s="56">
        <v>0</v>
      </c>
      <c r="I82" s="229">
        <v>0</v>
      </c>
      <c r="J82" s="230"/>
      <c r="K82" s="231">
        <v>520</v>
      </c>
    </row>
    <row r="83" spans="8:11" ht="12.75">
      <c r="H83" s="5">
        <v>0</v>
      </c>
      <c r="I83" s="23">
        <v>0</v>
      </c>
      <c r="K83" s="2">
        <v>520</v>
      </c>
    </row>
    <row r="84" spans="1:11" s="45" customFormat="1" ht="12.75">
      <c r="A84" s="12"/>
      <c r="B84" s="224">
        <v>410000</v>
      </c>
      <c r="C84" s="68" t="s">
        <v>383</v>
      </c>
      <c r="D84" s="68" t="s">
        <v>445</v>
      </c>
      <c r="E84" s="68"/>
      <c r="F84" s="19"/>
      <c r="G84" s="19"/>
      <c r="H84" s="43">
        <v>-410000</v>
      </c>
      <c r="I84" s="44">
        <v>788.4615384615385</v>
      </c>
      <c r="K84" s="2">
        <v>520</v>
      </c>
    </row>
    <row r="85" spans="2:11" ht="12.75">
      <c r="B85" s="88"/>
      <c r="H85" s="5">
        <v>0</v>
      </c>
      <c r="I85" s="23">
        <v>0</v>
      </c>
      <c r="K85" s="2">
        <v>520</v>
      </c>
    </row>
    <row r="86" spans="8:11" ht="12.75">
      <c r="H86" s="5">
        <v>0</v>
      </c>
      <c r="I86" s="23">
        <v>0</v>
      </c>
      <c r="K86" s="2">
        <v>520</v>
      </c>
    </row>
    <row r="87" spans="8:11" ht="12.75">
      <c r="H87" s="5">
        <v>0</v>
      </c>
      <c r="I87" s="23">
        <v>0</v>
      </c>
      <c r="K87" s="2">
        <v>520</v>
      </c>
    </row>
    <row r="88" spans="8:11" ht="12.75">
      <c r="H88" s="5">
        <v>0</v>
      </c>
      <c r="I88" s="23">
        <v>0</v>
      </c>
      <c r="K88" s="2">
        <v>520</v>
      </c>
    </row>
    <row r="89" spans="1:11" s="67" customFormat="1" ht="13.5" thickBot="1">
      <c r="A89" s="63"/>
      <c r="B89" s="60">
        <v>2158375</v>
      </c>
      <c r="C89" s="62"/>
      <c r="D89" s="62" t="s">
        <v>924</v>
      </c>
      <c r="E89" s="61"/>
      <c r="F89" s="73"/>
      <c r="G89" s="64"/>
      <c r="H89" s="65">
        <v>-2158375</v>
      </c>
      <c r="I89" s="66">
        <v>4150.721153846154</v>
      </c>
      <c r="K89" s="2">
        <v>520</v>
      </c>
    </row>
    <row r="90" spans="4:11" ht="12.75">
      <c r="D90" s="13"/>
      <c r="H90" s="5">
        <v>0</v>
      </c>
      <c r="I90" s="23">
        <v>0</v>
      </c>
      <c r="K90" s="2">
        <v>520</v>
      </c>
    </row>
    <row r="91" spans="2:11" ht="12.75">
      <c r="B91" s="30"/>
      <c r="D91" s="13"/>
      <c r="G91" s="32"/>
      <c r="H91" s="5">
        <v>0</v>
      </c>
      <c r="I91" s="23">
        <v>0</v>
      </c>
      <c r="K91" s="2">
        <v>520</v>
      </c>
    </row>
    <row r="92" spans="1:11" s="45" customFormat="1" ht="12.75">
      <c r="A92" s="12"/>
      <c r="B92" s="200">
        <v>291500</v>
      </c>
      <c r="C92" s="12" t="s">
        <v>0</v>
      </c>
      <c r="D92" s="12"/>
      <c r="E92" s="12"/>
      <c r="F92" s="19"/>
      <c r="G92" s="19"/>
      <c r="H92" s="43">
        <v>0</v>
      </c>
      <c r="I92" s="44">
        <v>560.5769230769231</v>
      </c>
      <c r="K92" s="2">
        <v>520</v>
      </c>
    </row>
    <row r="93" spans="2:11" ht="12.75">
      <c r="B93" s="217"/>
      <c r="H93" s="5">
        <v>0</v>
      </c>
      <c r="I93" s="23">
        <v>0</v>
      </c>
      <c r="K93" s="2">
        <v>520</v>
      </c>
    </row>
    <row r="94" spans="1:11" s="45" customFormat="1" ht="12.75">
      <c r="A94" s="12"/>
      <c r="B94" s="200">
        <v>4900</v>
      </c>
      <c r="C94" s="12" t="s">
        <v>925</v>
      </c>
      <c r="D94" s="12"/>
      <c r="E94" s="90" t="s">
        <v>523</v>
      </c>
      <c r="F94" s="19"/>
      <c r="G94" s="19"/>
      <c r="H94" s="43">
        <v>0</v>
      </c>
      <c r="I94" s="44">
        <v>9.423076923076923</v>
      </c>
      <c r="K94" s="2">
        <v>520</v>
      </c>
    </row>
    <row r="95" spans="2:11" ht="12.75">
      <c r="B95" s="217"/>
      <c r="H95" s="5">
        <v>0</v>
      </c>
      <c r="I95" s="23">
        <v>0</v>
      </c>
      <c r="K95" s="2">
        <v>520</v>
      </c>
    </row>
    <row r="96" spans="1:11" s="45" customFormat="1" ht="12.75">
      <c r="A96" s="12"/>
      <c r="B96" s="200">
        <v>4800</v>
      </c>
      <c r="C96" s="12" t="s">
        <v>1</v>
      </c>
      <c r="D96" s="12"/>
      <c r="E96" s="12"/>
      <c r="F96" s="19"/>
      <c r="G96" s="19"/>
      <c r="H96" s="43">
        <v>0</v>
      </c>
      <c r="I96" s="44">
        <v>9.23076923076923</v>
      </c>
      <c r="K96" s="2">
        <v>520</v>
      </c>
    </row>
    <row r="97" spans="2:11" ht="12.75">
      <c r="B97" s="217"/>
      <c r="H97" s="5">
        <v>0</v>
      </c>
      <c r="I97" s="23">
        <v>0</v>
      </c>
      <c r="K97" s="2">
        <v>520</v>
      </c>
    </row>
    <row r="98" spans="1:11" s="45" customFormat="1" ht="12.75">
      <c r="A98" s="12"/>
      <c r="B98" s="221">
        <v>1000</v>
      </c>
      <c r="C98" s="12" t="s">
        <v>1010</v>
      </c>
      <c r="D98" s="12"/>
      <c r="E98" s="12" t="s">
        <v>25</v>
      </c>
      <c r="F98" s="19"/>
      <c r="G98" s="19"/>
      <c r="H98" s="43">
        <v>0</v>
      </c>
      <c r="I98" s="44">
        <v>1.9230769230769231</v>
      </c>
      <c r="K98" s="2">
        <v>520</v>
      </c>
    </row>
    <row r="99" spans="8:11" ht="12.75">
      <c r="H99" s="5">
        <v>0</v>
      </c>
      <c r="I99" s="23">
        <v>0</v>
      </c>
      <c r="K99" s="2">
        <v>520</v>
      </c>
    </row>
    <row r="100" spans="1:11" s="45" customFormat="1" ht="12.75">
      <c r="A100" s="12"/>
      <c r="B100" s="94">
        <v>150800</v>
      </c>
      <c r="C100" s="12" t="s">
        <v>34</v>
      </c>
      <c r="D100" s="12"/>
      <c r="E100" s="12"/>
      <c r="F100" s="19"/>
      <c r="G100" s="19"/>
      <c r="H100" s="43">
        <v>0</v>
      </c>
      <c r="I100" s="44">
        <v>290</v>
      </c>
      <c r="K100" s="2">
        <v>520</v>
      </c>
    </row>
    <row r="101" spans="8:11" ht="12.75">
      <c r="H101" s="5">
        <v>0</v>
      </c>
      <c r="I101" s="23">
        <v>0</v>
      </c>
      <c r="K101" s="2">
        <v>520</v>
      </c>
    </row>
    <row r="102" spans="1:11" s="45" customFormat="1" ht="12.75">
      <c r="A102" s="12"/>
      <c r="B102" s="200">
        <v>284050</v>
      </c>
      <c r="C102" s="12"/>
      <c r="D102" s="12" t="s">
        <v>1011</v>
      </c>
      <c r="E102" s="12" t="s">
        <v>36</v>
      </c>
      <c r="F102" s="19"/>
      <c r="G102" s="19"/>
      <c r="H102" s="43">
        <v>0</v>
      </c>
      <c r="I102" s="44">
        <v>546.25</v>
      </c>
      <c r="K102" s="2">
        <v>520</v>
      </c>
    </row>
    <row r="103" spans="8:11" ht="12.75">
      <c r="H103" s="5">
        <v>0</v>
      </c>
      <c r="I103" s="23">
        <v>0</v>
      </c>
      <c r="K103" s="2">
        <v>520</v>
      </c>
    </row>
    <row r="104" spans="1:11" s="45" customFormat="1" ht="12.75">
      <c r="A104" s="12"/>
      <c r="B104" s="94">
        <v>44000</v>
      </c>
      <c r="C104" s="12" t="s">
        <v>39</v>
      </c>
      <c r="D104" s="12"/>
      <c r="E104" s="12"/>
      <c r="F104" s="19"/>
      <c r="G104" s="19"/>
      <c r="H104" s="43">
        <v>0</v>
      </c>
      <c r="I104" s="44">
        <v>84.61538461538461</v>
      </c>
      <c r="K104" s="2">
        <v>520</v>
      </c>
    </row>
    <row r="105" spans="8:11" ht="12.75">
      <c r="H105" s="5">
        <v>0</v>
      </c>
      <c r="I105" s="23">
        <v>0</v>
      </c>
      <c r="K105" s="2">
        <v>520</v>
      </c>
    </row>
    <row r="106" spans="1:11" s="45" customFormat="1" ht="12.75">
      <c r="A106" s="12"/>
      <c r="B106" s="94">
        <v>14000</v>
      </c>
      <c r="C106" s="12" t="s">
        <v>42</v>
      </c>
      <c r="D106" s="12"/>
      <c r="E106" s="12"/>
      <c r="F106" s="19"/>
      <c r="G106" s="19"/>
      <c r="H106" s="43">
        <v>0</v>
      </c>
      <c r="I106" s="44">
        <v>26.923076923076923</v>
      </c>
      <c r="K106" s="2">
        <v>520</v>
      </c>
    </row>
    <row r="107" spans="8:11" ht="12.75">
      <c r="H107" s="5">
        <v>0</v>
      </c>
      <c r="I107" s="23">
        <v>0</v>
      </c>
      <c r="K107" s="2">
        <v>520</v>
      </c>
    </row>
    <row r="108" spans="1:11" s="45" customFormat="1" ht="12.75">
      <c r="A108" s="12"/>
      <c r="B108" s="200">
        <v>197900</v>
      </c>
      <c r="C108" s="12" t="s">
        <v>1012</v>
      </c>
      <c r="D108" s="12"/>
      <c r="E108" s="12" t="s">
        <v>547</v>
      </c>
      <c r="F108" s="19"/>
      <c r="G108" s="19"/>
      <c r="H108" s="43">
        <v>0</v>
      </c>
      <c r="I108" s="44">
        <v>380.5769230769231</v>
      </c>
      <c r="K108" s="2">
        <v>520</v>
      </c>
    </row>
    <row r="109" spans="8:11" ht="12.75">
      <c r="H109" s="5">
        <v>0</v>
      </c>
      <c r="I109" s="23">
        <v>0</v>
      </c>
      <c r="K109" s="2">
        <v>520</v>
      </c>
    </row>
    <row r="110" spans="1:11" s="45" customFormat="1" ht="12.75">
      <c r="A110" s="12"/>
      <c r="B110" s="200">
        <v>30000</v>
      </c>
      <c r="C110" s="12" t="s">
        <v>572</v>
      </c>
      <c r="D110" s="12"/>
      <c r="E110" s="12"/>
      <c r="F110" s="19"/>
      <c r="G110" s="19"/>
      <c r="H110" s="43">
        <v>0</v>
      </c>
      <c r="I110" s="44">
        <v>57.69230769230769</v>
      </c>
      <c r="K110" s="2">
        <v>520</v>
      </c>
    </row>
    <row r="111" spans="2:11" ht="12.75">
      <c r="B111" s="223"/>
      <c r="H111" s="5">
        <v>0</v>
      </c>
      <c r="I111" s="23">
        <v>0</v>
      </c>
      <c r="K111" s="2">
        <v>520</v>
      </c>
    </row>
    <row r="112" spans="1:11" s="45" customFormat="1" ht="12.75">
      <c r="A112" s="12"/>
      <c r="B112" s="200">
        <v>75425</v>
      </c>
      <c r="C112" s="12"/>
      <c r="D112" s="12"/>
      <c r="E112" s="12" t="s">
        <v>418</v>
      </c>
      <c r="F112" s="19"/>
      <c r="G112" s="19"/>
      <c r="H112" s="43">
        <v>0</v>
      </c>
      <c r="I112" s="44">
        <v>145.04807692307693</v>
      </c>
      <c r="K112" s="2">
        <v>520</v>
      </c>
    </row>
    <row r="113" spans="2:11" ht="12.75">
      <c r="B113" s="8"/>
      <c r="H113" s="5">
        <v>0</v>
      </c>
      <c r="I113" s="23">
        <v>0</v>
      </c>
      <c r="K113" s="2">
        <v>520</v>
      </c>
    </row>
    <row r="114" spans="1:11" s="45" customFormat="1" ht="12.75">
      <c r="A114" s="12"/>
      <c r="B114" s="94">
        <v>100000</v>
      </c>
      <c r="C114" s="79" t="s">
        <v>930</v>
      </c>
      <c r="D114" s="52"/>
      <c r="E114" s="52"/>
      <c r="F114" s="53"/>
      <c r="G114" s="53"/>
      <c r="H114" s="43">
        <v>0</v>
      </c>
      <c r="I114" s="44">
        <v>192.30769230769232</v>
      </c>
      <c r="K114" s="2">
        <v>520</v>
      </c>
    </row>
    <row r="115" spans="8:11" ht="12.75">
      <c r="H115" s="5">
        <v>0</v>
      </c>
      <c r="I115" s="23">
        <v>0</v>
      </c>
      <c r="K115" s="2">
        <v>520</v>
      </c>
    </row>
    <row r="116" spans="1:11" s="45" customFormat="1" ht="12.75">
      <c r="A116" s="12"/>
      <c r="B116" s="87">
        <v>600000</v>
      </c>
      <c r="C116" s="12"/>
      <c r="D116" s="12"/>
      <c r="E116" s="12" t="s">
        <v>587</v>
      </c>
      <c r="F116" s="19"/>
      <c r="G116" s="19"/>
      <c r="H116" s="43">
        <v>0</v>
      </c>
      <c r="I116" s="44">
        <v>1153.8461538461538</v>
      </c>
      <c r="K116" s="2">
        <v>520</v>
      </c>
    </row>
    <row r="117" spans="8:11" ht="12.75">
      <c r="H117" s="5">
        <v>0</v>
      </c>
      <c r="I117" s="23">
        <v>0</v>
      </c>
      <c r="K117" s="2">
        <v>520</v>
      </c>
    </row>
    <row r="118" spans="1:11" s="45" customFormat="1" ht="12.75">
      <c r="A118" s="12"/>
      <c r="B118" s="87">
        <v>360000</v>
      </c>
      <c r="C118" s="12" t="s">
        <v>597</v>
      </c>
      <c r="D118" s="12"/>
      <c r="E118" s="12"/>
      <c r="F118" s="19"/>
      <c r="G118" s="19"/>
      <c r="H118" s="43">
        <v>0</v>
      </c>
      <c r="I118" s="44">
        <v>692.3076923076923</v>
      </c>
      <c r="K118" s="2">
        <v>520</v>
      </c>
    </row>
    <row r="119" spans="2:11" ht="12.75">
      <c r="B119" s="8"/>
      <c r="H119" s="5">
        <v>0</v>
      </c>
      <c r="I119" s="23">
        <v>0</v>
      </c>
      <c r="K119" s="2">
        <v>520</v>
      </c>
    </row>
    <row r="120" spans="2:11" ht="12.75">
      <c r="B120" s="8"/>
      <c r="H120" s="5">
        <v>0</v>
      </c>
      <c r="I120" s="23">
        <v>0</v>
      </c>
      <c r="K120" s="2">
        <v>520</v>
      </c>
    </row>
    <row r="121" spans="2:11" ht="12.75">
      <c r="B121" s="8"/>
      <c r="H121" s="5">
        <v>0</v>
      </c>
      <c r="I121" s="23">
        <v>0</v>
      </c>
      <c r="K121" s="2">
        <v>520</v>
      </c>
    </row>
    <row r="122" spans="2:11" ht="12.75">
      <c r="B122" s="8"/>
      <c r="H122" s="5">
        <v>0</v>
      </c>
      <c r="I122" s="23">
        <v>0</v>
      </c>
      <c r="K122" s="2">
        <v>520</v>
      </c>
    </row>
    <row r="123" spans="1:11" s="67" customFormat="1" ht="13.5" thickBot="1">
      <c r="A123" s="63"/>
      <c r="B123" s="212">
        <v>912600</v>
      </c>
      <c r="C123" s="80"/>
      <c r="D123" s="62" t="s">
        <v>598</v>
      </c>
      <c r="E123" s="63"/>
      <c r="F123" s="64"/>
      <c r="G123" s="64"/>
      <c r="H123" s="65">
        <v>-912600</v>
      </c>
      <c r="I123" s="66">
        <v>1755</v>
      </c>
      <c r="K123" s="2">
        <v>520</v>
      </c>
    </row>
    <row r="124" spans="2:11" ht="12.75">
      <c r="B124" s="213"/>
      <c r="C124" s="81"/>
      <c r="D124" s="82"/>
      <c r="E124" s="83"/>
      <c r="F124" s="84"/>
      <c r="G124" s="84"/>
      <c r="H124" s="5">
        <v>0</v>
      </c>
      <c r="I124" s="23">
        <v>0</v>
      </c>
      <c r="K124" s="2">
        <v>520</v>
      </c>
    </row>
    <row r="125" spans="2:11" ht="12.75">
      <c r="B125" s="213"/>
      <c r="C125" s="81"/>
      <c r="D125" s="82"/>
      <c r="E125" s="83"/>
      <c r="F125" s="84"/>
      <c r="G125" s="84"/>
      <c r="H125" s="5">
        <v>0</v>
      </c>
      <c r="I125" s="23">
        <v>0</v>
      </c>
      <c r="K125" s="2">
        <v>520</v>
      </c>
    </row>
    <row r="126" spans="1:11" s="45" customFormat="1" ht="12.75">
      <c r="A126" s="12"/>
      <c r="B126" s="87">
        <v>93350</v>
      </c>
      <c r="C126" s="12" t="s">
        <v>0</v>
      </c>
      <c r="D126" s="12"/>
      <c r="E126" s="12"/>
      <c r="F126" s="19"/>
      <c r="G126" s="19"/>
      <c r="H126" s="43">
        <v>0</v>
      </c>
      <c r="I126" s="44">
        <v>179.51923076923077</v>
      </c>
      <c r="K126" s="2">
        <v>520</v>
      </c>
    </row>
    <row r="127" spans="2:11" ht="12.75">
      <c r="B127" s="74"/>
      <c r="H127" s="5">
        <v>0</v>
      </c>
      <c r="I127" s="23">
        <v>0</v>
      </c>
      <c r="K127" s="2">
        <v>520</v>
      </c>
    </row>
    <row r="128" spans="1:11" s="45" customFormat="1" ht="12.75">
      <c r="A128" s="12"/>
      <c r="B128" s="87">
        <v>800</v>
      </c>
      <c r="C128" s="12" t="s">
        <v>1</v>
      </c>
      <c r="D128" s="12"/>
      <c r="E128" s="12"/>
      <c r="F128" s="19"/>
      <c r="G128" s="19"/>
      <c r="H128" s="43">
        <v>0</v>
      </c>
      <c r="I128" s="44">
        <v>1.5384615384615385</v>
      </c>
      <c r="K128" s="2">
        <v>520</v>
      </c>
    </row>
    <row r="129" spans="2:11" ht="12.75">
      <c r="B129" s="74"/>
      <c r="H129" s="5">
        <v>0</v>
      </c>
      <c r="I129" s="23">
        <v>0</v>
      </c>
      <c r="K129" s="2">
        <v>520</v>
      </c>
    </row>
    <row r="130" spans="1:11" s="45" customFormat="1" ht="12.75">
      <c r="A130" s="12"/>
      <c r="B130" s="87">
        <v>72600</v>
      </c>
      <c r="C130" s="12"/>
      <c r="D130" s="12"/>
      <c r="E130" s="12" t="s">
        <v>36</v>
      </c>
      <c r="F130" s="19"/>
      <c r="G130" s="19"/>
      <c r="H130" s="43">
        <v>0</v>
      </c>
      <c r="I130" s="44">
        <v>139.6153846153846</v>
      </c>
      <c r="K130" s="2">
        <v>520</v>
      </c>
    </row>
    <row r="131" spans="2:11" ht="12.75">
      <c r="B131" s="74"/>
      <c r="H131" s="5">
        <v>0</v>
      </c>
      <c r="I131" s="23">
        <v>0</v>
      </c>
      <c r="K131" s="2">
        <v>520</v>
      </c>
    </row>
    <row r="132" spans="2:11" ht="12.75">
      <c r="B132" s="74"/>
      <c r="H132" s="5">
        <v>0</v>
      </c>
      <c r="I132" s="23">
        <v>0</v>
      </c>
      <c r="K132" s="2">
        <v>520</v>
      </c>
    </row>
    <row r="133" spans="1:11" s="45" customFormat="1" ht="12.75">
      <c r="A133" s="12"/>
      <c r="B133" s="87">
        <v>325000</v>
      </c>
      <c r="C133" s="68" t="s">
        <v>636</v>
      </c>
      <c r="D133" s="68"/>
      <c r="E133" s="12"/>
      <c r="F133" s="19"/>
      <c r="G133" s="19"/>
      <c r="H133" s="43">
        <v>-325000</v>
      </c>
      <c r="I133" s="44">
        <v>625</v>
      </c>
      <c r="K133" s="2">
        <v>520</v>
      </c>
    </row>
    <row r="134" spans="2:11" ht="12.75">
      <c r="B134" s="74"/>
      <c r="H134" s="5">
        <v>0</v>
      </c>
      <c r="I134" s="23">
        <v>0</v>
      </c>
      <c r="K134" s="2">
        <v>520</v>
      </c>
    </row>
    <row r="135" spans="1:11" s="45" customFormat="1" ht="12.75">
      <c r="A135" s="12"/>
      <c r="B135" s="87">
        <v>105000</v>
      </c>
      <c r="C135" s="85" t="s">
        <v>636</v>
      </c>
      <c r="D135" s="12"/>
      <c r="E135" s="12" t="s">
        <v>937</v>
      </c>
      <c r="F135" s="19"/>
      <c r="G135" s="19"/>
      <c r="H135" s="43"/>
      <c r="I135" s="44">
        <v>201.92307692307693</v>
      </c>
      <c r="K135" s="2">
        <v>520</v>
      </c>
    </row>
    <row r="136" spans="2:11" ht="12.75">
      <c r="B136" s="74"/>
      <c r="H136" s="5">
        <v>0</v>
      </c>
      <c r="I136" s="23">
        <v>0</v>
      </c>
      <c r="K136" s="2">
        <v>520</v>
      </c>
    </row>
    <row r="137" spans="1:11" s="45" customFormat="1" ht="12.75">
      <c r="A137" s="12"/>
      <c r="B137" s="94">
        <v>95000</v>
      </c>
      <c r="C137" s="85" t="s">
        <v>636</v>
      </c>
      <c r="D137" s="12"/>
      <c r="E137" s="12" t="s">
        <v>643</v>
      </c>
      <c r="F137" s="19"/>
      <c r="G137" s="19"/>
      <c r="H137" s="43">
        <v>0</v>
      </c>
      <c r="I137" s="44">
        <v>182.69230769230768</v>
      </c>
      <c r="K137" s="2">
        <v>520</v>
      </c>
    </row>
    <row r="138" spans="2:11" ht="12.75">
      <c r="B138" s="74"/>
      <c r="H138" s="5">
        <v>0</v>
      </c>
      <c r="I138" s="23">
        <v>0</v>
      </c>
      <c r="K138" s="2">
        <v>520</v>
      </c>
    </row>
    <row r="139" spans="1:11" s="45" customFormat="1" ht="12.75">
      <c r="A139" s="12"/>
      <c r="B139" s="87">
        <v>10000</v>
      </c>
      <c r="C139" s="12" t="s">
        <v>636</v>
      </c>
      <c r="D139" s="12"/>
      <c r="E139" s="12" t="s">
        <v>938</v>
      </c>
      <c r="F139" s="19"/>
      <c r="G139" s="19"/>
      <c r="H139" s="43">
        <v>0</v>
      </c>
      <c r="I139" s="44">
        <v>19.23076923076923</v>
      </c>
      <c r="K139" s="2">
        <v>520</v>
      </c>
    </row>
    <row r="140" spans="2:11" ht="12.75">
      <c r="B140" s="74"/>
      <c r="H140" s="5">
        <v>0</v>
      </c>
      <c r="I140" s="23">
        <v>0</v>
      </c>
      <c r="K140" s="2">
        <v>520</v>
      </c>
    </row>
    <row r="141" spans="1:11" s="45" customFormat="1" ht="12.75">
      <c r="A141" s="12"/>
      <c r="B141" s="87">
        <v>115000</v>
      </c>
      <c r="C141" s="12" t="s">
        <v>636</v>
      </c>
      <c r="D141" s="12"/>
      <c r="E141" s="12" t="s">
        <v>944</v>
      </c>
      <c r="F141" s="19"/>
      <c r="G141" s="19"/>
      <c r="H141" s="43">
        <v>0</v>
      </c>
      <c r="I141" s="44">
        <v>221.15384615384616</v>
      </c>
      <c r="K141" s="2">
        <v>520</v>
      </c>
    </row>
    <row r="142" spans="2:11" ht="12.75">
      <c r="B142" s="74"/>
      <c r="H142" s="5">
        <v>0</v>
      </c>
      <c r="I142" s="23">
        <v>0</v>
      </c>
      <c r="K142" s="2">
        <v>520</v>
      </c>
    </row>
    <row r="143" spans="2:11" ht="12.75">
      <c r="B143" s="74"/>
      <c r="H143" s="5">
        <v>0</v>
      </c>
      <c r="I143" s="23">
        <v>0</v>
      </c>
      <c r="K143" s="2">
        <v>520</v>
      </c>
    </row>
    <row r="144" spans="1:11" s="45" customFormat="1" ht="12.75">
      <c r="A144" s="12"/>
      <c r="B144" s="87">
        <v>35000</v>
      </c>
      <c r="C144" s="68" t="s">
        <v>659</v>
      </c>
      <c r="D144" s="12"/>
      <c r="E144" s="12"/>
      <c r="F144" s="19"/>
      <c r="G144" s="19"/>
      <c r="H144" s="43">
        <v>-35000</v>
      </c>
      <c r="I144" s="44">
        <v>67.3076923076923</v>
      </c>
      <c r="K144" s="2">
        <v>520</v>
      </c>
    </row>
    <row r="145" spans="2:11" ht="12.75">
      <c r="B145" s="74"/>
      <c r="H145" s="5">
        <v>0</v>
      </c>
      <c r="I145" s="23">
        <v>0</v>
      </c>
      <c r="K145" s="2">
        <v>520</v>
      </c>
    </row>
    <row r="146" spans="2:11" ht="12.75">
      <c r="B146" s="74"/>
      <c r="H146" s="5">
        <v>0</v>
      </c>
      <c r="I146" s="23">
        <v>0</v>
      </c>
      <c r="K146" s="2">
        <v>520</v>
      </c>
    </row>
    <row r="147" spans="1:11" s="45" customFormat="1" ht="12.75">
      <c r="A147" s="12"/>
      <c r="B147" s="87">
        <v>87800</v>
      </c>
      <c r="C147" s="12"/>
      <c r="D147" s="12"/>
      <c r="E147" s="12" t="s">
        <v>418</v>
      </c>
      <c r="F147" s="19"/>
      <c r="G147" s="19"/>
      <c r="H147" s="43">
        <v>0</v>
      </c>
      <c r="I147" s="44">
        <v>168.84615384615384</v>
      </c>
      <c r="K147" s="2">
        <v>520</v>
      </c>
    </row>
    <row r="148" spans="2:11" ht="12.75">
      <c r="B148" s="74"/>
      <c r="H148" s="5">
        <v>0</v>
      </c>
      <c r="I148" s="23">
        <v>0</v>
      </c>
      <c r="K148" s="2">
        <v>520</v>
      </c>
    </row>
    <row r="149" spans="1:11" s="45" customFormat="1" ht="12.75">
      <c r="A149" s="12"/>
      <c r="B149" s="87">
        <v>38050</v>
      </c>
      <c r="C149" s="12"/>
      <c r="D149" s="12"/>
      <c r="E149" s="12" t="s">
        <v>425</v>
      </c>
      <c r="F149" s="19"/>
      <c r="G149" s="19"/>
      <c r="H149" s="43">
        <v>0</v>
      </c>
      <c r="I149" s="44">
        <v>73.17307692307692</v>
      </c>
      <c r="K149" s="2">
        <v>520</v>
      </c>
    </row>
    <row r="150" spans="2:11" ht="12.75">
      <c r="B150" s="74"/>
      <c r="H150" s="5">
        <v>0</v>
      </c>
      <c r="I150" s="23">
        <v>0</v>
      </c>
      <c r="K150" s="2">
        <v>520</v>
      </c>
    </row>
    <row r="151" spans="1:11" s="45" customFormat="1" ht="12.75">
      <c r="A151" s="12"/>
      <c r="B151" s="87">
        <v>260000</v>
      </c>
      <c r="C151" s="12" t="s">
        <v>597</v>
      </c>
      <c r="D151" s="12"/>
      <c r="E151" s="12"/>
      <c r="F151" s="19"/>
      <c r="G151" s="19"/>
      <c r="H151" s="43">
        <v>0</v>
      </c>
      <c r="I151" s="44">
        <v>500</v>
      </c>
      <c r="K151" s="2">
        <v>520</v>
      </c>
    </row>
    <row r="152" spans="8:11" ht="12.75">
      <c r="H152" s="5">
        <v>0</v>
      </c>
      <c r="I152" s="23">
        <v>0</v>
      </c>
      <c r="K152" s="2">
        <v>520</v>
      </c>
    </row>
    <row r="153" spans="8:11" ht="12.75">
      <c r="H153" s="5">
        <v>0</v>
      </c>
      <c r="I153" s="23">
        <v>0</v>
      </c>
      <c r="K153" s="2">
        <v>520</v>
      </c>
    </row>
    <row r="154" spans="8:11" ht="12.75">
      <c r="H154" s="5">
        <v>0</v>
      </c>
      <c r="I154" s="23">
        <v>0</v>
      </c>
      <c r="K154" s="2">
        <v>520</v>
      </c>
    </row>
    <row r="155" spans="8:11" ht="12.75">
      <c r="H155" s="5">
        <v>0</v>
      </c>
      <c r="I155" s="23">
        <v>0</v>
      </c>
      <c r="K155" s="2">
        <v>520</v>
      </c>
    </row>
    <row r="156" spans="1:11" s="67" customFormat="1" ht="13.5" thickBot="1">
      <c r="A156" s="63"/>
      <c r="B156" s="72">
        <v>248983</v>
      </c>
      <c r="C156" s="75"/>
      <c r="D156" s="80" t="s">
        <v>730</v>
      </c>
      <c r="E156" s="63"/>
      <c r="F156" s="64"/>
      <c r="G156" s="64"/>
      <c r="H156" s="65">
        <v>-248983</v>
      </c>
      <c r="I156" s="66">
        <v>478.8134615384615</v>
      </c>
      <c r="K156" s="2">
        <v>520</v>
      </c>
    </row>
    <row r="157" spans="2:11" ht="12.75">
      <c r="B157" s="36"/>
      <c r="C157" s="37"/>
      <c r="D157" s="37"/>
      <c r="E157" s="37"/>
      <c r="G157" s="58"/>
      <c r="H157" s="5">
        <v>0</v>
      </c>
      <c r="I157" s="23">
        <v>0</v>
      </c>
      <c r="K157" s="2">
        <v>520</v>
      </c>
    </row>
    <row r="158" spans="8:11" ht="12.75">
      <c r="H158" s="5">
        <v>0</v>
      </c>
      <c r="I158" s="23">
        <v>0</v>
      </c>
      <c r="K158" s="2">
        <v>520</v>
      </c>
    </row>
    <row r="159" spans="1:11" s="45" customFormat="1" ht="12.75">
      <c r="A159" s="12"/>
      <c r="B159" s="89">
        <v>32350</v>
      </c>
      <c r="C159" s="12" t="s">
        <v>731</v>
      </c>
      <c r="D159" s="12"/>
      <c r="E159" s="12"/>
      <c r="F159" s="19"/>
      <c r="G159" s="19"/>
      <c r="H159" s="43"/>
      <c r="I159" s="44"/>
      <c r="K159" s="2">
        <v>520</v>
      </c>
    </row>
    <row r="160" spans="2:11" ht="12.75">
      <c r="B160" s="8"/>
      <c r="I160" s="23"/>
      <c r="K160" s="2">
        <v>520</v>
      </c>
    </row>
    <row r="161" spans="1:11" s="45" customFormat="1" ht="12.75">
      <c r="A161" s="12"/>
      <c r="B161" s="89">
        <v>88733</v>
      </c>
      <c r="C161" s="12" t="s">
        <v>1</v>
      </c>
      <c r="D161" s="12"/>
      <c r="E161" s="12"/>
      <c r="F161" s="19"/>
      <c r="G161" s="19"/>
      <c r="H161" s="43"/>
      <c r="I161" s="44"/>
      <c r="K161" s="2">
        <v>520</v>
      </c>
    </row>
    <row r="162" spans="5:11" ht="12.75">
      <c r="E162" s="13"/>
      <c r="I162" s="23"/>
      <c r="K162" s="2">
        <v>520</v>
      </c>
    </row>
    <row r="163" spans="1:11" s="45" customFormat="1" ht="12.75">
      <c r="A163" s="12"/>
      <c r="B163" s="94">
        <v>32400</v>
      </c>
      <c r="C163" s="12"/>
      <c r="D163" s="12"/>
      <c r="E163" s="12" t="s">
        <v>950</v>
      </c>
      <c r="F163" s="19"/>
      <c r="G163" s="19"/>
      <c r="H163" s="43"/>
      <c r="I163" s="44"/>
      <c r="K163" s="2">
        <v>520</v>
      </c>
    </row>
    <row r="164" spans="2:11" ht="12.75">
      <c r="B164" s="145"/>
      <c r="I164" s="23"/>
      <c r="K164" s="2">
        <v>520</v>
      </c>
    </row>
    <row r="165" spans="1:11" s="45" customFormat="1" ht="12.75">
      <c r="A165" s="12"/>
      <c r="B165" s="94">
        <v>95500</v>
      </c>
      <c r="C165" s="12" t="s">
        <v>952</v>
      </c>
      <c r="D165" s="12"/>
      <c r="E165" s="12" t="s">
        <v>953</v>
      </c>
      <c r="F165" s="19"/>
      <c r="G165" s="19"/>
      <c r="H165" s="43">
        <v>0</v>
      </c>
      <c r="I165" s="44">
        <v>183.65384615384616</v>
      </c>
      <c r="K165" s="2">
        <v>520</v>
      </c>
    </row>
    <row r="166" spans="8:11" ht="12.75">
      <c r="H166" s="5">
        <v>0</v>
      </c>
      <c r="I166" s="23">
        <v>0</v>
      </c>
      <c r="K166" s="2">
        <v>520</v>
      </c>
    </row>
    <row r="167" spans="8:11" ht="12.75">
      <c r="H167" s="5">
        <v>0</v>
      </c>
      <c r="I167" s="23">
        <v>0</v>
      </c>
      <c r="K167" s="2">
        <v>520</v>
      </c>
    </row>
    <row r="168" spans="8:11" ht="12.75">
      <c r="H168" s="5">
        <v>0</v>
      </c>
      <c r="I168" s="23">
        <v>0</v>
      </c>
      <c r="K168" s="2">
        <v>520</v>
      </c>
    </row>
    <row r="169" spans="1:11" s="67" customFormat="1" ht="13.5" thickBot="1">
      <c r="A169" s="63"/>
      <c r="B169" s="72">
        <v>1504400</v>
      </c>
      <c r="C169" s="63"/>
      <c r="D169" s="80" t="s">
        <v>750</v>
      </c>
      <c r="E169" s="63"/>
      <c r="F169" s="64"/>
      <c r="G169" s="64"/>
      <c r="H169" s="65">
        <v>-1504400</v>
      </c>
      <c r="I169" s="66">
        <v>2893.076923076923</v>
      </c>
      <c r="K169" s="2">
        <v>520</v>
      </c>
    </row>
    <row r="170" spans="8:11" ht="12.75">
      <c r="H170" s="5">
        <v>0</v>
      </c>
      <c r="I170" s="23">
        <v>0</v>
      </c>
      <c r="K170" s="2">
        <v>520</v>
      </c>
    </row>
    <row r="171" spans="8:11" ht="12.75">
      <c r="H171" s="5">
        <v>0</v>
      </c>
      <c r="I171" s="23">
        <v>0</v>
      </c>
      <c r="K171" s="2">
        <v>520</v>
      </c>
    </row>
    <row r="172" spans="1:11" s="45" customFormat="1" ht="12.75">
      <c r="A172" s="12"/>
      <c r="B172" s="89">
        <v>323500</v>
      </c>
      <c r="C172" s="12" t="s">
        <v>0</v>
      </c>
      <c r="D172" s="12"/>
      <c r="E172" s="12"/>
      <c r="F172" s="19"/>
      <c r="G172" s="19"/>
      <c r="H172" s="43">
        <v>0</v>
      </c>
      <c r="I172" s="44">
        <v>622.1153846153846</v>
      </c>
      <c r="K172" s="2">
        <v>520</v>
      </c>
    </row>
    <row r="173" spans="2:11" ht="12.75">
      <c r="B173" s="246"/>
      <c r="H173" s="5">
        <v>0</v>
      </c>
      <c r="I173" s="23">
        <v>0</v>
      </c>
      <c r="K173" s="2">
        <v>520</v>
      </c>
    </row>
    <row r="174" spans="1:11" s="45" customFormat="1" ht="12.75">
      <c r="A174" s="12"/>
      <c r="B174" s="250">
        <v>30900</v>
      </c>
      <c r="C174" s="12" t="s">
        <v>36</v>
      </c>
      <c r="D174" s="12"/>
      <c r="E174" s="12"/>
      <c r="F174" s="19"/>
      <c r="G174" s="19"/>
      <c r="H174" s="43">
        <v>0</v>
      </c>
      <c r="I174" s="44">
        <v>59.42307692307692</v>
      </c>
      <c r="K174" s="2">
        <v>520</v>
      </c>
    </row>
    <row r="175" spans="2:11" ht="12.75">
      <c r="B175" s="6"/>
      <c r="H175" s="5">
        <v>0</v>
      </c>
      <c r="I175" s="23">
        <v>0</v>
      </c>
      <c r="K175" s="2">
        <v>520</v>
      </c>
    </row>
    <row r="176" spans="1:11" s="45" customFormat="1" ht="12.75">
      <c r="A176" s="12"/>
      <c r="B176" s="78">
        <v>1150000</v>
      </c>
      <c r="C176" s="12" t="s">
        <v>383</v>
      </c>
      <c r="D176" s="12"/>
      <c r="E176" s="12"/>
      <c r="F176" s="19"/>
      <c r="G176" s="19"/>
      <c r="H176" s="43">
        <v>0</v>
      </c>
      <c r="I176" s="44">
        <v>2211.5384615384614</v>
      </c>
      <c r="K176" s="2">
        <v>520</v>
      </c>
    </row>
    <row r="177" spans="2:11" ht="12.75">
      <c r="B177" s="8"/>
      <c r="H177" s="5">
        <v>0</v>
      </c>
      <c r="I177" s="23">
        <v>0</v>
      </c>
      <c r="K177" s="2">
        <v>520</v>
      </c>
    </row>
    <row r="178" spans="2:11" ht="12.75">
      <c r="B178" s="8"/>
      <c r="H178" s="5">
        <v>0</v>
      </c>
      <c r="I178" s="23">
        <v>0</v>
      </c>
      <c r="K178" s="2">
        <v>520</v>
      </c>
    </row>
    <row r="179" spans="2:11" ht="12.75">
      <c r="B179" s="8"/>
      <c r="H179" s="5">
        <v>0</v>
      </c>
      <c r="I179" s="23">
        <v>0</v>
      </c>
      <c r="K179" s="2">
        <v>520</v>
      </c>
    </row>
    <row r="180" spans="8:11" ht="12.75">
      <c r="H180" s="5">
        <v>0</v>
      </c>
      <c r="I180" s="23">
        <v>0</v>
      </c>
      <c r="K180" s="2">
        <v>520</v>
      </c>
    </row>
    <row r="181" spans="1:11" s="67" customFormat="1" ht="13.5" thickBot="1">
      <c r="A181" s="63"/>
      <c r="B181" s="247">
        <v>492508</v>
      </c>
      <c r="C181" s="61"/>
      <c r="D181" s="62" t="s">
        <v>811</v>
      </c>
      <c r="E181" s="62"/>
      <c r="F181" s="64"/>
      <c r="G181" s="64"/>
      <c r="H181" s="65">
        <v>-492508</v>
      </c>
      <c r="I181" s="66">
        <v>947.1307692307693</v>
      </c>
      <c r="K181" s="2">
        <v>520</v>
      </c>
    </row>
    <row r="182" spans="2:11" ht="12.75">
      <c r="B182" s="8"/>
      <c r="H182" s="5">
        <v>0</v>
      </c>
      <c r="I182" s="23">
        <v>0</v>
      </c>
      <c r="K182" s="2">
        <v>520</v>
      </c>
    </row>
    <row r="183" spans="1:11" s="45" customFormat="1" ht="12.75">
      <c r="A183" s="12"/>
      <c r="B183" s="89">
        <v>52500</v>
      </c>
      <c r="C183" s="12" t="s">
        <v>0</v>
      </c>
      <c r="D183" s="12"/>
      <c r="E183" s="12"/>
      <c r="F183" s="19"/>
      <c r="G183" s="19"/>
      <c r="H183" s="43">
        <v>0</v>
      </c>
      <c r="I183" s="44">
        <v>100.96153846153847</v>
      </c>
      <c r="K183" s="2">
        <v>520</v>
      </c>
    </row>
    <row r="184" spans="2:11" ht="12.75">
      <c r="B184" s="8"/>
      <c r="H184" s="5">
        <v>0</v>
      </c>
      <c r="I184" s="23">
        <v>0</v>
      </c>
      <c r="K184" s="2">
        <v>520</v>
      </c>
    </row>
    <row r="185" spans="1:11" s="45" customFormat="1" ht="12.75">
      <c r="A185" s="12"/>
      <c r="B185" s="89">
        <v>85375</v>
      </c>
      <c r="C185" s="12"/>
      <c r="D185" s="12"/>
      <c r="E185" s="12" t="s">
        <v>36</v>
      </c>
      <c r="F185" s="19"/>
      <c r="G185" s="19"/>
      <c r="H185" s="43">
        <v>0</v>
      </c>
      <c r="I185" s="44">
        <v>164.18269230769232</v>
      </c>
      <c r="K185" s="2">
        <v>520</v>
      </c>
    </row>
    <row r="186" spans="2:11" ht="12.75">
      <c r="B186" s="8"/>
      <c r="H186" s="5">
        <v>0</v>
      </c>
      <c r="I186" s="23">
        <v>0</v>
      </c>
      <c r="K186" s="2">
        <v>520</v>
      </c>
    </row>
    <row r="187" spans="1:11" s="45" customFormat="1" ht="12.75">
      <c r="A187" s="12"/>
      <c r="B187" s="89">
        <v>65595</v>
      </c>
      <c r="C187" s="12"/>
      <c r="D187" s="12"/>
      <c r="E187" s="12" t="s">
        <v>418</v>
      </c>
      <c r="F187" s="19"/>
      <c r="G187" s="19"/>
      <c r="H187" s="43">
        <v>0</v>
      </c>
      <c r="I187" s="44">
        <v>126.14423076923077</v>
      </c>
      <c r="K187" s="2">
        <v>520</v>
      </c>
    </row>
    <row r="188" spans="2:11" ht="12.75">
      <c r="B188" s="8"/>
      <c r="H188" s="5">
        <v>0</v>
      </c>
      <c r="I188" s="23">
        <v>0</v>
      </c>
      <c r="K188" s="2">
        <v>520</v>
      </c>
    </row>
    <row r="189" spans="1:11" s="45" customFormat="1" ht="12.75">
      <c r="A189" s="12"/>
      <c r="B189" s="89">
        <v>44400</v>
      </c>
      <c r="C189" s="12" t="s">
        <v>1013</v>
      </c>
      <c r="D189" s="12"/>
      <c r="E189" s="12" t="s">
        <v>885</v>
      </c>
      <c r="F189" s="19"/>
      <c r="G189" s="19"/>
      <c r="H189" s="43">
        <v>0</v>
      </c>
      <c r="I189" s="44">
        <v>85.38461538461539</v>
      </c>
      <c r="K189" s="2">
        <v>520</v>
      </c>
    </row>
    <row r="190" spans="2:11" ht="12.75">
      <c r="B190" s="8"/>
      <c r="H190" s="5">
        <v>0</v>
      </c>
      <c r="I190" s="23">
        <v>0</v>
      </c>
      <c r="K190" s="2">
        <v>520</v>
      </c>
    </row>
    <row r="191" spans="1:11" ht="12.75">
      <c r="A191" s="12"/>
      <c r="B191" s="89">
        <v>3193</v>
      </c>
      <c r="C191" s="12" t="s">
        <v>993</v>
      </c>
      <c r="D191" s="12"/>
      <c r="E191" s="12"/>
      <c r="F191" s="19"/>
      <c r="G191" s="19"/>
      <c r="H191" s="43"/>
      <c r="I191" s="44">
        <v>6.901818181818181</v>
      </c>
      <c r="J191" s="45"/>
      <c r="K191" s="2">
        <v>520</v>
      </c>
    </row>
    <row r="192" spans="2:11" ht="12.75">
      <c r="B192" s="8"/>
      <c r="I192" s="23"/>
      <c r="K192" s="2">
        <v>520</v>
      </c>
    </row>
    <row r="193" spans="1:11" s="45" customFormat="1" ht="12.75">
      <c r="A193" s="12"/>
      <c r="B193" s="89">
        <v>176445</v>
      </c>
      <c r="C193" s="12"/>
      <c r="D193" s="12"/>
      <c r="E193" s="12" t="s">
        <v>888</v>
      </c>
      <c r="F193" s="19"/>
      <c r="G193" s="19"/>
      <c r="H193" s="43">
        <v>0</v>
      </c>
      <c r="I193" s="44">
        <v>339.3173076923077</v>
      </c>
      <c r="K193" s="2">
        <v>520</v>
      </c>
    </row>
    <row r="194" spans="2:11" ht="12.75">
      <c r="B194" s="8"/>
      <c r="H194" s="5">
        <v>0</v>
      </c>
      <c r="I194" s="23">
        <v>0</v>
      </c>
      <c r="K194" s="2">
        <v>520</v>
      </c>
    </row>
    <row r="195" spans="1:11" s="45" customFormat="1" ht="12.75">
      <c r="A195" s="12"/>
      <c r="B195" s="89">
        <v>65000</v>
      </c>
      <c r="C195" s="12" t="s">
        <v>808</v>
      </c>
      <c r="D195" s="12"/>
      <c r="E195" s="12"/>
      <c r="F195" s="19"/>
      <c r="G195" s="19"/>
      <c r="H195" s="43">
        <v>0</v>
      </c>
      <c r="I195" s="44">
        <v>125</v>
      </c>
      <c r="K195" s="2">
        <v>520</v>
      </c>
    </row>
    <row r="196" spans="8:11" ht="12.75">
      <c r="H196" s="5">
        <v>0</v>
      </c>
      <c r="I196" s="23">
        <v>0</v>
      </c>
      <c r="K196" s="2">
        <v>520</v>
      </c>
    </row>
    <row r="197" spans="8:11" ht="12.75">
      <c r="H197" s="5">
        <v>0</v>
      </c>
      <c r="I197" s="23">
        <v>0</v>
      </c>
      <c r="K197" s="2">
        <v>520</v>
      </c>
    </row>
    <row r="198" spans="8:11" ht="12.75">
      <c r="H198" s="5">
        <v>0</v>
      </c>
      <c r="I198" s="23">
        <v>0</v>
      </c>
      <c r="K198" s="2">
        <v>520</v>
      </c>
    </row>
    <row r="199" spans="1:11" ht="12.75">
      <c r="A199" s="13"/>
      <c r="I199" s="23"/>
      <c r="K199" s="2">
        <v>520</v>
      </c>
    </row>
    <row r="200" spans="1:11" ht="12.75">
      <c r="A200" s="13"/>
      <c r="I200" s="23"/>
      <c r="K200" s="2">
        <v>520</v>
      </c>
    </row>
    <row r="201" spans="1:11" s="67" customFormat="1" ht="13.5" thickBot="1">
      <c r="A201" s="61"/>
      <c r="B201" s="72">
        <v>9062306</v>
      </c>
      <c r="C201" s="80" t="s">
        <v>963</v>
      </c>
      <c r="D201" s="63"/>
      <c r="E201" s="63"/>
      <c r="F201" s="64"/>
      <c r="G201" s="64"/>
      <c r="H201" s="65">
        <v>0</v>
      </c>
      <c r="I201" s="112">
        <v>17427.51153846154</v>
      </c>
      <c r="K201" s="2">
        <v>520</v>
      </c>
    </row>
    <row r="202" spans="1:11" ht="12.75">
      <c r="A202" s="13"/>
      <c r="B202" s="113"/>
      <c r="C202" s="81"/>
      <c r="I202" s="114"/>
      <c r="K202" s="2">
        <v>520</v>
      </c>
    </row>
    <row r="203" spans="1:11" ht="12.75">
      <c r="A203" s="13"/>
      <c r="B203" s="106" t="s">
        <v>965</v>
      </c>
      <c r="C203" s="110" t="s">
        <v>966</v>
      </c>
      <c r="D203" s="110"/>
      <c r="E203" s="110"/>
      <c r="F203" s="105"/>
      <c r="G203" s="105"/>
      <c r="H203" s="106"/>
      <c r="I203" s="115" t="s">
        <v>960</v>
      </c>
      <c r="K203" s="2">
        <v>520</v>
      </c>
    </row>
    <row r="204" spans="1:11" ht="12.75">
      <c r="A204" s="13"/>
      <c r="B204" s="116">
        <v>2409350</v>
      </c>
      <c r="C204" s="117" t="s">
        <v>967</v>
      </c>
      <c r="D204" s="117" t="s">
        <v>968</v>
      </c>
      <c r="E204" s="117" t="s">
        <v>1009</v>
      </c>
      <c r="F204" s="118"/>
      <c r="G204" s="118"/>
      <c r="H204" s="119">
        <v>-2409350</v>
      </c>
      <c r="I204" s="115">
        <v>4633.365384615385</v>
      </c>
      <c r="K204" s="2">
        <v>520</v>
      </c>
    </row>
    <row r="205" spans="1:11" ht="12.75">
      <c r="A205" s="13"/>
      <c r="B205" s="120">
        <v>1954881</v>
      </c>
      <c r="C205" s="121" t="s">
        <v>969</v>
      </c>
      <c r="D205" s="121" t="s">
        <v>968</v>
      </c>
      <c r="E205" s="121" t="s">
        <v>1009</v>
      </c>
      <c r="F205" s="122"/>
      <c r="G205" s="122"/>
      <c r="H205" s="119">
        <v>-4364231</v>
      </c>
      <c r="I205" s="115">
        <v>3759.3865384615383</v>
      </c>
      <c r="K205" s="2">
        <v>520</v>
      </c>
    </row>
    <row r="206" spans="1:11" s="128" customFormat="1" ht="12.75">
      <c r="A206" s="123"/>
      <c r="B206" s="124">
        <v>1777600</v>
      </c>
      <c r="C206" s="125" t="s">
        <v>970</v>
      </c>
      <c r="D206" s="125" t="s">
        <v>968</v>
      </c>
      <c r="E206" s="126" t="s">
        <v>1009</v>
      </c>
      <c r="F206" s="127"/>
      <c r="G206" s="127"/>
      <c r="H206" s="119">
        <v>-6141831</v>
      </c>
      <c r="I206" s="115">
        <v>3418.4615384615386</v>
      </c>
      <c r="K206" s="2">
        <v>520</v>
      </c>
    </row>
    <row r="207" spans="1:11" s="134" customFormat="1" ht="12.75">
      <c r="A207" s="129"/>
      <c r="B207" s="130">
        <v>1817475</v>
      </c>
      <c r="C207" s="131" t="s">
        <v>971</v>
      </c>
      <c r="D207" s="131" t="s">
        <v>968</v>
      </c>
      <c r="E207" s="132" t="s">
        <v>1009</v>
      </c>
      <c r="F207" s="133"/>
      <c r="G207" s="133"/>
      <c r="H207" s="119">
        <v>-7959306</v>
      </c>
      <c r="I207" s="115">
        <v>3495.144230769231</v>
      </c>
      <c r="K207" s="2">
        <v>520</v>
      </c>
    </row>
    <row r="208" spans="1:11" s="134" customFormat="1" ht="12.75">
      <c r="A208" s="129"/>
      <c r="B208" s="135">
        <v>1103000</v>
      </c>
      <c r="C208" s="136" t="s">
        <v>972</v>
      </c>
      <c r="D208" s="136" t="s">
        <v>968</v>
      </c>
      <c r="E208" s="137" t="s">
        <v>1009</v>
      </c>
      <c r="F208" s="133"/>
      <c r="G208" s="133"/>
      <c r="H208" s="119">
        <v>-9062306</v>
      </c>
      <c r="I208" s="115">
        <v>2121.153846153846</v>
      </c>
      <c r="K208" s="2">
        <v>520</v>
      </c>
    </row>
    <row r="209" spans="1:11" ht="12.75">
      <c r="A209" s="13"/>
      <c r="B209" s="138">
        <v>9062306</v>
      </c>
      <c r="C209" s="139" t="s">
        <v>973</v>
      </c>
      <c r="D209" s="121"/>
      <c r="E209" s="121"/>
      <c r="F209" s="122"/>
      <c r="G209" s="122"/>
      <c r="H209" s="140"/>
      <c r="I209" s="141">
        <v>17427.51153846154</v>
      </c>
      <c r="K209" s="2">
        <v>520</v>
      </c>
    </row>
    <row r="210" spans="1:11" ht="12.75">
      <c r="A210" s="13"/>
      <c r="I210" s="23"/>
      <c r="K210" s="2">
        <v>520</v>
      </c>
    </row>
    <row r="211" spans="1:11" ht="12.75">
      <c r="A211" s="13"/>
      <c r="B211" s="142">
        <v>-50561</v>
      </c>
      <c r="C211" s="143" t="s">
        <v>967</v>
      </c>
      <c r="D211" s="143" t="s">
        <v>974</v>
      </c>
      <c r="E211" s="143"/>
      <c r="F211" s="144"/>
      <c r="G211" s="144"/>
      <c r="H211" s="5">
        <v>50561</v>
      </c>
      <c r="I211" s="23">
        <v>-93.63148148148149</v>
      </c>
      <c r="K211" s="40">
        <v>540</v>
      </c>
    </row>
    <row r="212" spans="1:11" ht="12.75">
      <c r="A212" s="13"/>
      <c r="B212" s="145">
        <v>-1912771</v>
      </c>
      <c r="C212" s="143" t="s">
        <v>967</v>
      </c>
      <c r="D212" s="143" t="s">
        <v>975</v>
      </c>
      <c r="E212" s="143"/>
      <c r="F212" s="144" t="s">
        <v>594</v>
      </c>
      <c r="G212" s="144" t="s">
        <v>976</v>
      </c>
      <c r="H212" s="5">
        <v>1963332</v>
      </c>
      <c r="I212" s="23">
        <v>-3477.7654545454548</v>
      </c>
      <c r="K212" s="40">
        <v>550</v>
      </c>
    </row>
    <row r="213" spans="1:11" ht="12.75">
      <c r="A213" s="13"/>
      <c r="B213" s="145">
        <v>1152600</v>
      </c>
      <c r="C213" s="143" t="s">
        <v>967</v>
      </c>
      <c r="D213" s="143" t="s">
        <v>977</v>
      </c>
      <c r="E213" s="143"/>
      <c r="F213" s="144"/>
      <c r="G213" s="144"/>
      <c r="H213" s="5">
        <v>810732</v>
      </c>
      <c r="I213" s="23">
        <v>2134.4444444444443</v>
      </c>
      <c r="K213" s="40">
        <v>540</v>
      </c>
    </row>
    <row r="214" spans="1:11" ht="12.75">
      <c r="A214" s="13"/>
      <c r="B214" s="145">
        <v>2352750</v>
      </c>
      <c r="C214" s="143" t="s">
        <v>967</v>
      </c>
      <c r="D214" s="143" t="s">
        <v>978</v>
      </c>
      <c r="E214" s="143"/>
      <c r="F214" s="144"/>
      <c r="G214" s="144"/>
      <c r="H214" s="5">
        <v>-1542018</v>
      </c>
      <c r="I214" s="23">
        <v>4277.727272727273</v>
      </c>
      <c r="K214" s="40">
        <v>550</v>
      </c>
    </row>
    <row r="215" spans="1:11" ht="12.75">
      <c r="A215" s="13"/>
      <c r="B215" s="145">
        <v>375103</v>
      </c>
      <c r="C215" s="143" t="s">
        <v>967</v>
      </c>
      <c r="D215" s="143" t="s">
        <v>979</v>
      </c>
      <c r="E215" s="143"/>
      <c r="F215" s="144"/>
      <c r="G215" s="144"/>
      <c r="H215" s="5">
        <v>-1917121</v>
      </c>
      <c r="I215" s="23">
        <v>688.262385321101</v>
      </c>
      <c r="K215" s="40">
        <v>545</v>
      </c>
    </row>
    <row r="216" spans="1:11" ht="12.75">
      <c r="A216" s="13"/>
      <c r="B216" s="145">
        <v>-2777426</v>
      </c>
      <c r="C216" s="143" t="s">
        <v>967</v>
      </c>
      <c r="D216" s="143" t="s">
        <v>980</v>
      </c>
      <c r="E216" s="143"/>
      <c r="F216" s="144"/>
      <c r="G216" s="144"/>
      <c r="H216" s="5">
        <v>1235408</v>
      </c>
      <c r="I216" s="23">
        <v>-5191.450467289719</v>
      </c>
      <c r="K216" s="40">
        <v>535</v>
      </c>
    </row>
    <row r="217" spans="1:11" ht="12.75">
      <c r="A217" s="13"/>
      <c r="B217" s="145">
        <v>1647400</v>
      </c>
      <c r="C217" s="143" t="s">
        <v>967</v>
      </c>
      <c r="D217" s="143" t="s">
        <v>981</v>
      </c>
      <c r="E217" s="143"/>
      <c r="F217" s="144"/>
      <c r="G217" s="144"/>
      <c r="H217" s="5">
        <v>-3564521</v>
      </c>
      <c r="I217" s="23">
        <v>3079.2523364485983</v>
      </c>
      <c r="K217" s="40">
        <v>535</v>
      </c>
    </row>
    <row r="218" spans="1:11" ht="12.75">
      <c r="A218" s="13"/>
      <c r="B218" s="145">
        <v>-1251924</v>
      </c>
      <c r="C218" s="143" t="s">
        <v>967</v>
      </c>
      <c r="D218" s="143" t="s">
        <v>982</v>
      </c>
      <c r="E218" s="143"/>
      <c r="F218" s="146" t="s">
        <v>749</v>
      </c>
      <c r="G218" s="144"/>
      <c r="H218" s="5">
        <v>1487331</v>
      </c>
      <c r="I218" s="23">
        <v>-489.17087378640775</v>
      </c>
      <c r="K218" s="40">
        <v>515</v>
      </c>
    </row>
    <row r="219" spans="1:11" ht="12.75">
      <c r="A219" s="13"/>
      <c r="B219" s="210">
        <v>1304333</v>
      </c>
      <c r="C219" s="143" t="s">
        <v>967</v>
      </c>
      <c r="D219" s="143" t="s">
        <v>983</v>
      </c>
      <c r="E219" s="143"/>
      <c r="F219" s="146"/>
      <c r="G219" s="144"/>
      <c r="H219" s="5">
        <v>-4868854</v>
      </c>
      <c r="I219" s="23">
        <v>2532.685436893204</v>
      </c>
      <c r="K219" s="40">
        <v>515</v>
      </c>
    </row>
    <row r="220" spans="1:11" ht="12.75">
      <c r="A220" s="13"/>
      <c r="B220" s="145">
        <v>-1251924</v>
      </c>
      <c r="C220" s="143" t="s">
        <v>967</v>
      </c>
      <c r="D220" s="143" t="s">
        <v>1002</v>
      </c>
      <c r="E220" s="143"/>
      <c r="F220" s="146" t="s">
        <v>749</v>
      </c>
      <c r="G220" s="144" t="s">
        <v>128</v>
      </c>
      <c r="H220" s="5">
        <v>2739255</v>
      </c>
      <c r="I220" s="23">
        <v>-2407.5461538461536</v>
      </c>
      <c r="K220" s="40">
        <v>520</v>
      </c>
    </row>
    <row r="221" spans="1:11" ht="12.75">
      <c r="A221" s="13"/>
      <c r="B221" s="145">
        <v>2409350</v>
      </c>
      <c r="C221" s="143" t="s">
        <v>967</v>
      </c>
      <c r="D221" s="143" t="s">
        <v>1003</v>
      </c>
      <c r="E221" s="143"/>
      <c r="F221" s="146"/>
      <c r="G221" s="144"/>
      <c r="H221" s="5">
        <v>-7278204</v>
      </c>
      <c r="I221" s="23">
        <v>4633.365384615385</v>
      </c>
      <c r="K221" s="40">
        <v>520</v>
      </c>
    </row>
    <row r="222" spans="1:11" s="45" customFormat="1" ht="12.75">
      <c r="A222" s="13"/>
      <c r="B222" s="147">
        <v>1996930</v>
      </c>
      <c r="C222" s="148" t="s">
        <v>967</v>
      </c>
      <c r="D222" s="148" t="s">
        <v>1004</v>
      </c>
      <c r="E222" s="148"/>
      <c r="F222" s="149" t="s">
        <v>594</v>
      </c>
      <c r="G222" s="149"/>
      <c r="H222" s="150">
        <v>0</v>
      </c>
      <c r="I222" s="44">
        <v>5763.328846153846</v>
      </c>
      <c r="K222" s="40">
        <v>520</v>
      </c>
    </row>
    <row r="223" spans="1:11" ht="12.75">
      <c r="A223" s="13"/>
      <c r="B223" s="142"/>
      <c r="C223" s="151"/>
      <c r="D223" s="151"/>
      <c r="E223" s="151"/>
      <c r="F223" s="152"/>
      <c r="G223" s="152"/>
      <c r="H223" s="30"/>
      <c r="I223" s="23"/>
      <c r="J223" s="16"/>
      <c r="K223" s="2"/>
    </row>
    <row r="224" spans="1:11" ht="12.75">
      <c r="A224" s="13"/>
      <c r="B224" s="153"/>
      <c r="C224" s="154"/>
      <c r="D224" s="154"/>
      <c r="E224" s="154"/>
      <c r="F224" s="155"/>
      <c r="G224" s="155"/>
      <c r="H224" s="30"/>
      <c r="I224" s="39"/>
      <c r="J224" s="16"/>
      <c r="K224" s="40"/>
    </row>
    <row r="225" spans="1:11" s="16" customFormat="1" ht="12.75">
      <c r="A225" s="13"/>
      <c r="B225" s="156"/>
      <c r="C225" s="157"/>
      <c r="D225" s="157"/>
      <c r="E225" s="157"/>
      <c r="F225" s="158"/>
      <c r="G225" s="158"/>
      <c r="H225" s="159"/>
      <c r="I225" s="160"/>
      <c r="K225" s="2"/>
    </row>
    <row r="226" spans="1:11" s="16" customFormat="1" ht="12.75">
      <c r="A226" s="13"/>
      <c r="B226" s="156"/>
      <c r="C226" s="157"/>
      <c r="D226" s="157"/>
      <c r="E226" s="157"/>
      <c r="F226" s="158"/>
      <c r="G226" s="158"/>
      <c r="H226" s="159">
        <v>0</v>
      </c>
      <c r="I226" s="160"/>
      <c r="K226" s="2"/>
    </row>
    <row r="227" spans="1:11" s="16" customFormat="1" ht="12.75">
      <c r="A227" s="13"/>
      <c r="B227" s="161">
        <v>-564</v>
      </c>
      <c r="C227" s="162" t="s">
        <v>984</v>
      </c>
      <c r="D227" s="162" t="s">
        <v>1005</v>
      </c>
      <c r="E227" s="162"/>
      <c r="F227" s="163"/>
      <c r="G227" s="163"/>
      <c r="H227" s="159">
        <v>564</v>
      </c>
      <c r="I227" s="39">
        <v>-1.0951456310679613</v>
      </c>
      <c r="K227" s="2">
        <v>515</v>
      </c>
    </row>
    <row r="228" spans="1:11" s="16" customFormat="1" ht="12.75">
      <c r="A228" s="13"/>
      <c r="B228" s="161">
        <v>1954881</v>
      </c>
      <c r="C228" s="162" t="s">
        <v>984</v>
      </c>
      <c r="D228" s="162" t="s">
        <v>1003</v>
      </c>
      <c r="E228" s="162"/>
      <c r="F228" s="163"/>
      <c r="G228" s="163"/>
      <c r="H228" s="159">
        <v>-1954317</v>
      </c>
      <c r="I228" s="39">
        <v>3759.3865384615383</v>
      </c>
      <c r="K228" s="2">
        <v>520</v>
      </c>
    </row>
    <row r="229" spans="1:11" s="45" customFormat="1" ht="12.75">
      <c r="A229" s="12"/>
      <c r="B229" s="89">
        <v>1954317</v>
      </c>
      <c r="C229" s="165" t="s">
        <v>984</v>
      </c>
      <c r="D229" s="165" t="s">
        <v>1004</v>
      </c>
      <c r="E229" s="165"/>
      <c r="F229" s="166"/>
      <c r="G229" s="166"/>
      <c r="H229" s="167"/>
      <c r="I229" s="168">
        <v>3758.3019230769232</v>
      </c>
      <c r="K229" s="40">
        <v>520</v>
      </c>
    </row>
    <row r="230" spans="1:11" s="16" customFormat="1" ht="12.75">
      <c r="A230" s="13"/>
      <c r="B230" s="156"/>
      <c r="C230" s="157"/>
      <c r="D230" s="157"/>
      <c r="E230" s="157"/>
      <c r="F230" s="158"/>
      <c r="G230" s="158"/>
      <c r="H230" s="159"/>
      <c r="I230" s="160"/>
      <c r="K230" s="2"/>
    </row>
    <row r="231" spans="1:11" s="16" customFormat="1" ht="12.75">
      <c r="A231" s="13"/>
      <c r="B231" s="169"/>
      <c r="C231" s="170"/>
      <c r="D231" s="170"/>
      <c r="E231" s="170"/>
      <c r="F231" s="171"/>
      <c r="G231" s="171"/>
      <c r="H231" s="172"/>
      <c r="I231" s="39"/>
      <c r="K231" s="40"/>
    </row>
    <row r="232" spans="1:11" s="175" customFormat="1" ht="12.75">
      <c r="A232" s="123"/>
      <c r="B232" s="173">
        <v>-1456</v>
      </c>
      <c r="C232" s="123" t="s">
        <v>970</v>
      </c>
      <c r="D232" s="123" t="s">
        <v>985</v>
      </c>
      <c r="E232" s="123"/>
      <c r="F232" s="174"/>
      <c r="G232" s="174"/>
      <c r="H232" s="159">
        <v>1456</v>
      </c>
      <c r="I232" s="39">
        <v>-2.696296296296296</v>
      </c>
      <c r="K232" s="176">
        <v>540</v>
      </c>
    </row>
    <row r="233" spans="1:11" s="175" customFormat="1" ht="12.75">
      <c r="A233" s="123"/>
      <c r="B233" s="173">
        <v>-1604510</v>
      </c>
      <c r="C233" s="123" t="s">
        <v>970</v>
      </c>
      <c r="D233" s="123" t="s">
        <v>980</v>
      </c>
      <c r="E233" s="123"/>
      <c r="F233" s="174"/>
      <c r="G233" s="174"/>
      <c r="H233" s="159">
        <v>1605966</v>
      </c>
      <c r="I233" s="39">
        <v>-2944.0550458715597</v>
      </c>
      <c r="K233" s="176">
        <v>545</v>
      </c>
    </row>
    <row r="234" spans="1:11" s="175" customFormat="1" ht="12.75">
      <c r="A234" s="123"/>
      <c r="B234" s="173">
        <v>1603660</v>
      </c>
      <c r="C234" s="123" t="s">
        <v>970</v>
      </c>
      <c r="D234" s="123" t="s">
        <v>981</v>
      </c>
      <c r="E234" s="123"/>
      <c r="F234" s="174"/>
      <c r="G234" s="174"/>
      <c r="H234" s="159">
        <v>2306</v>
      </c>
      <c r="I234" s="39">
        <v>2997.495327102804</v>
      </c>
      <c r="K234" s="176">
        <v>535</v>
      </c>
    </row>
    <row r="235" spans="1:11" s="175" customFormat="1" ht="12.75">
      <c r="A235" s="123"/>
      <c r="B235" s="173">
        <v>-1595182</v>
      </c>
      <c r="C235" s="123" t="s">
        <v>970</v>
      </c>
      <c r="D235" s="123" t="s">
        <v>982</v>
      </c>
      <c r="E235" s="123"/>
      <c r="F235" s="174"/>
      <c r="G235" s="174"/>
      <c r="H235" s="159">
        <v>1597488</v>
      </c>
      <c r="I235" s="39">
        <v>-3097.440776699029</v>
      </c>
      <c r="K235" s="176">
        <v>515</v>
      </c>
    </row>
    <row r="236" spans="1:11" s="175" customFormat="1" ht="12.75">
      <c r="A236" s="123"/>
      <c r="B236" s="208">
        <v>1551010</v>
      </c>
      <c r="C236" s="123" t="s">
        <v>970</v>
      </c>
      <c r="D236" s="123" t="s">
        <v>983</v>
      </c>
      <c r="E236" s="123"/>
      <c r="F236" s="174"/>
      <c r="G236" s="174"/>
      <c r="H236" s="159">
        <v>46478</v>
      </c>
      <c r="I236" s="39">
        <v>3011.669902912621</v>
      </c>
      <c r="K236" s="176">
        <v>515</v>
      </c>
    </row>
    <row r="237" spans="1:11" s="175" customFormat="1" ht="12.75">
      <c r="A237" s="123"/>
      <c r="B237" s="173">
        <v>-1618322</v>
      </c>
      <c r="C237" s="123" t="s">
        <v>970</v>
      </c>
      <c r="D237" s="123" t="s">
        <v>1002</v>
      </c>
      <c r="E237" s="174"/>
      <c r="G237" s="174"/>
      <c r="H237" s="159">
        <v>1664800</v>
      </c>
      <c r="I237" s="39">
        <v>-3112.1576923076923</v>
      </c>
      <c r="K237" s="176">
        <v>520</v>
      </c>
    </row>
    <row r="238" spans="1:11" s="175" customFormat="1" ht="12.75">
      <c r="A238" s="123"/>
      <c r="B238" s="173">
        <v>1777600</v>
      </c>
      <c r="C238" s="123" t="s">
        <v>970</v>
      </c>
      <c r="D238" s="123" t="s">
        <v>1003</v>
      </c>
      <c r="E238" s="123"/>
      <c r="F238" s="174"/>
      <c r="G238" s="174"/>
      <c r="H238" s="159">
        <v>-112800</v>
      </c>
      <c r="I238" s="39">
        <v>3418.4615384615386</v>
      </c>
      <c r="K238" s="176">
        <v>520</v>
      </c>
    </row>
    <row r="239" spans="1:11" s="179" customFormat="1" ht="12.75">
      <c r="A239" s="123"/>
      <c r="B239" s="87">
        <v>112800</v>
      </c>
      <c r="C239" s="177" t="s">
        <v>970</v>
      </c>
      <c r="D239" s="177" t="s">
        <v>1004</v>
      </c>
      <c r="E239" s="177"/>
      <c r="F239" s="178"/>
      <c r="G239" s="178"/>
      <c r="H239" s="167"/>
      <c r="I239" s="44">
        <v>216.92307692307693</v>
      </c>
      <c r="K239" s="2">
        <v>520</v>
      </c>
    </row>
    <row r="240" spans="1:11" s="175" customFormat="1" ht="12.75">
      <c r="A240" s="123"/>
      <c r="B240" s="173"/>
      <c r="C240" s="123"/>
      <c r="D240" s="123"/>
      <c r="E240" s="123"/>
      <c r="F240" s="174"/>
      <c r="G240" s="174"/>
      <c r="H240" s="180"/>
      <c r="I240" s="181"/>
      <c r="K240" s="176"/>
    </row>
    <row r="241" spans="1:11" s="185" customFormat="1" ht="12.75">
      <c r="A241" s="129"/>
      <c r="B241" s="182"/>
      <c r="C241" s="129"/>
      <c r="D241" s="129"/>
      <c r="E241" s="129"/>
      <c r="F241" s="183"/>
      <c r="G241" s="183"/>
      <c r="H241" s="164"/>
      <c r="I241" s="184"/>
      <c r="K241" s="186"/>
    </row>
    <row r="242" spans="1:11" s="185" customFormat="1" ht="12.75">
      <c r="A242" s="129"/>
      <c r="B242" s="182"/>
      <c r="C242" s="129"/>
      <c r="D242" s="129"/>
      <c r="E242" s="129"/>
      <c r="F242" s="183"/>
      <c r="G242" s="183"/>
      <c r="H242" s="164"/>
      <c r="I242" s="184"/>
      <c r="K242" s="186"/>
    </row>
    <row r="243" spans="1:11" s="185" customFormat="1" ht="12.75">
      <c r="A243" s="129"/>
      <c r="B243" s="182"/>
      <c r="C243" s="129"/>
      <c r="D243" s="129"/>
      <c r="E243" s="129"/>
      <c r="F243" s="183"/>
      <c r="G243" s="183"/>
      <c r="H243" s="164"/>
      <c r="I243" s="184"/>
      <c r="K243" s="186"/>
    </row>
    <row r="244" spans="1:11" s="192" customFormat="1" ht="12.75">
      <c r="A244" s="187"/>
      <c r="B244" s="188">
        <v>-13553085</v>
      </c>
      <c r="C244" s="187" t="s">
        <v>972</v>
      </c>
      <c r="D244" s="187" t="s">
        <v>986</v>
      </c>
      <c r="E244" s="187"/>
      <c r="F244" s="189" t="s">
        <v>455</v>
      </c>
      <c r="G244" s="189" t="s">
        <v>987</v>
      </c>
      <c r="H244" s="190">
        <v>13553085</v>
      </c>
      <c r="I244" s="191">
        <v>-25098.305555555555</v>
      </c>
      <c r="K244" s="193">
        <v>540</v>
      </c>
    </row>
    <row r="245" spans="1:11" s="192" customFormat="1" ht="12.75">
      <c r="A245" s="187"/>
      <c r="B245" s="188">
        <v>460805</v>
      </c>
      <c r="C245" s="187" t="s">
        <v>972</v>
      </c>
      <c r="D245" s="187" t="s">
        <v>977</v>
      </c>
      <c r="E245" s="187"/>
      <c r="F245" s="189"/>
      <c r="G245" s="189"/>
      <c r="H245" s="190">
        <v>13092280</v>
      </c>
      <c r="I245" s="191">
        <v>853.3425925925926</v>
      </c>
      <c r="K245" s="193">
        <v>540</v>
      </c>
    </row>
    <row r="246" spans="1:11" s="192" customFormat="1" ht="12.75">
      <c r="A246" s="187"/>
      <c r="B246" s="188">
        <v>1632135</v>
      </c>
      <c r="C246" s="187" t="s">
        <v>972</v>
      </c>
      <c r="D246" s="187" t="s">
        <v>978</v>
      </c>
      <c r="E246" s="187"/>
      <c r="F246" s="189"/>
      <c r="G246" s="189"/>
      <c r="H246" s="190">
        <v>11460145</v>
      </c>
      <c r="I246" s="191">
        <v>2967.518181818182</v>
      </c>
      <c r="K246" s="193">
        <v>550</v>
      </c>
    </row>
    <row r="247" spans="1:11" s="192" customFormat="1" ht="12.75">
      <c r="A247" s="187"/>
      <c r="B247" s="188">
        <v>811550</v>
      </c>
      <c r="C247" s="187" t="s">
        <v>972</v>
      </c>
      <c r="D247" s="187" t="s">
        <v>979</v>
      </c>
      <c r="E247" s="187"/>
      <c r="F247" s="189"/>
      <c r="G247" s="189"/>
      <c r="H247" s="190">
        <v>10648595</v>
      </c>
      <c r="I247" s="191">
        <v>1489.0825688073394</v>
      </c>
      <c r="K247" s="193">
        <v>545</v>
      </c>
    </row>
    <row r="248" spans="1:11" s="192" customFormat="1" ht="12.75">
      <c r="A248" s="187"/>
      <c r="B248" s="188">
        <v>1000150</v>
      </c>
      <c r="C248" s="187" t="s">
        <v>972</v>
      </c>
      <c r="D248" s="187" t="s">
        <v>981</v>
      </c>
      <c r="E248" s="187"/>
      <c r="F248" s="189"/>
      <c r="G248" s="189"/>
      <c r="H248" s="190">
        <v>9648445</v>
      </c>
      <c r="I248" s="191">
        <v>1869.4392523364486</v>
      </c>
      <c r="K248" s="193">
        <v>535</v>
      </c>
    </row>
    <row r="249" spans="1:11" s="192" customFormat="1" ht="12.75">
      <c r="A249" s="187"/>
      <c r="B249" s="209">
        <v>1160500</v>
      </c>
      <c r="C249" s="187" t="s">
        <v>972</v>
      </c>
      <c r="D249" s="187" t="s">
        <v>983</v>
      </c>
      <c r="E249" s="187"/>
      <c r="F249" s="189"/>
      <c r="G249" s="189"/>
      <c r="H249" s="190">
        <v>8487945</v>
      </c>
      <c r="I249" s="191">
        <v>2253.3980582524273</v>
      </c>
      <c r="K249" s="193">
        <v>515</v>
      </c>
    </row>
    <row r="250" spans="1:11" s="192" customFormat="1" ht="12.75">
      <c r="A250" s="187"/>
      <c r="B250" s="188">
        <v>1103000</v>
      </c>
      <c r="C250" s="187" t="s">
        <v>972</v>
      </c>
      <c r="D250" s="187" t="s">
        <v>1003</v>
      </c>
      <c r="E250" s="187"/>
      <c r="F250" s="189"/>
      <c r="G250" s="189"/>
      <c r="H250" s="190">
        <v>7384945</v>
      </c>
      <c r="I250" s="191">
        <v>2121.153846153846</v>
      </c>
      <c r="K250" s="193">
        <v>520</v>
      </c>
    </row>
    <row r="251" spans="1:11" s="199" customFormat="1" ht="12.75">
      <c r="A251" s="187"/>
      <c r="B251" s="194">
        <v>-8487945</v>
      </c>
      <c r="C251" s="195" t="s">
        <v>972</v>
      </c>
      <c r="D251" s="195" t="s">
        <v>1004</v>
      </c>
      <c r="E251" s="195"/>
      <c r="F251" s="196"/>
      <c r="G251" s="196"/>
      <c r="H251" s="197"/>
      <c r="I251" s="198">
        <v>-16322.971153846154</v>
      </c>
      <c r="K251" s="193">
        <v>520</v>
      </c>
    </row>
    <row r="252" spans="1:11" s="185" customFormat="1" ht="12.75">
      <c r="A252" s="129"/>
      <c r="B252" s="182"/>
      <c r="C252" s="129"/>
      <c r="D252" s="129"/>
      <c r="E252" s="129"/>
      <c r="F252" s="183"/>
      <c r="G252" s="183"/>
      <c r="H252" s="164"/>
      <c r="I252" s="184"/>
      <c r="K252" s="186"/>
    </row>
    <row r="253" spans="1:11" s="185" customFormat="1" ht="12.75">
      <c r="A253" s="129"/>
      <c r="B253" s="182"/>
      <c r="C253" s="129"/>
      <c r="D253" s="129"/>
      <c r="E253" s="129"/>
      <c r="F253" s="183"/>
      <c r="G253" s="183"/>
      <c r="H253" s="164"/>
      <c r="I253" s="184"/>
      <c r="K253" s="186"/>
    </row>
    <row r="254" spans="1:11" s="16" customFormat="1" ht="12.75">
      <c r="A254" s="13"/>
      <c r="B254" s="251">
        <v>2019950</v>
      </c>
      <c r="C254" s="157" t="s">
        <v>988</v>
      </c>
      <c r="D254" s="157" t="s">
        <v>983</v>
      </c>
      <c r="E254" s="162"/>
      <c r="F254" s="163"/>
      <c r="G254" s="163"/>
      <c r="H254" s="159">
        <v>-2019950</v>
      </c>
      <c r="I254" s="39">
        <v>3922.233009708738</v>
      </c>
      <c r="K254" s="2">
        <v>515</v>
      </c>
    </row>
    <row r="255" spans="1:11" s="16" customFormat="1" ht="12.75">
      <c r="A255" s="13"/>
      <c r="B255" s="156">
        <v>1817475</v>
      </c>
      <c r="C255" s="157" t="s">
        <v>988</v>
      </c>
      <c r="D255" s="157" t="s">
        <v>1003</v>
      </c>
      <c r="E255" s="162"/>
      <c r="F255" s="163"/>
      <c r="G255" s="163"/>
      <c r="H255" s="159">
        <v>-3837425</v>
      </c>
      <c r="I255" s="39">
        <v>3495.144230769231</v>
      </c>
      <c r="K255" s="2">
        <v>520</v>
      </c>
    </row>
    <row r="256" spans="1:11" s="45" customFormat="1" ht="12.75">
      <c r="A256" s="13"/>
      <c r="B256" s="200">
        <v>3837425</v>
      </c>
      <c r="C256" s="201" t="s">
        <v>988</v>
      </c>
      <c r="D256" s="201" t="s">
        <v>1004</v>
      </c>
      <c r="E256" s="165"/>
      <c r="F256" s="166"/>
      <c r="G256" s="166"/>
      <c r="H256" s="167"/>
      <c r="I256" s="168">
        <v>7379.663461538462</v>
      </c>
      <c r="K256" s="2">
        <v>520</v>
      </c>
    </row>
    <row r="257" spans="1:11" s="175" customFormat="1" ht="12.75">
      <c r="A257" s="123"/>
      <c r="B257" s="173"/>
      <c r="C257" s="123"/>
      <c r="D257" s="123"/>
      <c r="E257" s="123"/>
      <c r="F257" s="174"/>
      <c r="G257" s="174"/>
      <c r="H257" s="159"/>
      <c r="I257" s="39"/>
      <c r="K257" s="2">
        <v>520</v>
      </c>
    </row>
    <row r="258" spans="1:11" ht="12.75">
      <c r="A258" s="13"/>
      <c r="B258" s="156"/>
      <c r="C258" s="157"/>
      <c r="D258" s="157"/>
      <c r="E258" s="157"/>
      <c r="F258" s="158"/>
      <c r="G258" s="158"/>
      <c r="H258" s="30">
        <v>0</v>
      </c>
      <c r="I258" s="39"/>
      <c r="J258" s="16"/>
      <c r="K258" s="2">
        <v>520</v>
      </c>
    </row>
    <row r="259" spans="1:11" ht="13.5" thickBot="1">
      <c r="A259" s="13"/>
      <c r="B259" s="202">
        <v>525000</v>
      </c>
      <c r="C259" s="80" t="s">
        <v>989</v>
      </c>
      <c r="D259" s="80"/>
      <c r="E259" s="80"/>
      <c r="F259" s="203"/>
      <c r="G259" s="203"/>
      <c r="H259" s="72">
        <v>-525000</v>
      </c>
      <c r="I259" s="66">
        <v>1009.6153846153846</v>
      </c>
      <c r="J259" s="204"/>
      <c r="K259" s="2">
        <v>520</v>
      </c>
    </row>
    <row r="260" spans="1:11" ht="12.75">
      <c r="A260" s="13"/>
      <c r="B260" s="88"/>
      <c r="H260" s="5">
        <v>0</v>
      </c>
      <c r="I260" s="23">
        <v>0</v>
      </c>
      <c r="K260" s="2">
        <v>520</v>
      </c>
    </row>
    <row r="261" spans="1:11" ht="12.75">
      <c r="A261" s="13"/>
      <c r="B261" s="88">
        <v>525000</v>
      </c>
      <c r="C261" s="1" t="s">
        <v>990</v>
      </c>
      <c r="D261" s="1" t="s">
        <v>991</v>
      </c>
      <c r="F261" s="28" t="s">
        <v>992</v>
      </c>
      <c r="G261" s="28" t="s">
        <v>14</v>
      </c>
      <c r="H261" s="5">
        <v>-525000</v>
      </c>
      <c r="I261" s="23">
        <v>1009.6153846153846</v>
      </c>
      <c r="K261" s="2">
        <v>520</v>
      </c>
    </row>
    <row r="262" spans="1:11" ht="12.75">
      <c r="A262" s="13"/>
      <c r="B262" s="205">
        <v>525000</v>
      </c>
      <c r="C262" s="12"/>
      <c r="D262" s="12" t="s">
        <v>991</v>
      </c>
      <c r="E262" s="12"/>
      <c r="F262" s="19"/>
      <c r="G262" s="19"/>
      <c r="H262" s="43">
        <v>0</v>
      </c>
      <c r="I262" s="44">
        <v>1009.6153846153846</v>
      </c>
      <c r="J262" s="45"/>
      <c r="K262" s="2">
        <v>520</v>
      </c>
    </row>
    <row r="263" spans="1:11" ht="12.75">
      <c r="A263" s="13"/>
      <c r="H263" s="5">
        <v>0</v>
      </c>
      <c r="I263" s="23">
        <v>0</v>
      </c>
      <c r="K263" s="2">
        <v>520</v>
      </c>
    </row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28"/>
  <sheetViews>
    <sheetView tabSelected="1" workbookViewId="0" topLeftCell="A1">
      <pane ySplit="5" topLeftCell="BM6" activePane="bottomLeft" state="frozen"/>
      <selection pane="topLeft" activeCell="A1" sqref="A1"/>
      <selection pane="bottomLeft" activeCell="B1507" sqref="B1507"/>
    </sheetView>
  </sheetViews>
  <sheetFormatPr defaultColWidth="9.140625" defaultRowHeight="12.75" zeroHeight="1"/>
  <cols>
    <col min="1" max="1" width="5.140625" style="1" customWidth="1"/>
    <col min="2" max="2" width="10.281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8" customWidth="1"/>
    <col min="7" max="7" width="6.8515625" style="28" customWidth="1"/>
    <col min="8" max="8" width="10.140625" style="5" customWidth="1"/>
    <col min="9" max="9" width="8.28125" style="4" customWidth="1"/>
    <col min="10" max="10" width="18.28125" style="0" customWidth="1"/>
    <col min="11" max="11" width="9.8515625" style="0" customWidth="1"/>
    <col min="12" max="16384" width="9.8515625" style="0" hidden="1" customWidth="1"/>
  </cols>
  <sheetData>
    <row r="1" spans="1:9" ht="15.75" customHeight="1">
      <c r="A1" s="18" t="s">
        <v>10</v>
      </c>
      <c r="B1" s="9"/>
      <c r="C1" s="10"/>
      <c r="D1" s="10"/>
      <c r="E1" s="11"/>
      <c r="F1" s="10"/>
      <c r="G1" s="10"/>
      <c r="H1" s="9"/>
      <c r="I1" s="3"/>
    </row>
    <row r="2" spans="1:9" ht="17.25" customHeight="1">
      <c r="A2" s="12"/>
      <c r="B2" s="252" t="s">
        <v>964</v>
      </c>
      <c r="C2" s="252"/>
      <c r="D2" s="252"/>
      <c r="E2" s="252"/>
      <c r="F2" s="252"/>
      <c r="G2" s="252"/>
      <c r="H2" s="252"/>
      <c r="I2" s="22"/>
    </row>
    <row r="3" spans="1:9" s="16" customFormat="1" ht="18" customHeight="1">
      <c r="A3" s="13"/>
      <c r="B3" s="14"/>
      <c r="C3" s="14"/>
      <c r="D3" s="14"/>
      <c r="E3" s="14"/>
      <c r="F3" s="14"/>
      <c r="G3" s="14"/>
      <c r="H3" s="14"/>
      <c r="I3" s="15"/>
    </row>
    <row r="4" spans="1:9" ht="15" customHeight="1">
      <c r="A4" s="12"/>
      <c r="B4" s="20" t="s">
        <v>2</v>
      </c>
      <c r="C4" s="19" t="s">
        <v>8</v>
      </c>
      <c r="D4" s="19" t="s">
        <v>3</v>
      </c>
      <c r="E4" s="19" t="s">
        <v>9</v>
      </c>
      <c r="F4" s="19" t="s">
        <v>4</v>
      </c>
      <c r="G4" s="17" t="s">
        <v>6</v>
      </c>
      <c r="H4" s="20" t="s">
        <v>5</v>
      </c>
      <c r="I4" s="21" t="s">
        <v>7</v>
      </c>
    </row>
    <row r="5" spans="1:11" ht="18.75" customHeight="1">
      <c r="A5" s="24">
        <v>1</v>
      </c>
      <c r="B5" s="24" t="s">
        <v>1001</v>
      </c>
      <c r="C5" s="24"/>
      <c r="D5" s="24"/>
      <c r="E5" s="24"/>
      <c r="F5" s="29"/>
      <c r="G5" s="27"/>
      <c r="H5" s="25">
        <v>0</v>
      </c>
      <c r="I5" s="26">
        <v>520</v>
      </c>
      <c r="K5" s="2">
        <v>520</v>
      </c>
    </row>
    <row r="6" spans="2:11" ht="12.75">
      <c r="B6" s="30"/>
      <c r="C6" s="13"/>
      <c r="D6" s="13"/>
      <c r="E6" s="13"/>
      <c r="F6" s="31"/>
      <c r="I6" s="23"/>
      <c r="K6" s="2">
        <v>520</v>
      </c>
    </row>
    <row r="7" spans="9:11" ht="12.75">
      <c r="I7" s="23"/>
      <c r="K7" s="2">
        <v>520</v>
      </c>
    </row>
    <row r="8" spans="1:11" ht="12.75">
      <c r="A8" s="83"/>
      <c r="B8" s="95" t="s">
        <v>957</v>
      </c>
      <c r="C8" s="96"/>
      <c r="D8" s="96" t="s">
        <v>958</v>
      </c>
      <c r="E8" s="96" t="s">
        <v>959</v>
      </c>
      <c r="F8" s="97"/>
      <c r="G8" s="98"/>
      <c r="H8" s="99"/>
      <c r="I8" s="100" t="s">
        <v>960</v>
      </c>
      <c r="J8" s="101"/>
      <c r="K8" s="2">
        <v>520</v>
      </c>
    </row>
    <row r="9" spans="1:12" ht="12.75">
      <c r="A9" s="83"/>
      <c r="B9" s="95">
        <f>+B21</f>
        <v>1910390</v>
      </c>
      <c r="C9" s="102"/>
      <c r="D9" s="96" t="s">
        <v>961</v>
      </c>
      <c r="E9" s="103" t="s">
        <v>999</v>
      </c>
      <c r="F9" s="104"/>
      <c r="G9" s="105"/>
      <c r="H9" s="106">
        <f aca="true" t="shared" si="0" ref="H9:H16">+H8-B9</f>
        <v>-1910390</v>
      </c>
      <c r="I9" s="107">
        <f aca="true" t="shared" si="1" ref="I9:I17">+B9/K9</f>
        <v>3673.826923076923</v>
      </c>
      <c r="J9" s="2"/>
      <c r="K9" s="2">
        <v>520</v>
      </c>
      <c r="L9" s="108"/>
    </row>
    <row r="10" spans="1:12" ht="12.75">
      <c r="A10" s="83"/>
      <c r="B10" s="95">
        <f>+B756</f>
        <v>1835050</v>
      </c>
      <c r="C10" s="102"/>
      <c r="D10" s="96" t="s">
        <v>382</v>
      </c>
      <c r="E10" s="103" t="s">
        <v>1000</v>
      </c>
      <c r="F10" s="104"/>
      <c r="G10" s="105"/>
      <c r="H10" s="106">
        <f t="shared" si="0"/>
        <v>-3745440</v>
      </c>
      <c r="I10" s="107">
        <f t="shared" si="1"/>
        <v>3528.9423076923076</v>
      </c>
      <c r="J10" s="2"/>
      <c r="K10" s="2">
        <v>520</v>
      </c>
      <c r="L10" s="108"/>
    </row>
    <row r="11" spans="1:12" ht="12.75">
      <c r="A11" s="83"/>
      <c r="B11" s="95">
        <f>+B932</f>
        <v>2158375</v>
      </c>
      <c r="C11" s="102"/>
      <c r="D11" s="96" t="s">
        <v>457</v>
      </c>
      <c r="E11" s="103" t="s">
        <v>1015</v>
      </c>
      <c r="F11" s="104"/>
      <c r="G11" s="105"/>
      <c r="H11" s="106">
        <f t="shared" si="0"/>
        <v>-5903815</v>
      </c>
      <c r="I11" s="107">
        <f t="shared" si="1"/>
        <v>4150.721153846154</v>
      </c>
      <c r="J11" s="2"/>
      <c r="K11" s="2">
        <v>520</v>
      </c>
      <c r="L11" s="108"/>
    </row>
    <row r="12" spans="1:12" ht="12.75">
      <c r="A12" s="83"/>
      <c r="B12" s="95">
        <f>+B1171</f>
        <v>912600</v>
      </c>
      <c r="C12" s="102"/>
      <c r="D12" s="96" t="s">
        <v>598</v>
      </c>
      <c r="E12" s="103" t="s">
        <v>1016</v>
      </c>
      <c r="F12" s="104"/>
      <c r="G12" s="105"/>
      <c r="H12" s="106">
        <f t="shared" si="0"/>
        <v>-6816415</v>
      </c>
      <c r="I12" s="107">
        <f t="shared" si="1"/>
        <v>1755</v>
      </c>
      <c r="J12" s="2"/>
      <c r="K12" s="2">
        <v>520</v>
      </c>
      <c r="L12" s="108"/>
    </row>
    <row r="13" spans="1:12" ht="12.75">
      <c r="A13" s="83"/>
      <c r="B13" s="95">
        <f>+B1396</f>
        <v>248983</v>
      </c>
      <c r="C13" s="102"/>
      <c r="D13" s="96" t="s">
        <v>730</v>
      </c>
      <c r="E13" s="103"/>
      <c r="F13" s="104"/>
      <c r="G13" s="105"/>
      <c r="H13" s="106">
        <f t="shared" si="0"/>
        <v>-7065398</v>
      </c>
      <c r="I13" s="107">
        <f t="shared" si="1"/>
        <v>478.8134615384615</v>
      </c>
      <c r="J13" s="2"/>
      <c r="K13" s="2">
        <v>520</v>
      </c>
      <c r="L13" s="108"/>
    </row>
    <row r="14" spans="1:12" ht="12.75">
      <c r="A14" s="83"/>
      <c r="B14" s="95">
        <f>+B1431</f>
        <v>1504400</v>
      </c>
      <c r="C14" s="102"/>
      <c r="D14" s="96" t="s">
        <v>750</v>
      </c>
      <c r="E14" s="102" t="s">
        <v>962</v>
      </c>
      <c r="F14" s="104"/>
      <c r="G14" s="105"/>
      <c r="H14" s="106">
        <f t="shared" si="0"/>
        <v>-8569798</v>
      </c>
      <c r="I14" s="107">
        <f t="shared" si="1"/>
        <v>2893.076923076923</v>
      </c>
      <c r="J14" s="2"/>
      <c r="K14" s="2">
        <v>520</v>
      </c>
      <c r="L14" s="108"/>
    </row>
    <row r="15" spans="1:12" ht="12.75">
      <c r="A15" s="83"/>
      <c r="B15" s="95">
        <f>+B1514</f>
        <v>492508</v>
      </c>
      <c r="C15" s="102"/>
      <c r="D15" s="96" t="s">
        <v>811</v>
      </c>
      <c r="E15" s="102"/>
      <c r="F15" s="104"/>
      <c r="G15" s="105"/>
      <c r="H15" s="106">
        <f t="shared" si="0"/>
        <v>-9062306</v>
      </c>
      <c r="I15" s="107">
        <f t="shared" si="1"/>
        <v>947.1307692307693</v>
      </c>
      <c r="J15" s="2"/>
      <c r="K15" s="2">
        <v>520</v>
      </c>
      <c r="L15" s="108"/>
    </row>
    <row r="16" spans="1:12" ht="12.75">
      <c r="A16" s="83"/>
      <c r="B16" s="95">
        <v>0</v>
      </c>
      <c r="C16" s="102"/>
      <c r="D16" s="96" t="s">
        <v>894</v>
      </c>
      <c r="E16" s="102"/>
      <c r="F16" s="104"/>
      <c r="G16" s="105"/>
      <c r="H16" s="106">
        <f t="shared" si="0"/>
        <v>-9062306</v>
      </c>
      <c r="I16" s="107">
        <f t="shared" si="1"/>
        <v>0</v>
      </c>
      <c r="J16" s="2"/>
      <c r="K16" s="2">
        <v>520</v>
      </c>
      <c r="L16" s="108"/>
    </row>
    <row r="17" spans="1:12" ht="12.75">
      <c r="A17" s="83"/>
      <c r="B17" s="99">
        <f>SUM(B9:B16)</f>
        <v>9062306</v>
      </c>
      <c r="C17" s="109" t="s">
        <v>963</v>
      </c>
      <c r="D17" s="110"/>
      <c r="E17" s="110"/>
      <c r="F17" s="105"/>
      <c r="G17" s="105"/>
      <c r="H17" s="106">
        <v>0</v>
      </c>
      <c r="I17" s="111">
        <f t="shared" si="1"/>
        <v>17427.51153846154</v>
      </c>
      <c r="J17" s="2"/>
      <c r="K17" s="2">
        <v>520</v>
      </c>
      <c r="L17" s="108"/>
    </row>
    <row r="18" spans="9:11" ht="12.75">
      <c r="I18" s="23"/>
      <c r="K18" s="2">
        <v>520</v>
      </c>
    </row>
    <row r="19" spans="2:11" ht="12.75">
      <c r="B19" s="30"/>
      <c r="C19" s="13"/>
      <c r="D19" s="13"/>
      <c r="E19" s="13"/>
      <c r="F19" s="31"/>
      <c r="I19" s="23"/>
      <c r="K19" s="2">
        <v>520</v>
      </c>
    </row>
    <row r="20" spans="2:11" ht="12.75">
      <c r="B20" s="30"/>
      <c r="C20" s="13"/>
      <c r="D20" s="13"/>
      <c r="E20" s="13"/>
      <c r="F20" s="31"/>
      <c r="H20" s="5">
        <v>0</v>
      </c>
      <c r="I20" s="23">
        <f aca="true" t="shared" si="2" ref="I20:I83">+B20/K20</f>
        <v>0</v>
      </c>
      <c r="K20" s="2">
        <v>520</v>
      </c>
    </row>
    <row r="21" spans="1:11" s="67" customFormat="1" ht="13.5" thickBot="1">
      <c r="A21" s="63"/>
      <c r="B21" s="72">
        <f>+B24+B78+B156+B221+B325+B449+B477+B503+B547+B580+B636+B684+B708+B747</f>
        <v>1910390</v>
      </c>
      <c r="C21" s="63"/>
      <c r="D21" s="62" t="s">
        <v>11</v>
      </c>
      <c r="E21" s="61"/>
      <c r="F21" s="73"/>
      <c r="G21" s="64"/>
      <c r="H21" s="65">
        <f>H20-B21</f>
        <v>-1910390</v>
      </c>
      <c r="I21" s="66">
        <f t="shared" si="2"/>
        <v>3673.826923076923</v>
      </c>
      <c r="K21" s="2">
        <v>520</v>
      </c>
    </row>
    <row r="22" spans="2:11" ht="12.75">
      <c r="B22" s="30"/>
      <c r="C22" s="13"/>
      <c r="D22" s="13"/>
      <c r="E22" s="13"/>
      <c r="F22" s="31"/>
      <c r="H22" s="5">
        <v>0</v>
      </c>
      <c r="I22" s="23">
        <f t="shared" si="2"/>
        <v>0</v>
      </c>
      <c r="K22" s="2">
        <v>520</v>
      </c>
    </row>
    <row r="23" spans="4:11" ht="12.75">
      <c r="D23" s="13"/>
      <c r="H23" s="5">
        <f>H22-B23</f>
        <v>0</v>
      </c>
      <c r="I23" s="23">
        <f t="shared" si="2"/>
        <v>0</v>
      </c>
      <c r="K23" s="2">
        <v>520</v>
      </c>
    </row>
    <row r="24" spans="1:11" s="45" customFormat="1" ht="12.75">
      <c r="A24" s="12"/>
      <c r="B24" s="89">
        <f>+B35+B45+B49+B57+B66+B73</f>
        <v>185300</v>
      </c>
      <c r="C24" s="49" t="s">
        <v>51</v>
      </c>
      <c r="D24" s="46" t="s">
        <v>53</v>
      </c>
      <c r="E24" s="49" t="s">
        <v>52</v>
      </c>
      <c r="F24" s="19"/>
      <c r="G24" s="50"/>
      <c r="H24" s="43">
        <f>H23-B24</f>
        <v>-185300</v>
      </c>
      <c r="I24" s="44">
        <f t="shared" si="2"/>
        <v>356.34615384615387</v>
      </c>
      <c r="K24" s="2">
        <v>520</v>
      </c>
    </row>
    <row r="25" spans="2:11" ht="12.75">
      <c r="B25" s="161"/>
      <c r="C25" s="33"/>
      <c r="D25" s="13"/>
      <c r="E25" s="33"/>
      <c r="G25" s="32"/>
      <c r="H25" s="5">
        <v>0</v>
      </c>
      <c r="I25" s="23">
        <f t="shared" si="2"/>
        <v>0</v>
      </c>
      <c r="K25" s="2">
        <v>520</v>
      </c>
    </row>
    <row r="26" spans="2:11" ht="12.75">
      <c r="B26" s="161"/>
      <c r="C26" s="13"/>
      <c r="D26" s="13"/>
      <c r="E26" s="34"/>
      <c r="G26" s="35"/>
      <c r="H26" s="5">
        <f aca="true" t="shared" si="3" ref="H26:H34">H25-B26</f>
        <v>0</v>
      </c>
      <c r="I26" s="23">
        <f t="shared" si="2"/>
        <v>0</v>
      </c>
      <c r="K26" s="2">
        <v>520</v>
      </c>
    </row>
    <row r="27" spans="2:11" ht="12.75">
      <c r="B27" s="8">
        <v>8000</v>
      </c>
      <c r="C27" s="13" t="s">
        <v>0</v>
      </c>
      <c r="D27" s="13" t="s">
        <v>11</v>
      </c>
      <c r="E27" s="1" t="s">
        <v>12</v>
      </c>
      <c r="F27" s="41" t="s">
        <v>13</v>
      </c>
      <c r="G27" s="28" t="s">
        <v>14</v>
      </c>
      <c r="H27" s="5">
        <f t="shared" si="3"/>
        <v>-8000</v>
      </c>
      <c r="I27" s="23">
        <f t="shared" si="2"/>
        <v>15.384615384615385</v>
      </c>
      <c r="K27" s="2">
        <v>520</v>
      </c>
    </row>
    <row r="28" spans="1:11" s="16" customFormat="1" ht="12.75">
      <c r="A28" s="13"/>
      <c r="B28" s="8">
        <v>2500</v>
      </c>
      <c r="C28" s="13" t="s">
        <v>0</v>
      </c>
      <c r="D28" s="1" t="s">
        <v>11</v>
      </c>
      <c r="E28" s="1" t="s">
        <v>15</v>
      </c>
      <c r="F28" s="31" t="s">
        <v>16</v>
      </c>
      <c r="G28" s="28" t="s">
        <v>14</v>
      </c>
      <c r="H28" s="5">
        <f t="shared" si="3"/>
        <v>-10500</v>
      </c>
      <c r="I28" s="39">
        <f t="shared" si="2"/>
        <v>4.8076923076923075</v>
      </c>
      <c r="K28" s="2">
        <v>520</v>
      </c>
    </row>
    <row r="29" spans="2:11" ht="12.75">
      <c r="B29" s="8">
        <v>4000</v>
      </c>
      <c r="C29" s="13" t="s">
        <v>0</v>
      </c>
      <c r="D29" s="1" t="s">
        <v>11</v>
      </c>
      <c r="E29" s="1" t="s">
        <v>12</v>
      </c>
      <c r="F29" s="41" t="s">
        <v>17</v>
      </c>
      <c r="G29" s="28" t="s">
        <v>18</v>
      </c>
      <c r="H29" s="5">
        <f t="shared" si="3"/>
        <v>-14500</v>
      </c>
      <c r="I29" s="23">
        <f t="shared" si="2"/>
        <v>7.6923076923076925</v>
      </c>
      <c r="K29" s="2">
        <v>520</v>
      </c>
    </row>
    <row r="30" spans="2:11" ht="12.75">
      <c r="B30" s="8">
        <v>7000</v>
      </c>
      <c r="C30" s="13" t="s">
        <v>0</v>
      </c>
      <c r="D30" s="1" t="s">
        <v>11</v>
      </c>
      <c r="E30" s="1" t="s">
        <v>12</v>
      </c>
      <c r="F30" s="41" t="s">
        <v>19</v>
      </c>
      <c r="G30" s="28" t="s">
        <v>20</v>
      </c>
      <c r="H30" s="5">
        <f t="shared" si="3"/>
        <v>-21500</v>
      </c>
      <c r="I30" s="23">
        <f t="shared" si="2"/>
        <v>13.461538461538462</v>
      </c>
      <c r="K30" s="2">
        <v>520</v>
      </c>
    </row>
    <row r="31" spans="2:11" ht="12.75">
      <c r="B31" s="8">
        <v>4000</v>
      </c>
      <c r="C31" s="13" t="s">
        <v>0</v>
      </c>
      <c r="D31" s="1" t="s">
        <v>11</v>
      </c>
      <c r="E31" s="1" t="s">
        <v>12</v>
      </c>
      <c r="F31" s="41" t="s">
        <v>21</v>
      </c>
      <c r="G31" s="28" t="s">
        <v>22</v>
      </c>
      <c r="H31" s="5">
        <f t="shared" si="3"/>
        <v>-25500</v>
      </c>
      <c r="I31" s="23">
        <f t="shared" si="2"/>
        <v>7.6923076923076925</v>
      </c>
      <c r="K31" s="2">
        <v>520</v>
      </c>
    </row>
    <row r="32" spans="2:12" ht="12.75">
      <c r="B32" s="8">
        <v>5000</v>
      </c>
      <c r="C32" s="13" t="s">
        <v>0</v>
      </c>
      <c r="D32" s="1" t="s">
        <v>11</v>
      </c>
      <c r="E32" s="1" t="s">
        <v>12</v>
      </c>
      <c r="F32" s="31" t="s">
        <v>23</v>
      </c>
      <c r="G32" s="28" t="s">
        <v>24</v>
      </c>
      <c r="H32" s="5">
        <f t="shared" si="3"/>
        <v>-30500</v>
      </c>
      <c r="I32" s="23">
        <f t="shared" si="2"/>
        <v>9.615384615384615</v>
      </c>
      <c r="J32" s="36"/>
      <c r="K32" s="2">
        <v>520</v>
      </c>
      <c r="L32" s="38">
        <v>500</v>
      </c>
    </row>
    <row r="33" spans="2:11" ht="12.75">
      <c r="B33" s="8">
        <v>4500</v>
      </c>
      <c r="C33" s="1" t="s">
        <v>0</v>
      </c>
      <c r="D33" s="13" t="s">
        <v>11</v>
      </c>
      <c r="E33" s="1" t="s">
        <v>25</v>
      </c>
      <c r="F33" s="42" t="s">
        <v>26</v>
      </c>
      <c r="G33" s="28" t="s">
        <v>27</v>
      </c>
      <c r="H33" s="5">
        <f t="shared" si="3"/>
        <v>-35000</v>
      </c>
      <c r="I33" s="23">
        <f t="shared" si="2"/>
        <v>8.653846153846153</v>
      </c>
      <c r="K33" s="2">
        <v>520</v>
      </c>
    </row>
    <row r="34" spans="2:11" ht="12.75">
      <c r="B34" s="8">
        <v>4500</v>
      </c>
      <c r="C34" s="1" t="s">
        <v>0</v>
      </c>
      <c r="D34" s="13" t="s">
        <v>11</v>
      </c>
      <c r="E34" s="1" t="s">
        <v>25</v>
      </c>
      <c r="F34" s="42" t="s">
        <v>28</v>
      </c>
      <c r="G34" s="28" t="s">
        <v>22</v>
      </c>
      <c r="H34" s="5">
        <f t="shared" si="3"/>
        <v>-39500</v>
      </c>
      <c r="I34" s="23">
        <f t="shared" si="2"/>
        <v>8.653846153846153</v>
      </c>
      <c r="K34" s="2">
        <v>520</v>
      </c>
    </row>
    <row r="35" spans="1:11" s="45" customFormat="1" ht="12.75">
      <c r="A35" s="12"/>
      <c r="B35" s="89">
        <f>SUM(B27:B34)</f>
        <v>39500</v>
      </c>
      <c r="C35" s="12" t="s">
        <v>0</v>
      </c>
      <c r="D35" s="12"/>
      <c r="E35" s="12"/>
      <c r="F35" s="19"/>
      <c r="G35" s="19"/>
      <c r="H35" s="43">
        <v>0</v>
      </c>
      <c r="I35" s="44">
        <f t="shared" si="2"/>
        <v>75.96153846153847</v>
      </c>
      <c r="K35" s="2">
        <v>520</v>
      </c>
    </row>
    <row r="36" spans="2:11" ht="12.75">
      <c r="B36" s="8"/>
      <c r="F36" s="31"/>
      <c r="H36" s="5">
        <f aca="true" t="shared" si="4" ref="H36:H44">H35-B36</f>
        <v>0</v>
      </c>
      <c r="I36" s="23">
        <f t="shared" si="2"/>
        <v>0</v>
      </c>
      <c r="K36" s="2">
        <v>520</v>
      </c>
    </row>
    <row r="37" spans="2:11" ht="12.75">
      <c r="B37" s="8"/>
      <c r="F37" s="31"/>
      <c r="H37" s="5">
        <f t="shared" si="4"/>
        <v>0</v>
      </c>
      <c r="I37" s="23">
        <f t="shared" si="2"/>
        <v>0</v>
      </c>
      <c r="K37" s="2">
        <v>520</v>
      </c>
    </row>
    <row r="38" spans="2:11" ht="12.75">
      <c r="B38" s="161">
        <v>3000</v>
      </c>
      <c r="C38" s="13" t="s">
        <v>29</v>
      </c>
      <c r="D38" s="13" t="s">
        <v>11</v>
      </c>
      <c r="E38" s="34" t="s">
        <v>30</v>
      </c>
      <c r="F38" s="31" t="s">
        <v>31</v>
      </c>
      <c r="G38" s="35" t="s">
        <v>18</v>
      </c>
      <c r="H38" s="5">
        <f t="shared" si="4"/>
        <v>-3000</v>
      </c>
      <c r="I38" s="23">
        <f t="shared" si="2"/>
        <v>5.769230769230769</v>
      </c>
      <c r="K38" s="2">
        <v>520</v>
      </c>
    </row>
    <row r="39" spans="2:11" ht="12.75">
      <c r="B39" s="8">
        <v>3000</v>
      </c>
      <c r="C39" s="1" t="s">
        <v>32</v>
      </c>
      <c r="D39" s="1" t="s">
        <v>11</v>
      </c>
      <c r="E39" s="1" t="s">
        <v>30</v>
      </c>
      <c r="F39" s="47" t="s">
        <v>33</v>
      </c>
      <c r="G39" s="28" t="s">
        <v>24</v>
      </c>
      <c r="H39" s="5">
        <f t="shared" si="4"/>
        <v>-6000</v>
      </c>
      <c r="I39" s="23">
        <f t="shared" si="2"/>
        <v>5.769230769230769</v>
      </c>
      <c r="K39" s="2">
        <v>520</v>
      </c>
    </row>
    <row r="40" spans="2:11" ht="12.75">
      <c r="B40" s="8">
        <v>12000</v>
      </c>
      <c r="C40" s="1" t="s">
        <v>35</v>
      </c>
      <c r="D40" s="13" t="s">
        <v>11</v>
      </c>
      <c r="E40" s="1" t="s">
        <v>36</v>
      </c>
      <c r="F40" s="28" t="s">
        <v>37</v>
      </c>
      <c r="G40" s="28" t="s">
        <v>20</v>
      </c>
      <c r="H40" s="5">
        <f t="shared" si="4"/>
        <v>-18000</v>
      </c>
      <c r="I40" s="23">
        <f t="shared" si="2"/>
        <v>23.076923076923077</v>
      </c>
      <c r="K40" s="2">
        <v>520</v>
      </c>
    </row>
    <row r="41" spans="2:11" ht="12.75">
      <c r="B41" s="8">
        <v>12000</v>
      </c>
      <c r="C41" s="1" t="s">
        <v>35</v>
      </c>
      <c r="D41" s="13" t="s">
        <v>11</v>
      </c>
      <c r="E41" s="1" t="s">
        <v>36</v>
      </c>
      <c r="F41" s="28" t="s">
        <v>37</v>
      </c>
      <c r="G41" s="28" t="s">
        <v>38</v>
      </c>
      <c r="H41" s="5">
        <f t="shared" si="4"/>
        <v>-30000</v>
      </c>
      <c r="I41" s="23">
        <f t="shared" si="2"/>
        <v>23.076923076923077</v>
      </c>
      <c r="K41" s="2">
        <v>520</v>
      </c>
    </row>
    <row r="42" spans="2:11" ht="12.75">
      <c r="B42" s="8">
        <v>8000</v>
      </c>
      <c r="C42" s="1" t="s">
        <v>35</v>
      </c>
      <c r="D42" s="13" t="s">
        <v>11</v>
      </c>
      <c r="E42" s="1" t="s">
        <v>36</v>
      </c>
      <c r="F42" s="28" t="s">
        <v>37</v>
      </c>
      <c r="G42" s="28" t="s">
        <v>27</v>
      </c>
      <c r="H42" s="5">
        <f t="shared" si="4"/>
        <v>-38000</v>
      </c>
      <c r="I42" s="23">
        <f t="shared" si="2"/>
        <v>15.384615384615385</v>
      </c>
      <c r="K42" s="2">
        <v>520</v>
      </c>
    </row>
    <row r="43" spans="2:11" ht="12.75">
      <c r="B43" s="8">
        <v>8000</v>
      </c>
      <c r="C43" s="1" t="s">
        <v>35</v>
      </c>
      <c r="D43" s="13" t="s">
        <v>11</v>
      </c>
      <c r="E43" s="1" t="s">
        <v>36</v>
      </c>
      <c r="F43" s="28" t="s">
        <v>37</v>
      </c>
      <c r="G43" s="28" t="s">
        <v>22</v>
      </c>
      <c r="H43" s="5">
        <f t="shared" si="4"/>
        <v>-46000</v>
      </c>
      <c r="I43" s="23">
        <f t="shared" si="2"/>
        <v>15.384615384615385</v>
      </c>
      <c r="K43" s="2">
        <v>520</v>
      </c>
    </row>
    <row r="44" spans="2:11" ht="12.75">
      <c r="B44" s="8">
        <v>8000</v>
      </c>
      <c r="C44" s="1" t="s">
        <v>35</v>
      </c>
      <c r="D44" s="13" t="s">
        <v>11</v>
      </c>
      <c r="E44" s="1" t="s">
        <v>36</v>
      </c>
      <c r="F44" s="28" t="s">
        <v>37</v>
      </c>
      <c r="G44" s="28" t="s">
        <v>24</v>
      </c>
      <c r="H44" s="5">
        <f t="shared" si="4"/>
        <v>-54000</v>
      </c>
      <c r="I44" s="23">
        <f t="shared" si="2"/>
        <v>15.384615384615385</v>
      </c>
      <c r="K44" s="2">
        <v>520</v>
      </c>
    </row>
    <row r="45" spans="1:11" s="45" customFormat="1" ht="12.75">
      <c r="A45" s="12"/>
      <c r="B45" s="89">
        <f>SUM(B38:B44)</f>
        <v>54000</v>
      </c>
      <c r="C45" s="12" t="s">
        <v>34</v>
      </c>
      <c r="D45" s="12"/>
      <c r="E45" s="12"/>
      <c r="F45" s="19"/>
      <c r="G45" s="19"/>
      <c r="H45" s="43">
        <v>0</v>
      </c>
      <c r="I45" s="44">
        <f t="shared" si="2"/>
        <v>103.84615384615384</v>
      </c>
      <c r="K45" s="2">
        <v>520</v>
      </c>
    </row>
    <row r="46" spans="2:11" ht="12.75">
      <c r="B46" s="8"/>
      <c r="F46" s="31"/>
      <c r="H46" s="5">
        <f>H45-B46</f>
        <v>0</v>
      </c>
      <c r="I46" s="23">
        <f t="shared" si="2"/>
        <v>0</v>
      </c>
      <c r="K46" s="2">
        <v>520</v>
      </c>
    </row>
    <row r="47" spans="2:11" ht="12.75">
      <c r="B47" s="8"/>
      <c r="H47" s="5">
        <f>H46-B47</f>
        <v>0</v>
      </c>
      <c r="I47" s="23">
        <f t="shared" si="2"/>
        <v>0</v>
      </c>
      <c r="K47" s="2">
        <v>520</v>
      </c>
    </row>
    <row r="48" spans="2:11" ht="12.75">
      <c r="B48" s="161">
        <v>800</v>
      </c>
      <c r="C48" s="13" t="s">
        <v>35</v>
      </c>
      <c r="D48" s="13" t="s">
        <v>11</v>
      </c>
      <c r="E48" s="13" t="s">
        <v>36</v>
      </c>
      <c r="F48" s="28" t="s">
        <v>37</v>
      </c>
      <c r="G48" s="31" t="s">
        <v>18</v>
      </c>
      <c r="H48" s="5">
        <f>H47-B48</f>
        <v>-800</v>
      </c>
      <c r="I48" s="23">
        <f t="shared" si="2"/>
        <v>1.5384615384615385</v>
      </c>
      <c r="K48" s="2">
        <v>520</v>
      </c>
    </row>
    <row r="49" spans="1:11" s="45" customFormat="1" ht="12.75">
      <c r="A49" s="12"/>
      <c r="B49" s="89">
        <v>800</v>
      </c>
      <c r="C49" s="12"/>
      <c r="D49" s="12"/>
      <c r="E49" s="12"/>
      <c r="F49" s="19"/>
      <c r="G49" s="19"/>
      <c r="H49" s="43">
        <v>0</v>
      </c>
      <c r="I49" s="44">
        <f t="shared" si="2"/>
        <v>1.5384615384615385</v>
      </c>
      <c r="K49" s="2">
        <v>520</v>
      </c>
    </row>
    <row r="50" spans="2:11" ht="12.75">
      <c r="B50" s="8"/>
      <c r="H50" s="5">
        <f aca="true" t="shared" si="5" ref="H50:H56">H49-B50</f>
        <v>0</v>
      </c>
      <c r="I50" s="23">
        <f t="shared" si="2"/>
        <v>0</v>
      </c>
      <c r="K50" s="2">
        <v>520</v>
      </c>
    </row>
    <row r="51" spans="2:11" ht="12.75">
      <c r="B51" s="8"/>
      <c r="H51" s="5">
        <f t="shared" si="5"/>
        <v>0</v>
      </c>
      <c r="I51" s="23">
        <f t="shared" si="2"/>
        <v>0</v>
      </c>
      <c r="K51" s="2">
        <v>520</v>
      </c>
    </row>
    <row r="52" spans="2:11" ht="12.75">
      <c r="B52" s="8">
        <v>5000</v>
      </c>
      <c r="C52" s="13" t="s">
        <v>39</v>
      </c>
      <c r="D52" s="13" t="s">
        <v>11</v>
      </c>
      <c r="E52" s="1" t="s">
        <v>30</v>
      </c>
      <c r="F52" s="28" t="s">
        <v>40</v>
      </c>
      <c r="G52" s="28" t="s">
        <v>18</v>
      </c>
      <c r="H52" s="5">
        <f t="shared" si="5"/>
        <v>-5000</v>
      </c>
      <c r="I52" s="23">
        <f t="shared" si="2"/>
        <v>9.615384615384615</v>
      </c>
      <c r="K52" s="2">
        <v>520</v>
      </c>
    </row>
    <row r="53" spans="2:11" ht="12.75">
      <c r="B53" s="8">
        <v>5000</v>
      </c>
      <c r="C53" s="37" t="s">
        <v>39</v>
      </c>
      <c r="D53" s="13" t="s">
        <v>11</v>
      </c>
      <c r="E53" s="37" t="s">
        <v>30</v>
      </c>
      <c r="F53" s="28" t="s">
        <v>40</v>
      </c>
      <c r="G53" s="28" t="s">
        <v>20</v>
      </c>
      <c r="H53" s="5">
        <f t="shared" si="5"/>
        <v>-10000</v>
      </c>
      <c r="I53" s="23">
        <f t="shared" si="2"/>
        <v>9.615384615384615</v>
      </c>
      <c r="K53" s="2">
        <v>520</v>
      </c>
    </row>
    <row r="54" spans="2:11" ht="12.75">
      <c r="B54" s="8">
        <v>5000</v>
      </c>
      <c r="C54" s="37" t="s">
        <v>39</v>
      </c>
      <c r="D54" s="13" t="s">
        <v>11</v>
      </c>
      <c r="E54" s="37" t="s">
        <v>30</v>
      </c>
      <c r="F54" s="28" t="s">
        <v>40</v>
      </c>
      <c r="G54" s="28" t="s">
        <v>38</v>
      </c>
      <c r="H54" s="5">
        <f t="shared" si="5"/>
        <v>-15000</v>
      </c>
      <c r="I54" s="23">
        <f t="shared" si="2"/>
        <v>9.615384615384615</v>
      </c>
      <c r="K54" s="2">
        <v>520</v>
      </c>
    </row>
    <row r="55" spans="2:11" ht="12.75">
      <c r="B55" s="8">
        <v>5000</v>
      </c>
      <c r="C55" s="37" t="s">
        <v>39</v>
      </c>
      <c r="D55" s="13" t="s">
        <v>11</v>
      </c>
      <c r="E55" s="37" t="s">
        <v>30</v>
      </c>
      <c r="F55" s="28" t="s">
        <v>41</v>
      </c>
      <c r="G55" s="28" t="s">
        <v>27</v>
      </c>
      <c r="H55" s="5">
        <f t="shared" si="5"/>
        <v>-20000</v>
      </c>
      <c r="I55" s="23">
        <f t="shared" si="2"/>
        <v>9.615384615384615</v>
      </c>
      <c r="K55" s="2">
        <v>520</v>
      </c>
    </row>
    <row r="56" spans="2:11" ht="12.75">
      <c r="B56" s="8">
        <v>5000</v>
      </c>
      <c r="C56" s="37" t="s">
        <v>39</v>
      </c>
      <c r="D56" s="13" t="s">
        <v>11</v>
      </c>
      <c r="E56" s="37" t="s">
        <v>30</v>
      </c>
      <c r="F56" s="28" t="s">
        <v>41</v>
      </c>
      <c r="G56" s="28" t="s">
        <v>22</v>
      </c>
      <c r="H56" s="5">
        <f t="shared" si="5"/>
        <v>-25000</v>
      </c>
      <c r="I56" s="23">
        <f t="shared" si="2"/>
        <v>9.615384615384615</v>
      </c>
      <c r="K56" s="2">
        <v>520</v>
      </c>
    </row>
    <row r="57" spans="1:11" s="45" customFormat="1" ht="12.75">
      <c r="A57" s="12"/>
      <c r="B57" s="89">
        <f>SUM(B52:B56)</f>
        <v>25000</v>
      </c>
      <c r="C57" s="12" t="s">
        <v>39</v>
      </c>
      <c r="D57" s="12"/>
      <c r="E57" s="12"/>
      <c r="F57" s="19"/>
      <c r="G57" s="19"/>
      <c r="H57" s="43">
        <v>0</v>
      </c>
      <c r="I57" s="44">
        <f t="shared" si="2"/>
        <v>48.07692307692308</v>
      </c>
      <c r="K57" s="2">
        <v>520</v>
      </c>
    </row>
    <row r="58" spans="2:11" ht="12.75">
      <c r="B58" s="8"/>
      <c r="H58" s="5">
        <f aca="true" t="shared" si="6" ref="H58:H65">H57-B58</f>
        <v>0</v>
      </c>
      <c r="I58" s="23">
        <f t="shared" si="2"/>
        <v>0</v>
      </c>
      <c r="K58" s="2">
        <v>520</v>
      </c>
    </row>
    <row r="59" spans="2:11" ht="12.75">
      <c r="B59" s="8"/>
      <c r="H59" s="5">
        <f t="shared" si="6"/>
        <v>0</v>
      </c>
      <c r="I59" s="23">
        <f t="shared" si="2"/>
        <v>0</v>
      </c>
      <c r="K59" s="2">
        <v>520</v>
      </c>
    </row>
    <row r="60" spans="2:11" ht="12.75">
      <c r="B60" s="161">
        <v>2000</v>
      </c>
      <c r="C60" s="13" t="s">
        <v>42</v>
      </c>
      <c r="D60" s="13" t="s">
        <v>11</v>
      </c>
      <c r="E60" s="13" t="s">
        <v>30</v>
      </c>
      <c r="F60" s="28" t="s">
        <v>37</v>
      </c>
      <c r="G60" s="31" t="s">
        <v>18</v>
      </c>
      <c r="H60" s="5">
        <f t="shared" si="6"/>
        <v>-2000</v>
      </c>
      <c r="I60" s="23">
        <f t="shared" si="2"/>
        <v>3.8461538461538463</v>
      </c>
      <c r="K60" s="2">
        <v>520</v>
      </c>
    </row>
    <row r="61" spans="2:11" ht="12.75">
      <c r="B61" s="8">
        <v>2000</v>
      </c>
      <c r="C61" s="1" t="s">
        <v>42</v>
      </c>
      <c r="D61" s="13" t="s">
        <v>11</v>
      </c>
      <c r="E61" s="1" t="s">
        <v>30</v>
      </c>
      <c r="F61" s="28" t="s">
        <v>37</v>
      </c>
      <c r="G61" s="28" t="s">
        <v>20</v>
      </c>
      <c r="H61" s="5">
        <f t="shared" si="6"/>
        <v>-4000</v>
      </c>
      <c r="I61" s="23">
        <f t="shared" si="2"/>
        <v>3.8461538461538463</v>
      </c>
      <c r="K61" s="2">
        <v>520</v>
      </c>
    </row>
    <row r="62" spans="2:11" ht="12.75">
      <c r="B62" s="8">
        <v>2000</v>
      </c>
      <c r="C62" s="1" t="s">
        <v>42</v>
      </c>
      <c r="D62" s="13" t="s">
        <v>11</v>
      </c>
      <c r="E62" s="1" t="s">
        <v>30</v>
      </c>
      <c r="F62" s="28" t="s">
        <v>37</v>
      </c>
      <c r="G62" s="28" t="s">
        <v>38</v>
      </c>
      <c r="H62" s="5">
        <f t="shared" si="6"/>
        <v>-6000</v>
      </c>
      <c r="I62" s="23">
        <f t="shared" si="2"/>
        <v>3.8461538461538463</v>
      </c>
      <c r="K62" s="2">
        <v>520</v>
      </c>
    </row>
    <row r="63" spans="2:11" ht="12.75">
      <c r="B63" s="8">
        <v>2000</v>
      </c>
      <c r="C63" s="1" t="s">
        <v>42</v>
      </c>
      <c r="D63" s="13" t="s">
        <v>11</v>
      </c>
      <c r="E63" s="1" t="s">
        <v>30</v>
      </c>
      <c r="F63" s="28" t="s">
        <v>37</v>
      </c>
      <c r="G63" s="28" t="s">
        <v>27</v>
      </c>
      <c r="H63" s="5">
        <f t="shared" si="6"/>
        <v>-8000</v>
      </c>
      <c r="I63" s="23">
        <f t="shared" si="2"/>
        <v>3.8461538461538463</v>
      </c>
      <c r="K63" s="2">
        <v>520</v>
      </c>
    </row>
    <row r="64" spans="2:11" ht="12.75">
      <c r="B64" s="8">
        <v>2000</v>
      </c>
      <c r="C64" s="1" t="s">
        <v>42</v>
      </c>
      <c r="D64" s="13" t="s">
        <v>11</v>
      </c>
      <c r="E64" s="1" t="s">
        <v>30</v>
      </c>
      <c r="F64" s="28" t="s">
        <v>37</v>
      </c>
      <c r="G64" s="28" t="s">
        <v>22</v>
      </c>
      <c r="H64" s="5">
        <f t="shared" si="6"/>
        <v>-10000</v>
      </c>
      <c r="I64" s="23">
        <f t="shared" si="2"/>
        <v>3.8461538461538463</v>
      </c>
      <c r="K64" s="2">
        <v>520</v>
      </c>
    </row>
    <row r="65" spans="2:11" ht="12.75">
      <c r="B65" s="8">
        <v>6000</v>
      </c>
      <c r="C65" s="1" t="s">
        <v>43</v>
      </c>
      <c r="D65" s="13" t="s">
        <v>11</v>
      </c>
      <c r="E65" s="1" t="s">
        <v>30</v>
      </c>
      <c r="F65" s="28" t="s">
        <v>37</v>
      </c>
      <c r="G65" s="28" t="s">
        <v>24</v>
      </c>
      <c r="H65" s="5">
        <f t="shared" si="6"/>
        <v>-16000</v>
      </c>
      <c r="I65" s="23">
        <f t="shared" si="2"/>
        <v>11.538461538461538</v>
      </c>
      <c r="K65" s="2">
        <v>520</v>
      </c>
    </row>
    <row r="66" spans="1:11" s="45" customFormat="1" ht="12.75">
      <c r="A66" s="12"/>
      <c r="B66" s="89">
        <f>SUM(B60:B65)</f>
        <v>16000</v>
      </c>
      <c r="C66" s="12" t="s">
        <v>42</v>
      </c>
      <c r="D66" s="12"/>
      <c r="E66" s="12"/>
      <c r="F66" s="19"/>
      <c r="G66" s="19"/>
      <c r="H66" s="43">
        <v>0</v>
      </c>
      <c r="I66" s="44">
        <f t="shared" si="2"/>
        <v>30.76923076923077</v>
      </c>
      <c r="K66" s="2">
        <v>520</v>
      </c>
    </row>
    <row r="67" spans="2:11" ht="12.75">
      <c r="B67" s="8"/>
      <c r="H67" s="5">
        <f aca="true" t="shared" si="7" ref="H67:H72">H66-B67</f>
        <v>0</v>
      </c>
      <c r="I67" s="23">
        <f t="shared" si="2"/>
        <v>0</v>
      </c>
      <c r="K67" s="2">
        <v>520</v>
      </c>
    </row>
    <row r="68" spans="2:11" ht="12.75">
      <c r="B68" s="8"/>
      <c r="H68" s="5">
        <f t="shared" si="7"/>
        <v>0</v>
      </c>
      <c r="I68" s="23">
        <f t="shared" si="2"/>
        <v>0</v>
      </c>
      <c r="K68" s="2">
        <v>520</v>
      </c>
    </row>
    <row r="69" spans="2:11" ht="12.75">
      <c r="B69" s="8">
        <v>15000</v>
      </c>
      <c r="C69" s="1" t="s">
        <v>44</v>
      </c>
      <c r="D69" s="13" t="s">
        <v>11</v>
      </c>
      <c r="E69" s="1" t="s">
        <v>45</v>
      </c>
      <c r="F69" s="28" t="s">
        <v>46</v>
      </c>
      <c r="G69" s="28" t="s">
        <v>20</v>
      </c>
      <c r="H69" s="5">
        <f t="shared" si="7"/>
        <v>-15000</v>
      </c>
      <c r="I69" s="23">
        <f t="shared" si="2"/>
        <v>28.846153846153847</v>
      </c>
      <c r="K69" s="2">
        <v>520</v>
      </c>
    </row>
    <row r="70" spans="2:11" ht="12.75">
      <c r="B70" s="8">
        <v>15000</v>
      </c>
      <c r="C70" s="1" t="s">
        <v>44</v>
      </c>
      <c r="D70" s="13" t="s">
        <v>11</v>
      </c>
      <c r="E70" s="1" t="s">
        <v>45</v>
      </c>
      <c r="F70" s="28" t="s">
        <v>47</v>
      </c>
      <c r="G70" s="28" t="s">
        <v>38</v>
      </c>
      <c r="H70" s="5">
        <f t="shared" si="7"/>
        <v>-30000</v>
      </c>
      <c r="I70" s="23">
        <f t="shared" si="2"/>
        <v>28.846153846153847</v>
      </c>
      <c r="K70" s="2">
        <v>520</v>
      </c>
    </row>
    <row r="71" spans="2:11" ht="12.75">
      <c r="B71" s="8">
        <v>10000</v>
      </c>
      <c r="C71" s="1" t="s">
        <v>48</v>
      </c>
      <c r="D71" s="13" t="s">
        <v>11</v>
      </c>
      <c r="E71" s="1" t="s">
        <v>45</v>
      </c>
      <c r="F71" s="28" t="s">
        <v>49</v>
      </c>
      <c r="G71" s="28" t="s">
        <v>27</v>
      </c>
      <c r="H71" s="5">
        <f t="shared" si="7"/>
        <v>-40000</v>
      </c>
      <c r="I71" s="23">
        <f t="shared" si="2"/>
        <v>19.23076923076923</v>
      </c>
      <c r="K71" s="2">
        <v>520</v>
      </c>
    </row>
    <row r="72" spans="2:11" ht="12.75">
      <c r="B72" s="8">
        <v>10000</v>
      </c>
      <c r="C72" s="1" t="s">
        <v>48</v>
      </c>
      <c r="D72" s="13" t="s">
        <v>11</v>
      </c>
      <c r="E72" s="1" t="s">
        <v>45</v>
      </c>
      <c r="F72" s="28" t="s">
        <v>50</v>
      </c>
      <c r="G72" s="28" t="s">
        <v>22</v>
      </c>
      <c r="H72" s="5">
        <f t="shared" si="7"/>
        <v>-50000</v>
      </c>
      <c r="I72" s="23">
        <f t="shared" si="2"/>
        <v>19.23076923076923</v>
      </c>
      <c r="K72" s="2">
        <v>520</v>
      </c>
    </row>
    <row r="73" spans="1:11" s="45" customFormat="1" ht="12.75">
      <c r="A73" s="12"/>
      <c r="B73" s="89">
        <f>SUM(B69:B72)</f>
        <v>50000</v>
      </c>
      <c r="C73" s="12"/>
      <c r="D73" s="12"/>
      <c r="E73" s="12" t="s">
        <v>45</v>
      </c>
      <c r="F73" s="19"/>
      <c r="G73" s="19"/>
      <c r="H73" s="43">
        <v>0</v>
      </c>
      <c r="I73" s="44">
        <f t="shared" si="2"/>
        <v>96.15384615384616</v>
      </c>
      <c r="K73" s="2">
        <v>520</v>
      </c>
    </row>
    <row r="74" spans="8:11" ht="12.75">
      <c r="H74" s="5">
        <f>H73-B74</f>
        <v>0</v>
      </c>
      <c r="I74" s="23">
        <f t="shared" si="2"/>
        <v>0</v>
      </c>
      <c r="K74" s="2">
        <v>520</v>
      </c>
    </row>
    <row r="75" spans="8:11" ht="12.75">
      <c r="H75" s="5">
        <f>H74-B75</f>
        <v>0</v>
      </c>
      <c r="I75" s="23">
        <f t="shared" si="2"/>
        <v>0</v>
      </c>
      <c r="K75" s="2">
        <v>520</v>
      </c>
    </row>
    <row r="76" spans="8:11" ht="12.75">
      <c r="H76" s="5">
        <v>0</v>
      </c>
      <c r="I76" s="23">
        <f t="shared" si="2"/>
        <v>0</v>
      </c>
      <c r="K76" s="2">
        <v>520</v>
      </c>
    </row>
    <row r="77" spans="8:11" ht="12.75">
      <c r="H77" s="5">
        <f>H76-B77</f>
        <v>0</v>
      </c>
      <c r="I77" s="23">
        <f t="shared" si="2"/>
        <v>0</v>
      </c>
      <c r="K77" s="2">
        <v>520</v>
      </c>
    </row>
    <row r="78" spans="1:11" s="45" customFormat="1" ht="12.75">
      <c r="A78" s="12"/>
      <c r="B78" s="94">
        <f>+B95+B102+B118+B129+B142+B146+B151</f>
        <v>332950</v>
      </c>
      <c r="C78" s="49" t="s">
        <v>54</v>
      </c>
      <c r="D78" s="46" t="s">
        <v>98</v>
      </c>
      <c r="E78" s="49" t="s">
        <v>97</v>
      </c>
      <c r="F78" s="19"/>
      <c r="G78" s="19"/>
      <c r="H78" s="43">
        <f>H77-B78</f>
        <v>-332950</v>
      </c>
      <c r="I78" s="44">
        <f t="shared" si="2"/>
        <v>640.2884615384615</v>
      </c>
      <c r="K78" s="2">
        <v>520</v>
      </c>
    </row>
    <row r="79" spans="2:11" ht="12.75">
      <c r="B79" s="145"/>
      <c r="H79" s="5">
        <v>0</v>
      </c>
      <c r="I79" s="23">
        <f t="shared" si="2"/>
        <v>0</v>
      </c>
      <c r="K79" s="2">
        <v>520</v>
      </c>
    </row>
    <row r="80" spans="2:11" ht="12.75">
      <c r="B80" s="145"/>
      <c r="H80" s="5">
        <f aca="true" t="shared" si="8" ref="H80:H94">H79-B80</f>
        <v>0</v>
      </c>
      <c r="I80" s="23">
        <f t="shared" si="2"/>
        <v>0</v>
      </c>
      <c r="K80" s="2">
        <v>520</v>
      </c>
    </row>
    <row r="81" spans="2:11" ht="12.75">
      <c r="B81" s="145">
        <v>5000</v>
      </c>
      <c r="C81" s="13" t="s">
        <v>0</v>
      </c>
      <c r="D81" s="1" t="s">
        <v>11</v>
      </c>
      <c r="E81" s="1" t="s">
        <v>55</v>
      </c>
      <c r="F81" s="42" t="s">
        <v>56</v>
      </c>
      <c r="G81" s="28" t="s">
        <v>14</v>
      </c>
      <c r="H81" s="5">
        <f t="shared" si="8"/>
        <v>-5000</v>
      </c>
      <c r="I81" s="23">
        <f t="shared" si="2"/>
        <v>9.615384615384615</v>
      </c>
      <c r="K81" s="2">
        <v>520</v>
      </c>
    </row>
    <row r="82" spans="2:11" ht="12.75">
      <c r="B82" s="145">
        <v>2500</v>
      </c>
      <c r="C82" s="13" t="s">
        <v>0</v>
      </c>
      <c r="D82" s="1" t="s">
        <v>11</v>
      </c>
      <c r="E82" s="1" t="s">
        <v>55</v>
      </c>
      <c r="F82" s="41" t="s">
        <v>57</v>
      </c>
      <c r="G82" s="28" t="s">
        <v>18</v>
      </c>
      <c r="H82" s="5">
        <f t="shared" si="8"/>
        <v>-7500</v>
      </c>
      <c r="I82" s="23">
        <f t="shared" si="2"/>
        <v>4.8076923076923075</v>
      </c>
      <c r="K82" s="2">
        <v>520</v>
      </c>
    </row>
    <row r="83" spans="2:11" ht="12.75">
      <c r="B83" s="145">
        <v>5000</v>
      </c>
      <c r="C83" s="13" t="s">
        <v>0</v>
      </c>
      <c r="D83" s="1" t="s">
        <v>11</v>
      </c>
      <c r="E83" s="1" t="s">
        <v>55</v>
      </c>
      <c r="F83" s="41" t="s">
        <v>58</v>
      </c>
      <c r="G83" s="28" t="s">
        <v>27</v>
      </c>
      <c r="H83" s="5">
        <f t="shared" si="8"/>
        <v>-12500</v>
      </c>
      <c r="I83" s="23">
        <f t="shared" si="2"/>
        <v>9.615384615384615</v>
      </c>
      <c r="K83" s="2">
        <v>520</v>
      </c>
    </row>
    <row r="84" spans="2:11" ht="12.75">
      <c r="B84" s="145">
        <v>7500</v>
      </c>
      <c r="C84" s="13" t="s">
        <v>0</v>
      </c>
      <c r="D84" s="1" t="s">
        <v>11</v>
      </c>
      <c r="E84" s="1" t="s">
        <v>55</v>
      </c>
      <c r="F84" s="41" t="s">
        <v>59</v>
      </c>
      <c r="G84" s="28" t="s">
        <v>22</v>
      </c>
      <c r="H84" s="5">
        <f t="shared" si="8"/>
        <v>-20000</v>
      </c>
      <c r="I84" s="23">
        <f aca="true" t="shared" si="9" ref="I84:I147">+B84/K84</f>
        <v>14.423076923076923</v>
      </c>
      <c r="K84" s="2">
        <v>520</v>
      </c>
    </row>
    <row r="85" spans="2:11" ht="12.75">
      <c r="B85" s="145">
        <v>7500</v>
      </c>
      <c r="C85" s="13" t="s">
        <v>0</v>
      </c>
      <c r="D85" s="1" t="s">
        <v>11</v>
      </c>
      <c r="E85" s="1" t="s">
        <v>55</v>
      </c>
      <c r="F85" s="41" t="s">
        <v>60</v>
      </c>
      <c r="G85" s="28" t="s">
        <v>24</v>
      </c>
      <c r="H85" s="5">
        <f t="shared" si="8"/>
        <v>-27500</v>
      </c>
      <c r="I85" s="23">
        <f t="shared" si="9"/>
        <v>14.423076923076923</v>
      </c>
      <c r="K85" s="2">
        <v>520</v>
      </c>
    </row>
    <row r="86" spans="2:11" ht="12.75">
      <c r="B86" s="145">
        <v>7500</v>
      </c>
      <c r="C86" s="13" t="s">
        <v>0</v>
      </c>
      <c r="D86" s="1" t="s">
        <v>11</v>
      </c>
      <c r="E86" s="1" t="s">
        <v>55</v>
      </c>
      <c r="F86" s="41" t="s">
        <v>61</v>
      </c>
      <c r="G86" s="28" t="s">
        <v>62</v>
      </c>
      <c r="H86" s="5">
        <f t="shared" si="8"/>
        <v>-35000</v>
      </c>
      <c r="I86" s="23">
        <f t="shared" si="9"/>
        <v>14.423076923076923</v>
      </c>
      <c r="K86" s="2">
        <v>520</v>
      </c>
    </row>
    <row r="87" spans="2:11" ht="12.75">
      <c r="B87" s="145">
        <v>12500</v>
      </c>
      <c r="C87" s="13" t="s">
        <v>0</v>
      </c>
      <c r="D87" s="1" t="s">
        <v>11</v>
      </c>
      <c r="E87" s="1" t="s">
        <v>55</v>
      </c>
      <c r="F87" s="42" t="s">
        <v>63</v>
      </c>
      <c r="G87" s="28" t="s">
        <v>64</v>
      </c>
      <c r="H87" s="5">
        <f t="shared" si="8"/>
        <v>-47500</v>
      </c>
      <c r="I87" s="23">
        <f t="shared" si="9"/>
        <v>24.03846153846154</v>
      </c>
      <c r="K87" s="2">
        <v>520</v>
      </c>
    </row>
    <row r="88" spans="2:11" ht="12.75">
      <c r="B88" s="145">
        <v>5000</v>
      </c>
      <c r="C88" s="13" t="s">
        <v>0</v>
      </c>
      <c r="D88" s="1" t="s">
        <v>11</v>
      </c>
      <c r="E88" s="1" t="s">
        <v>55</v>
      </c>
      <c r="F88" s="41" t="s">
        <v>65</v>
      </c>
      <c r="G88" s="28" t="s">
        <v>66</v>
      </c>
      <c r="H88" s="5">
        <f t="shared" si="8"/>
        <v>-52500</v>
      </c>
      <c r="I88" s="23">
        <f t="shared" si="9"/>
        <v>9.615384615384615</v>
      </c>
      <c r="K88" s="2">
        <v>520</v>
      </c>
    </row>
    <row r="89" spans="2:11" ht="12.75">
      <c r="B89" s="145">
        <v>10000</v>
      </c>
      <c r="C89" s="13" t="s">
        <v>0</v>
      </c>
      <c r="D89" s="1" t="s">
        <v>11</v>
      </c>
      <c r="E89" s="1" t="s">
        <v>55</v>
      </c>
      <c r="F89" s="51" t="s">
        <v>67</v>
      </c>
      <c r="G89" s="28" t="s">
        <v>68</v>
      </c>
      <c r="H89" s="5">
        <f t="shared" si="8"/>
        <v>-62500</v>
      </c>
      <c r="I89" s="23">
        <f t="shared" si="9"/>
        <v>19.23076923076923</v>
      </c>
      <c r="K89" s="2">
        <v>520</v>
      </c>
    </row>
    <row r="90" spans="2:11" ht="12.75">
      <c r="B90" s="145">
        <v>2500</v>
      </c>
      <c r="C90" s="13" t="s">
        <v>0</v>
      </c>
      <c r="D90" s="1" t="s">
        <v>11</v>
      </c>
      <c r="E90" s="1" t="s">
        <v>55</v>
      </c>
      <c r="F90" s="41" t="s">
        <v>69</v>
      </c>
      <c r="G90" s="28" t="s">
        <v>70</v>
      </c>
      <c r="H90" s="5">
        <f t="shared" si="8"/>
        <v>-65000</v>
      </c>
      <c r="I90" s="23">
        <f t="shared" si="9"/>
        <v>4.8076923076923075</v>
      </c>
      <c r="K90" s="2">
        <v>520</v>
      </c>
    </row>
    <row r="91" spans="2:11" ht="12.75">
      <c r="B91" s="145">
        <v>2500</v>
      </c>
      <c r="C91" s="13" t="s">
        <v>0</v>
      </c>
      <c r="D91" s="1" t="s">
        <v>11</v>
      </c>
      <c r="E91" s="1" t="s">
        <v>55</v>
      </c>
      <c r="F91" s="41" t="s">
        <v>71</v>
      </c>
      <c r="G91" s="28" t="s">
        <v>72</v>
      </c>
      <c r="H91" s="5">
        <f t="shared" si="8"/>
        <v>-67500</v>
      </c>
      <c r="I91" s="23">
        <f t="shared" si="9"/>
        <v>4.8076923076923075</v>
      </c>
      <c r="K91" s="2">
        <v>520</v>
      </c>
    </row>
    <row r="92" spans="2:11" ht="12.75">
      <c r="B92" s="145">
        <v>2500</v>
      </c>
      <c r="C92" s="13" t="s">
        <v>0</v>
      </c>
      <c r="D92" s="1" t="s">
        <v>11</v>
      </c>
      <c r="E92" s="1" t="s">
        <v>73</v>
      </c>
      <c r="F92" s="41" t="s">
        <v>74</v>
      </c>
      <c r="G92" s="28" t="s">
        <v>72</v>
      </c>
      <c r="H92" s="5">
        <f t="shared" si="8"/>
        <v>-70000</v>
      </c>
      <c r="I92" s="23">
        <f t="shared" si="9"/>
        <v>4.8076923076923075</v>
      </c>
      <c r="K92" s="2">
        <v>520</v>
      </c>
    </row>
    <row r="93" spans="2:11" ht="12.75">
      <c r="B93" s="145">
        <v>5000</v>
      </c>
      <c r="C93" s="1" t="s">
        <v>0</v>
      </c>
      <c r="D93" s="13" t="s">
        <v>11</v>
      </c>
      <c r="E93" s="1" t="s">
        <v>25</v>
      </c>
      <c r="F93" s="28" t="s">
        <v>92</v>
      </c>
      <c r="G93" s="28" t="s">
        <v>27</v>
      </c>
      <c r="H93" s="5">
        <f t="shared" si="8"/>
        <v>-75000</v>
      </c>
      <c r="I93" s="23">
        <f t="shared" si="9"/>
        <v>9.615384615384615</v>
      </c>
      <c r="K93" s="2">
        <v>520</v>
      </c>
    </row>
    <row r="94" spans="2:11" ht="12.75">
      <c r="B94" s="145">
        <v>2500</v>
      </c>
      <c r="C94" s="1" t="s">
        <v>0</v>
      </c>
      <c r="D94" s="13" t="s">
        <v>11</v>
      </c>
      <c r="E94" s="1" t="s">
        <v>25</v>
      </c>
      <c r="F94" s="28" t="s">
        <v>93</v>
      </c>
      <c r="G94" s="28" t="s">
        <v>62</v>
      </c>
      <c r="H94" s="5">
        <f t="shared" si="8"/>
        <v>-77500</v>
      </c>
      <c r="I94" s="23">
        <f t="shared" si="9"/>
        <v>4.8076923076923075</v>
      </c>
      <c r="K94" s="2">
        <v>520</v>
      </c>
    </row>
    <row r="95" spans="1:11" s="45" customFormat="1" ht="12.75">
      <c r="A95" s="12"/>
      <c r="B95" s="94">
        <f>SUM(B81:B94)</f>
        <v>77500</v>
      </c>
      <c r="C95" s="12" t="s">
        <v>0</v>
      </c>
      <c r="D95" s="12"/>
      <c r="E95" s="12"/>
      <c r="F95" s="19"/>
      <c r="G95" s="19"/>
      <c r="H95" s="43">
        <v>0</v>
      </c>
      <c r="I95" s="44">
        <f t="shared" si="9"/>
        <v>149.03846153846155</v>
      </c>
      <c r="K95" s="2">
        <v>520</v>
      </c>
    </row>
    <row r="96" spans="2:11" ht="12.75">
      <c r="B96" s="145"/>
      <c r="H96" s="5">
        <f aca="true" t="shared" si="10" ref="H96:H101">H95-B96</f>
        <v>0</v>
      </c>
      <c r="I96" s="23">
        <f t="shared" si="9"/>
        <v>0</v>
      </c>
      <c r="K96" s="2">
        <v>520</v>
      </c>
    </row>
    <row r="97" spans="2:11" ht="12.75">
      <c r="B97" s="145"/>
      <c r="H97" s="5">
        <f t="shared" si="10"/>
        <v>0</v>
      </c>
      <c r="I97" s="23">
        <f t="shared" si="9"/>
        <v>0</v>
      </c>
      <c r="K97" s="2">
        <v>520</v>
      </c>
    </row>
    <row r="98" spans="2:11" ht="12.75">
      <c r="B98" s="91">
        <v>4000</v>
      </c>
      <c r="C98" s="13" t="s">
        <v>75</v>
      </c>
      <c r="D98" s="13" t="s">
        <v>11</v>
      </c>
      <c r="E98" s="13" t="s">
        <v>76</v>
      </c>
      <c r="F98" s="31" t="s">
        <v>77</v>
      </c>
      <c r="G98" s="28" t="s">
        <v>38</v>
      </c>
      <c r="H98" s="5">
        <f t="shared" si="10"/>
        <v>-4000</v>
      </c>
      <c r="I98" s="23">
        <f t="shared" si="9"/>
        <v>7.6923076923076925</v>
      </c>
      <c r="K98" s="2">
        <v>520</v>
      </c>
    </row>
    <row r="99" spans="2:11" ht="12.75">
      <c r="B99" s="145">
        <v>25000</v>
      </c>
      <c r="C99" s="1" t="s">
        <v>78</v>
      </c>
      <c r="D99" s="13" t="s">
        <v>11</v>
      </c>
      <c r="E99" s="1" t="s">
        <v>76</v>
      </c>
      <c r="F99" s="28" t="s">
        <v>79</v>
      </c>
      <c r="G99" s="31" t="s">
        <v>20</v>
      </c>
      <c r="H99" s="5">
        <f t="shared" si="10"/>
        <v>-29000</v>
      </c>
      <c r="I99" s="23">
        <f t="shared" si="9"/>
        <v>48.07692307692308</v>
      </c>
      <c r="K99" s="2">
        <v>520</v>
      </c>
    </row>
    <row r="100" spans="2:11" ht="12.75">
      <c r="B100" s="91">
        <v>5000</v>
      </c>
      <c r="C100" s="13" t="s">
        <v>80</v>
      </c>
      <c r="D100" s="13" t="s">
        <v>11</v>
      </c>
      <c r="E100" s="1" t="s">
        <v>76</v>
      </c>
      <c r="F100" s="28" t="s">
        <v>79</v>
      </c>
      <c r="G100" s="31" t="s">
        <v>20</v>
      </c>
      <c r="H100" s="5">
        <f t="shared" si="10"/>
        <v>-34000</v>
      </c>
      <c r="I100" s="23">
        <f t="shared" si="9"/>
        <v>9.615384615384615</v>
      </c>
      <c r="K100" s="2">
        <v>520</v>
      </c>
    </row>
    <row r="101" spans="2:11" ht="12.75">
      <c r="B101" s="145">
        <v>74000</v>
      </c>
      <c r="C101" s="13" t="s">
        <v>82</v>
      </c>
      <c r="D101" s="13" t="s">
        <v>11</v>
      </c>
      <c r="E101" s="13" t="s">
        <v>30</v>
      </c>
      <c r="F101" s="28" t="s">
        <v>83</v>
      </c>
      <c r="G101" s="28" t="s">
        <v>70</v>
      </c>
      <c r="H101" s="5">
        <f t="shared" si="10"/>
        <v>-108000</v>
      </c>
      <c r="I101" s="23">
        <f t="shared" si="9"/>
        <v>142.30769230769232</v>
      </c>
      <c r="K101" s="2">
        <v>520</v>
      </c>
    </row>
    <row r="102" spans="1:11" s="45" customFormat="1" ht="12.75">
      <c r="A102" s="12"/>
      <c r="B102" s="94">
        <f>SUM(B98:B101)</f>
        <v>108000</v>
      </c>
      <c r="C102" s="12" t="s">
        <v>34</v>
      </c>
      <c r="D102" s="12"/>
      <c r="E102" s="12"/>
      <c r="F102" s="19"/>
      <c r="G102" s="19"/>
      <c r="H102" s="43">
        <v>0</v>
      </c>
      <c r="I102" s="44">
        <f t="shared" si="9"/>
        <v>207.69230769230768</v>
      </c>
      <c r="K102" s="2">
        <v>520</v>
      </c>
    </row>
    <row r="103" spans="2:11" ht="12.75">
      <c r="B103" s="145"/>
      <c r="H103" s="5">
        <f aca="true" t="shared" si="11" ref="H103:H117">H102-B103</f>
        <v>0</v>
      </c>
      <c r="I103" s="23">
        <f t="shared" si="9"/>
        <v>0</v>
      </c>
      <c r="K103" s="2">
        <v>520</v>
      </c>
    </row>
    <row r="104" spans="2:11" ht="12.75">
      <c r="B104" s="145"/>
      <c r="H104" s="5">
        <f t="shared" si="11"/>
        <v>0</v>
      </c>
      <c r="I104" s="23">
        <f t="shared" si="9"/>
        <v>0</v>
      </c>
      <c r="K104" s="2">
        <v>520</v>
      </c>
    </row>
    <row r="105" spans="2:11" ht="12.75">
      <c r="B105" s="91">
        <v>6000</v>
      </c>
      <c r="C105" s="1" t="s">
        <v>35</v>
      </c>
      <c r="D105" s="13" t="s">
        <v>11</v>
      </c>
      <c r="E105" s="1" t="s">
        <v>36</v>
      </c>
      <c r="F105" s="28" t="s">
        <v>79</v>
      </c>
      <c r="G105" s="32" t="s">
        <v>18</v>
      </c>
      <c r="H105" s="5">
        <f t="shared" si="11"/>
        <v>-6000</v>
      </c>
      <c r="I105" s="23">
        <f t="shared" si="9"/>
        <v>11.538461538461538</v>
      </c>
      <c r="K105" s="2">
        <v>520</v>
      </c>
    </row>
    <row r="106" spans="2:11" ht="12.75">
      <c r="B106" s="91">
        <v>9250</v>
      </c>
      <c r="C106" s="33" t="s">
        <v>35</v>
      </c>
      <c r="D106" s="13" t="s">
        <v>11</v>
      </c>
      <c r="E106" s="33" t="s">
        <v>36</v>
      </c>
      <c r="F106" s="28" t="s">
        <v>79</v>
      </c>
      <c r="G106" s="32" t="s">
        <v>20</v>
      </c>
      <c r="H106" s="5">
        <f t="shared" si="11"/>
        <v>-15250</v>
      </c>
      <c r="I106" s="23">
        <f t="shared" si="9"/>
        <v>17.78846153846154</v>
      </c>
      <c r="K106" s="2">
        <v>520</v>
      </c>
    </row>
    <row r="107" spans="2:11" ht="12.75">
      <c r="B107" s="237">
        <v>900</v>
      </c>
      <c r="C107" s="37" t="s">
        <v>35</v>
      </c>
      <c r="D107" s="13" t="s">
        <v>11</v>
      </c>
      <c r="E107" s="37" t="s">
        <v>36</v>
      </c>
      <c r="F107" s="28" t="s">
        <v>79</v>
      </c>
      <c r="G107" s="28" t="s">
        <v>38</v>
      </c>
      <c r="H107" s="5">
        <f t="shared" si="11"/>
        <v>-16150</v>
      </c>
      <c r="I107" s="23">
        <f t="shared" si="9"/>
        <v>1.7307692307692308</v>
      </c>
      <c r="K107" s="2">
        <v>520</v>
      </c>
    </row>
    <row r="108" spans="2:11" ht="12.75">
      <c r="B108" s="145">
        <v>1500</v>
      </c>
      <c r="C108" s="1" t="s">
        <v>35</v>
      </c>
      <c r="D108" s="13" t="s">
        <v>11</v>
      </c>
      <c r="E108" s="1" t="s">
        <v>36</v>
      </c>
      <c r="F108" s="28" t="s">
        <v>79</v>
      </c>
      <c r="G108" s="28" t="s">
        <v>27</v>
      </c>
      <c r="H108" s="5">
        <f t="shared" si="11"/>
        <v>-17650</v>
      </c>
      <c r="I108" s="23">
        <f t="shared" si="9"/>
        <v>2.8846153846153846</v>
      </c>
      <c r="K108" s="2">
        <v>520</v>
      </c>
    </row>
    <row r="109" spans="2:11" ht="12.75">
      <c r="B109" s="145">
        <v>1900</v>
      </c>
      <c r="C109" s="1" t="s">
        <v>35</v>
      </c>
      <c r="D109" s="13" t="s">
        <v>11</v>
      </c>
      <c r="E109" s="1" t="s">
        <v>36</v>
      </c>
      <c r="F109" s="28" t="s">
        <v>79</v>
      </c>
      <c r="G109" s="28" t="s">
        <v>22</v>
      </c>
      <c r="H109" s="5">
        <f t="shared" si="11"/>
        <v>-19550</v>
      </c>
      <c r="I109" s="23">
        <f t="shared" si="9"/>
        <v>3.6538461538461537</v>
      </c>
      <c r="K109" s="2">
        <v>520</v>
      </c>
    </row>
    <row r="110" spans="2:11" ht="12.75">
      <c r="B110" s="145">
        <v>4500</v>
      </c>
      <c r="C110" s="1" t="s">
        <v>35</v>
      </c>
      <c r="D110" s="13" t="s">
        <v>11</v>
      </c>
      <c r="E110" s="1" t="s">
        <v>36</v>
      </c>
      <c r="F110" s="28" t="s">
        <v>79</v>
      </c>
      <c r="G110" s="28" t="s">
        <v>24</v>
      </c>
      <c r="H110" s="5">
        <f t="shared" si="11"/>
        <v>-24050</v>
      </c>
      <c r="I110" s="23">
        <f t="shared" si="9"/>
        <v>8.653846153846153</v>
      </c>
      <c r="K110" s="2">
        <v>520</v>
      </c>
    </row>
    <row r="111" spans="2:11" ht="12.75">
      <c r="B111" s="145">
        <v>3000</v>
      </c>
      <c r="C111" s="1" t="s">
        <v>35</v>
      </c>
      <c r="D111" s="13" t="s">
        <v>11</v>
      </c>
      <c r="E111" s="1" t="s">
        <v>36</v>
      </c>
      <c r="F111" s="28" t="s">
        <v>79</v>
      </c>
      <c r="G111" s="28" t="s">
        <v>62</v>
      </c>
      <c r="H111" s="5">
        <f t="shared" si="11"/>
        <v>-27050</v>
      </c>
      <c r="I111" s="23">
        <f t="shared" si="9"/>
        <v>5.769230769230769</v>
      </c>
      <c r="K111" s="2">
        <v>520</v>
      </c>
    </row>
    <row r="112" spans="2:11" ht="12.75">
      <c r="B112" s="145">
        <v>3800</v>
      </c>
      <c r="C112" s="1" t="s">
        <v>35</v>
      </c>
      <c r="D112" s="13" t="s">
        <v>11</v>
      </c>
      <c r="E112" s="1" t="s">
        <v>36</v>
      </c>
      <c r="F112" s="28" t="s">
        <v>79</v>
      </c>
      <c r="G112" s="28" t="s">
        <v>64</v>
      </c>
      <c r="H112" s="5">
        <f t="shared" si="11"/>
        <v>-30850</v>
      </c>
      <c r="I112" s="23">
        <f t="shared" si="9"/>
        <v>7.3076923076923075</v>
      </c>
      <c r="K112" s="2">
        <v>520</v>
      </c>
    </row>
    <row r="113" spans="2:11" ht="12.75">
      <c r="B113" s="145">
        <v>2200</v>
      </c>
      <c r="C113" s="1" t="s">
        <v>35</v>
      </c>
      <c r="D113" s="13" t="s">
        <v>11</v>
      </c>
      <c r="E113" s="1" t="s">
        <v>36</v>
      </c>
      <c r="F113" s="28" t="s">
        <v>79</v>
      </c>
      <c r="G113" s="28" t="s">
        <v>66</v>
      </c>
      <c r="H113" s="5">
        <f t="shared" si="11"/>
        <v>-33050</v>
      </c>
      <c r="I113" s="23">
        <f t="shared" si="9"/>
        <v>4.230769230769231</v>
      </c>
      <c r="K113" s="2">
        <v>520</v>
      </c>
    </row>
    <row r="114" spans="2:11" ht="12.75">
      <c r="B114" s="145">
        <v>2500</v>
      </c>
      <c r="C114" s="1" t="s">
        <v>35</v>
      </c>
      <c r="D114" s="13" t="s">
        <v>11</v>
      </c>
      <c r="E114" s="1" t="s">
        <v>36</v>
      </c>
      <c r="F114" s="28" t="s">
        <v>79</v>
      </c>
      <c r="G114" s="28" t="s">
        <v>68</v>
      </c>
      <c r="H114" s="5">
        <f t="shared" si="11"/>
        <v>-35550</v>
      </c>
      <c r="I114" s="23">
        <f t="shared" si="9"/>
        <v>4.8076923076923075</v>
      </c>
      <c r="K114" s="2">
        <v>520</v>
      </c>
    </row>
    <row r="115" spans="2:11" ht="12.75">
      <c r="B115" s="145">
        <v>7500</v>
      </c>
      <c r="C115" s="1" t="s">
        <v>35</v>
      </c>
      <c r="D115" s="13" t="s">
        <v>11</v>
      </c>
      <c r="E115" s="1" t="s">
        <v>36</v>
      </c>
      <c r="F115" s="28" t="s">
        <v>79</v>
      </c>
      <c r="G115" s="28" t="s">
        <v>68</v>
      </c>
      <c r="H115" s="5">
        <f t="shared" si="11"/>
        <v>-43050</v>
      </c>
      <c r="I115" s="23">
        <f t="shared" si="9"/>
        <v>14.423076923076923</v>
      </c>
      <c r="K115" s="2">
        <v>520</v>
      </c>
    </row>
    <row r="116" spans="2:11" ht="12.75">
      <c r="B116" s="145">
        <v>400</v>
      </c>
      <c r="C116" s="1" t="s">
        <v>35</v>
      </c>
      <c r="D116" s="13" t="s">
        <v>11</v>
      </c>
      <c r="E116" s="1" t="s">
        <v>36</v>
      </c>
      <c r="F116" s="28" t="s">
        <v>79</v>
      </c>
      <c r="G116" s="28" t="s">
        <v>72</v>
      </c>
      <c r="H116" s="5">
        <f t="shared" si="11"/>
        <v>-43450</v>
      </c>
      <c r="I116" s="23">
        <f t="shared" si="9"/>
        <v>0.7692307692307693</v>
      </c>
      <c r="K116" s="2">
        <v>520</v>
      </c>
    </row>
    <row r="117" spans="2:11" ht="12.75">
      <c r="B117" s="91">
        <v>6000</v>
      </c>
      <c r="C117" s="13" t="s">
        <v>35</v>
      </c>
      <c r="D117" s="13" t="s">
        <v>11</v>
      </c>
      <c r="E117" s="13" t="s">
        <v>36</v>
      </c>
      <c r="F117" s="31" t="s">
        <v>415</v>
      </c>
      <c r="G117" s="31" t="s">
        <v>20</v>
      </c>
      <c r="H117" s="5">
        <f t="shared" si="11"/>
        <v>-49450</v>
      </c>
      <c r="I117" s="23">
        <f t="shared" si="9"/>
        <v>11.538461538461538</v>
      </c>
      <c r="K117" s="2">
        <v>520</v>
      </c>
    </row>
    <row r="118" spans="1:11" s="45" customFormat="1" ht="12.75">
      <c r="A118" s="12"/>
      <c r="B118" s="94">
        <f>SUM(B105:B117)</f>
        <v>49450</v>
      </c>
      <c r="C118" s="12"/>
      <c r="D118" s="12"/>
      <c r="E118" s="12" t="s">
        <v>36</v>
      </c>
      <c r="F118" s="19"/>
      <c r="G118" s="19"/>
      <c r="H118" s="43">
        <v>0</v>
      </c>
      <c r="I118" s="44">
        <f t="shared" si="9"/>
        <v>95.09615384615384</v>
      </c>
      <c r="K118" s="2">
        <v>520</v>
      </c>
    </row>
    <row r="119" spans="2:11" ht="12.75">
      <c r="B119" s="145"/>
      <c r="H119" s="5">
        <f aca="true" t="shared" si="12" ref="H119:H128">H118-B119</f>
        <v>0</v>
      </c>
      <c r="I119" s="23">
        <f t="shared" si="9"/>
        <v>0</v>
      </c>
      <c r="K119" s="2">
        <v>520</v>
      </c>
    </row>
    <row r="120" spans="2:11" ht="12.75">
      <c r="B120" s="145"/>
      <c r="H120" s="5">
        <f t="shared" si="12"/>
        <v>0</v>
      </c>
      <c r="I120" s="23">
        <f t="shared" si="9"/>
        <v>0</v>
      </c>
      <c r="K120" s="2">
        <v>520</v>
      </c>
    </row>
    <row r="121" spans="2:11" ht="12.75">
      <c r="B121" s="145">
        <v>6000</v>
      </c>
      <c r="C121" s="1" t="s">
        <v>39</v>
      </c>
      <c r="D121" s="13" t="s">
        <v>11</v>
      </c>
      <c r="E121" s="1" t="s">
        <v>76</v>
      </c>
      <c r="F121" s="28" t="s">
        <v>84</v>
      </c>
      <c r="G121" s="28" t="s">
        <v>38</v>
      </c>
      <c r="H121" s="5">
        <f t="shared" si="12"/>
        <v>-6000</v>
      </c>
      <c r="I121" s="23">
        <f t="shared" si="9"/>
        <v>11.538461538461538</v>
      </c>
      <c r="K121" s="2">
        <v>520</v>
      </c>
    </row>
    <row r="122" spans="2:11" ht="12.75">
      <c r="B122" s="145">
        <v>6000</v>
      </c>
      <c r="C122" s="1" t="s">
        <v>39</v>
      </c>
      <c r="D122" s="13" t="s">
        <v>11</v>
      </c>
      <c r="E122" s="1" t="s">
        <v>76</v>
      </c>
      <c r="F122" s="28" t="s">
        <v>85</v>
      </c>
      <c r="G122" s="28" t="s">
        <v>27</v>
      </c>
      <c r="H122" s="5">
        <f t="shared" si="12"/>
        <v>-12000</v>
      </c>
      <c r="I122" s="23">
        <f t="shared" si="9"/>
        <v>11.538461538461538</v>
      </c>
      <c r="K122" s="2">
        <v>520</v>
      </c>
    </row>
    <row r="123" spans="2:11" ht="12.75">
      <c r="B123" s="145">
        <v>6000</v>
      </c>
      <c r="C123" s="1" t="s">
        <v>39</v>
      </c>
      <c r="D123" s="13" t="s">
        <v>11</v>
      </c>
      <c r="E123" s="1" t="s">
        <v>76</v>
      </c>
      <c r="F123" s="28" t="s">
        <v>86</v>
      </c>
      <c r="G123" s="28" t="s">
        <v>22</v>
      </c>
      <c r="H123" s="5">
        <f t="shared" si="12"/>
        <v>-18000</v>
      </c>
      <c r="I123" s="23">
        <f t="shared" si="9"/>
        <v>11.538461538461538</v>
      </c>
      <c r="K123" s="2">
        <v>520</v>
      </c>
    </row>
    <row r="124" spans="2:11" ht="12.75">
      <c r="B124" s="145">
        <v>6000</v>
      </c>
      <c r="C124" s="1" t="s">
        <v>39</v>
      </c>
      <c r="D124" s="13" t="s">
        <v>11</v>
      </c>
      <c r="E124" s="1" t="s">
        <v>76</v>
      </c>
      <c r="F124" s="28" t="s">
        <v>87</v>
      </c>
      <c r="G124" s="28" t="s">
        <v>24</v>
      </c>
      <c r="H124" s="5">
        <f t="shared" si="12"/>
        <v>-24000</v>
      </c>
      <c r="I124" s="23">
        <f t="shared" si="9"/>
        <v>11.538461538461538</v>
      </c>
      <c r="K124" s="2">
        <v>520</v>
      </c>
    </row>
    <row r="125" spans="2:11" ht="12.75">
      <c r="B125" s="145">
        <v>6000</v>
      </c>
      <c r="C125" s="1" t="s">
        <v>39</v>
      </c>
      <c r="D125" s="13" t="s">
        <v>11</v>
      </c>
      <c r="E125" s="1" t="s">
        <v>76</v>
      </c>
      <c r="F125" s="28" t="s">
        <v>88</v>
      </c>
      <c r="G125" s="28" t="s">
        <v>62</v>
      </c>
      <c r="H125" s="5">
        <f t="shared" si="12"/>
        <v>-30000</v>
      </c>
      <c r="I125" s="23">
        <f t="shared" si="9"/>
        <v>11.538461538461538</v>
      </c>
      <c r="K125" s="2">
        <v>520</v>
      </c>
    </row>
    <row r="126" spans="2:11" ht="12.75">
      <c r="B126" s="145">
        <v>6000</v>
      </c>
      <c r="C126" s="1" t="s">
        <v>39</v>
      </c>
      <c r="D126" s="13" t="s">
        <v>11</v>
      </c>
      <c r="E126" s="1" t="s">
        <v>76</v>
      </c>
      <c r="F126" s="28" t="s">
        <v>89</v>
      </c>
      <c r="G126" s="28" t="s">
        <v>64</v>
      </c>
      <c r="H126" s="5">
        <f t="shared" si="12"/>
        <v>-36000</v>
      </c>
      <c r="I126" s="23">
        <f t="shared" si="9"/>
        <v>11.538461538461538</v>
      </c>
      <c r="K126" s="2">
        <v>520</v>
      </c>
    </row>
    <row r="127" spans="2:11" ht="12.75">
      <c r="B127" s="145">
        <v>6000</v>
      </c>
      <c r="C127" s="1" t="s">
        <v>39</v>
      </c>
      <c r="D127" s="13" t="s">
        <v>11</v>
      </c>
      <c r="E127" s="1" t="s">
        <v>76</v>
      </c>
      <c r="F127" s="28" t="s">
        <v>90</v>
      </c>
      <c r="G127" s="28" t="s">
        <v>66</v>
      </c>
      <c r="H127" s="5">
        <f t="shared" si="12"/>
        <v>-42000</v>
      </c>
      <c r="I127" s="23">
        <f t="shared" si="9"/>
        <v>11.538461538461538</v>
      </c>
      <c r="K127" s="2">
        <v>520</v>
      </c>
    </row>
    <row r="128" spans="2:11" ht="12.75">
      <c r="B128" s="145">
        <v>6000</v>
      </c>
      <c r="C128" s="1" t="s">
        <v>39</v>
      </c>
      <c r="D128" s="13" t="s">
        <v>11</v>
      </c>
      <c r="E128" s="1" t="s">
        <v>76</v>
      </c>
      <c r="F128" s="28" t="s">
        <v>91</v>
      </c>
      <c r="G128" s="28" t="s">
        <v>68</v>
      </c>
      <c r="H128" s="5">
        <f t="shared" si="12"/>
        <v>-48000</v>
      </c>
      <c r="I128" s="23">
        <f t="shared" si="9"/>
        <v>11.538461538461538</v>
      </c>
      <c r="K128" s="2">
        <v>520</v>
      </c>
    </row>
    <row r="129" spans="1:11" s="45" customFormat="1" ht="12.75">
      <c r="A129" s="12"/>
      <c r="B129" s="94">
        <f>SUM(B121:B128)</f>
        <v>48000</v>
      </c>
      <c r="C129" s="12" t="s">
        <v>39</v>
      </c>
      <c r="D129" s="12"/>
      <c r="E129" s="12"/>
      <c r="F129" s="19"/>
      <c r="G129" s="19"/>
      <c r="H129" s="43">
        <v>0</v>
      </c>
      <c r="I129" s="44">
        <f t="shared" si="9"/>
        <v>92.3076923076923</v>
      </c>
      <c r="K129" s="2">
        <v>520</v>
      </c>
    </row>
    <row r="130" spans="2:11" ht="12.75">
      <c r="B130" s="145"/>
      <c r="H130" s="5">
        <f aca="true" t="shared" si="13" ref="H130:H141">H129-B130</f>
        <v>0</v>
      </c>
      <c r="I130" s="23">
        <f t="shared" si="9"/>
        <v>0</v>
      </c>
      <c r="K130" s="2">
        <v>520</v>
      </c>
    </row>
    <row r="131" spans="2:11" ht="12.75">
      <c r="B131" s="145"/>
      <c r="H131" s="5">
        <f t="shared" si="13"/>
        <v>0</v>
      </c>
      <c r="I131" s="23">
        <f t="shared" si="9"/>
        <v>0</v>
      </c>
      <c r="K131" s="2">
        <v>520</v>
      </c>
    </row>
    <row r="132" spans="2:11" ht="12.75">
      <c r="B132" s="91">
        <v>2000</v>
      </c>
      <c r="C132" s="13" t="s">
        <v>42</v>
      </c>
      <c r="D132" s="13" t="s">
        <v>11</v>
      </c>
      <c r="E132" s="34" t="s">
        <v>76</v>
      </c>
      <c r="F132" s="28" t="s">
        <v>79</v>
      </c>
      <c r="G132" s="35" t="s">
        <v>20</v>
      </c>
      <c r="H132" s="5">
        <f t="shared" si="13"/>
        <v>-2000</v>
      </c>
      <c r="I132" s="23">
        <f t="shared" si="9"/>
        <v>3.8461538461538463</v>
      </c>
      <c r="K132" s="2">
        <v>520</v>
      </c>
    </row>
    <row r="133" spans="2:11" ht="12.75">
      <c r="B133" s="145">
        <v>2000</v>
      </c>
      <c r="C133" s="1" t="s">
        <v>42</v>
      </c>
      <c r="D133" s="13" t="s">
        <v>11</v>
      </c>
      <c r="E133" s="1" t="s">
        <v>76</v>
      </c>
      <c r="F133" s="28" t="s">
        <v>79</v>
      </c>
      <c r="G133" s="28" t="s">
        <v>38</v>
      </c>
      <c r="H133" s="5">
        <f t="shared" si="13"/>
        <v>-4000</v>
      </c>
      <c r="I133" s="23">
        <f t="shared" si="9"/>
        <v>3.8461538461538463</v>
      </c>
      <c r="K133" s="2">
        <v>520</v>
      </c>
    </row>
    <row r="134" spans="2:11" ht="12.75">
      <c r="B134" s="145">
        <v>2000</v>
      </c>
      <c r="C134" s="1" t="s">
        <v>42</v>
      </c>
      <c r="D134" s="13" t="s">
        <v>11</v>
      </c>
      <c r="E134" s="1" t="s">
        <v>76</v>
      </c>
      <c r="F134" s="28" t="s">
        <v>79</v>
      </c>
      <c r="G134" s="28" t="s">
        <v>27</v>
      </c>
      <c r="H134" s="5">
        <f t="shared" si="13"/>
        <v>-6000</v>
      </c>
      <c r="I134" s="23">
        <f t="shared" si="9"/>
        <v>3.8461538461538463</v>
      </c>
      <c r="K134" s="2">
        <v>520</v>
      </c>
    </row>
    <row r="135" spans="2:11" ht="12.75">
      <c r="B135" s="145">
        <v>2000</v>
      </c>
      <c r="C135" s="1" t="s">
        <v>42</v>
      </c>
      <c r="D135" s="13" t="s">
        <v>11</v>
      </c>
      <c r="E135" s="1" t="s">
        <v>76</v>
      </c>
      <c r="F135" s="28" t="s">
        <v>79</v>
      </c>
      <c r="G135" s="28" t="s">
        <v>22</v>
      </c>
      <c r="H135" s="5">
        <f t="shared" si="13"/>
        <v>-8000</v>
      </c>
      <c r="I135" s="23">
        <f t="shared" si="9"/>
        <v>3.8461538461538463</v>
      </c>
      <c r="K135" s="2">
        <v>520</v>
      </c>
    </row>
    <row r="136" spans="2:11" ht="12.75">
      <c r="B136" s="145">
        <v>2000</v>
      </c>
      <c r="C136" s="1" t="s">
        <v>42</v>
      </c>
      <c r="D136" s="13" t="s">
        <v>11</v>
      </c>
      <c r="E136" s="1" t="s">
        <v>76</v>
      </c>
      <c r="F136" s="28" t="s">
        <v>79</v>
      </c>
      <c r="G136" s="28" t="s">
        <v>24</v>
      </c>
      <c r="H136" s="5">
        <f t="shared" si="13"/>
        <v>-10000</v>
      </c>
      <c r="I136" s="23">
        <f t="shared" si="9"/>
        <v>3.8461538461538463</v>
      </c>
      <c r="K136" s="2">
        <v>520</v>
      </c>
    </row>
    <row r="137" spans="2:11" ht="12.75">
      <c r="B137" s="145">
        <v>2000</v>
      </c>
      <c r="C137" s="1" t="s">
        <v>42</v>
      </c>
      <c r="D137" s="13" t="s">
        <v>11</v>
      </c>
      <c r="E137" s="1" t="s">
        <v>76</v>
      </c>
      <c r="F137" s="28" t="s">
        <v>79</v>
      </c>
      <c r="G137" s="28" t="s">
        <v>62</v>
      </c>
      <c r="H137" s="5">
        <f t="shared" si="13"/>
        <v>-12000</v>
      </c>
      <c r="I137" s="23">
        <f t="shared" si="9"/>
        <v>3.8461538461538463</v>
      </c>
      <c r="K137" s="2">
        <v>520</v>
      </c>
    </row>
    <row r="138" spans="2:11" ht="12.75">
      <c r="B138" s="145">
        <v>2000</v>
      </c>
      <c r="C138" s="1" t="s">
        <v>42</v>
      </c>
      <c r="D138" s="13" t="s">
        <v>11</v>
      </c>
      <c r="E138" s="1" t="s">
        <v>76</v>
      </c>
      <c r="F138" s="28" t="s">
        <v>79</v>
      </c>
      <c r="G138" s="28" t="s">
        <v>64</v>
      </c>
      <c r="H138" s="5">
        <f t="shared" si="13"/>
        <v>-14000</v>
      </c>
      <c r="I138" s="23">
        <f t="shared" si="9"/>
        <v>3.8461538461538463</v>
      </c>
      <c r="K138" s="2">
        <v>520</v>
      </c>
    </row>
    <row r="139" spans="2:11" ht="12.75">
      <c r="B139" s="145">
        <v>2000</v>
      </c>
      <c r="C139" s="1" t="s">
        <v>42</v>
      </c>
      <c r="D139" s="13" t="s">
        <v>11</v>
      </c>
      <c r="E139" s="1" t="s">
        <v>76</v>
      </c>
      <c r="F139" s="28" t="s">
        <v>79</v>
      </c>
      <c r="G139" s="28" t="s">
        <v>66</v>
      </c>
      <c r="H139" s="5">
        <f t="shared" si="13"/>
        <v>-16000</v>
      </c>
      <c r="I139" s="23">
        <f t="shared" si="9"/>
        <v>3.8461538461538463</v>
      </c>
      <c r="K139" s="2">
        <v>520</v>
      </c>
    </row>
    <row r="140" spans="2:11" ht="12.75">
      <c r="B140" s="145">
        <v>2000</v>
      </c>
      <c r="C140" s="1" t="s">
        <v>42</v>
      </c>
      <c r="D140" s="13" t="s">
        <v>11</v>
      </c>
      <c r="E140" s="1" t="s">
        <v>76</v>
      </c>
      <c r="F140" s="28" t="s">
        <v>79</v>
      </c>
      <c r="G140" s="28" t="s">
        <v>68</v>
      </c>
      <c r="H140" s="5">
        <f t="shared" si="13"/>
        <v>-18000</v>
      </c>
      <c r="I140" s="23">
        <f t="shared" si="9"/>
        <v>3.8461538461538463</v>
      </c>
      <c r="K140" s="2">
        <v>520</v>
      </c>
    </row>
    <row r="141" spans="2:11" ht="12.75">
      <c r="B141" s="145">
        <v>2000</v>
      </c>
      <c r="C141" s="1" t="s">
        <v>42</v>
      </c>
      <c r="D141" s="13" t="s">
        <v>11</v>
      </c>
      <c r="E141" s="1" t="s">
        <v>76</v>
      </c>
      <c r="F141" s="28" t="s">
        <v>79</v>
      </c>
      <c r="G141" s="28" t="s">
        <v>70</v>
      </c>
      <c r="H141" s="5">
        <f t="shared" si="13"/>
        <v>-20000</v>
      </c>
      <c r="I141" s="23">
        <f t="shared" si="9"/>
        <v>3.8461538461538463</v>
      </c>
      <c r="K141" s="2">
        <v>520</v>
      </c>
    </row>
    <row r="142" spans="1:11" s="45" customFormat="1" ht="12.75">
      <c r="A142" s="12"/>
      <c r="B142" s="94">
        <f>SUM(B132:B141)</f>
        <v>20000</v>
      </c>
      <c r="C142" s="12" t="s">
        <v>42</v>
      </c>
      <c r="D142" s="12"/>
      <c r="E142" s="12"/>
      <c r="F142" s="19"/>
      <c r="G142" s="19"/>
      <c r="H142" s="43">
        <v>0</v>
      </c>
      <c r="I142" s="44">
        <f t="shared" si="9"/>
        <v>38.46153846153846</v>
      </c>
      <c r="K142" s="2">
        <v>520</v>
      </c>
    </row>
    <row r="143" spans="2:11" ht="12.75">
      <c r="B143" s="145"/>
      <c r="H143" s="5">
        <f>H142-B143</f>
        <v>0</v>
      </c>
      <c r="I143" s="23">
        <f t="shared" si="9"/>
        <v>0</v>
      </c>
      <c r="K143" s="2">
        <v>520</v>
      </c>
    </row>
    <row r="144" spans="2:11" ht="12.75">
      <c r="B144" s="236"/>
      <c r="H144" s="5">
        <f>H143-B144</f>
        <v>0</v>
      </c>
      <c r="I144" s="23">
        <f t="shared" si="9"/>
        <v>0</v>
      </c>
      <c r="K144" s="2">
        <v>520</v>
      </c>
    </row>
    <row r="145" spans="1:11" s="16" customFormat="1" ht="12.75">
      <c r="A145" s="13"/>
      <c r="B145" s="91">
        <v>10000</v>
      </c>
      <c r="C145" s="13" t="s">
        <v>94</v>
      </c>
      <c r="D145" s="13" t="s">
        <v>11</v>
      </c>
      <c r="E145" s="13" t="s">
        <v>81</v>
      </c>
      <c r="F145" s="31" t="s">
        <v>79</v>
      </c>
      <c r="G145" s="31" t="s">
        <v>20</v>
      </c>
      <c r="H145" s="30">
        <f>H144-B145</f>
        <v>-10000</v>
      </c>
      <c r="I145" s="39">
        <f t="shared" si="9"/>
        <v>19.23076923076923</v>
      </c>
      <c r="K145" s="2">
        <v>520</v>
      </c>
    </row>
    <row r="146" spans="1:11" s="45" customFormat="1" ht="12.75">
      <c r="A146" s="12"/>
      <c r="B146" s="94">
        <f>SUM(B145:B145)</f>
        <v>10000</v>
      </c>
      <c r="C146" s="12"/>
      <c r="D146" s="12"/>
      <c r="E146" s="12" t="s">
        <v>81</v>
      </c>
      <c r="F146" s="19"/>
      <c r="G146" s="19"/>
      <c r="H146" s="43">
        <v>0</v>
      </c>
      <c r="I146" s="44">
        <f t="shared" si="9"/>
        <v>19.23076923076923</v>
      </c>
      <c r="K146" s="2">
        <v>520</v>
      </c>
    </row>
    <row r="147" spans="2:11" ht="12.75">
      <c r="B147" s="145"/>
      <c r="H147" s="5">
        <f>H146-B147</f>
        <v>0</v>
      </c>
      <c r="I147" s="23">
        <f t="shared" si="9"/>
        <v>0</v>
      </c>
      <c r="K147" s="2">
        <v>520</v>
      </c>
    </row>
    <row r="148" spans="2:11" ht="12.75">
      <c r="B148" s="145"/>
      <c r="H148" s="5">
        <f>H147-B148</f>
        <v>0</v>
      </c>
      <c r="I148" s="23">
        <f aca="true" t="shared" si="14" ref="I148:I211">+B148/K148</f>
        <v>0</v>
      </c>
      <c r="K148" s="2">
        <v>520</v>
      </c>
    </row>
    <row r="149" spans="2:11" ht="12.75">
      <c r="B149" s="145">
        <v>5000</v>
      </c>
      <c r="C149" s="1" t="s">
        <v>95</v>
      </c>
      <c r="D149" s="13" t="s">
        <v>11</v>
      </c>
      <c r="E149" s="13" t="s">
        <v>96</v>
      </c>
      <c r="F149" s="28" t="s">
        <v>79</v>
      </c>
      <c r="G149" s="28" t="s">
        <v>24</v>
      </c>
      <c r="H149" s="5">
        <f>H148-B149</f>
        <v>-5000</v>
      </c>
      <c r="I149" s="23">
        <f t="shared" si="14"/>
        <v>9.615384615384615</v>
      </c>
      <c r="K149" s="2">
        <v>520</v>
      </c>
    </row>
    <row r="150" spans="2:11" ht="12.75">
      <c r="B150" s="145">
        <v>15000</v>
      </c>
      <c r="C150" s="1" t="s">
        <v>95</v>
      </c>
      <c r="D150" s="13" t="s">
        <v>11</v>
      </c>
      <c r="E150" s="13" t="s">
        <v>96</v>
      </c>
      <c r="F150" s="28" t="s">
        <v>79</v>
      </c>
      <c r="G150" s="28" t="s">
        <v>66</v>
      </c>
      <c r="H150" s="5">
        <f>H149-B150</f>
        <v>-20000</v>
      </c>
      <c r="I150" s="23">
        <f t="shared" si="14"/>
        <v>28.846153846153847</v>
      </c>
      <c r="K150" s="2">
        <v>520</v>
      </c>
    </row>
    <row r="151" spans="1:11" s="55" customFormat="1" ht="12.75">
      <c r="A151" s="52"/>
      <c r="B151" s="94">
        <f>SUM(B149:B150)</f>
        <v>20000</v>
      </c>
      <c r="C151" s="52"/>
      <c r="D151" s="52"/>
      <c r="E151" s="52" t="s">
        <v>96</v>
      </c>
      <c r="F151" s="53"/>
      <c r="G151" s="53"/>
      <c r="H151" s="48">
        <v>0</v>
      </c>
      <c r="I151" s="54">
        <f t="shared" si="14"/>
        <v>38.46153846153846</v>
      </c>
      <c r="K151" s="2">
        <v>520</v>
      </c>
    </row>
    <row r="152" spans="2:11" ht="12.75">
      <c r="B152" s="8"/>
      <c r="H152" s="5">
        <f>H151-B152</f>
        <v>0</v>
      </c>
      <c r="I152" s="23">
        <f t="shared" si="14"/>
        <v>0</v>
      </c>
      <c r="K152" s="2">
        <v>520</v>
      </c>
    </row>
    <row r="153" spans="2:11" ht="12.75">
      <c r="B153" s="8"/>
      <c r="H153" s="5">
        <v>0</v>
      </c>
      <c r="I153" s="23">
        <f t="shared" si="14"/>
        <v>0</v>
      </c>
      <c r="K153" s="2">
        <v>520</v>
      </c>
    </row>
    <row r="154" spans="2:11" ht="12.75">
      <c r="B154" s="8"/>
      <c r="H154" s="5">
        <f>H153-B154</f>
        <v>0</v>
      </c>
      <c r="I154" s="23">
        <f t="shared" si="14"/>
        <v>0</v>
      </c>
      <c r="K154" s="2">
        <v>520</v>
      </c>
    </row>
    <row r="155" spans="2:11" ht="12.75">
      <c r="B155" s="8"/>
      <c r="H155" s="5">
        <f>H154-B155</f>
        <v>0</v>
      </c>
      <c r="I155" s="23">
        <f t="shared" si="14"/>
        <v>0</v>
      </c>
      <c r="K155" s="2">
        <v>520</v>
      </c>
    </row>
    <row r="156" spans="1:11" s="45" customFormat="1" ht="12.75">
      <c r="A156" s="12"/>
      <c r="B156" s="89">
        <f>+B173+B178+B192+B197+B207+B216</f>
        <v>116000</v>
      </c>
      <c r="C156" s="49" t="s">
        <v>99</v>
      </c>
      <c r="D156" s="46" t="s">
        <v>100</v>
      </c>
      <c r="E156" s="49" t="s">
        <v>52</v>
      </c>
      <c r="F156" s="19"/>
      <c r="G156" s="19"/>
      <c r="H156" s="43">
        <f>H155-B156</f>
        <v>-116000</v>
      </c>
      <c r="I156" s="44">
        <f t="shared" si="14"/>
        <v>223.07692307692307</v>
      </c>
      <c r="K156" s="2">
        <v>520</v>
      </c>
    </row>
    <row r="157" spans="2:11" ht="12.75">
      <c r="B157" s="8"/>
      <c r="H157" s="5">
        <v>0</v>
      </c>
      <c r="I157" s="23">
        <f t="shared" si="14"/>
        <v>0</v>
      </c>
      <c r="K157" s="2">
        <v>520</v>
      </c>
    </row>
    <row r="158" spans="2:11" ht="12.75">
      <c r="B158" s="8"/>
      <c r="H158" s="5">
        <f aca="true" t="shared" si="15" ref="H158:H172">H157-B158</f>
        <v>0</v>
      </c>
      <c r="I158" s="23">
        <f t="shared" si="14"/>
        <v>0</v>
      </c>
      <c r="K158" s="2">
        <v>520</v>
      </c>
    </row>
    <row r="159" spans="2:11" ht="12.75">
      <c r="B159" s="8">
        <v>2000</v>
      </c>
      <c r="C159" s="13" t="s">
        <v>0</v>
      </c>
      <c r="D159" s="1" t="s">
        <v>11</v>
      </c>
      <c r="E159" s="1" t="s">
        <v>101</v>
      </c>
      <c r="F159" s="31" t="s">
        <v>102</v>
      </c>
      <c r="G159" s="28" t="s">
        <v>18</v>
      </c>
      <c r="H159" s="5">
        <f t="shared" si="15"/>
        <v>-2000</v>
      </c>
      <c r="I159" s="23">
        <f t="shared" si="14"/>
        <v>3.8461538461538463</v>
      </c>
      <c r="K159" s="2">
        <v>520</v>
      </c>
    </row>
    <row r="160" spans="2:11" ht="12.75">
      <c r="B160" s="8">
        <v>2000</v>
      </c>
      <c r="C160" s="13" t="s">
        <v>0</v>
      </c>
      <c r="D160" s="1" t="s">
        <v>11</v>
      </c>
      <c r="E160" s="1" t="s">
        <v>101</v>
      </c>
      <c r="F160" s="41" t="s">
        <v>103</v>
      </c>
      <c r="G160" s="28" t="s">
        <v>20</v>
      </c>
      <c r="H160" s="5">
        <f t="shared" si="15"/>
        <v>-4000</v>
      </c>
      <c r="I160" s="23">
        <f t="shared" si="14"/>
        <v>3.8461538461538463</v>
      </c>
      <c r="K160" s="2">
        <v>520</v>
      </c>
    </row>
    <row r="161" spans="2:11" ht="12.75">
      <c r="B161" s="8">
        <v>4000</v>
      </c>
      <c r="C161" s="13" t="s">
        <v>0</v>
      </c>
      <c r="D161" s="1" t="s">
        <v>11</v>
      </c>
      <c r="E161" s="1" t="s">
        <v>101</v>
      </c>
      <c r="F161" s="42" t="s">
        <v>104</v>
      </c>
      <c r="G161" s="28" t="s">
        <v>38</v>
      </c>
      <c r="H161" s="5">
        <f t="shared" si="15"/>
        <v>-8000</v>
      </c>
      <c r="I161" s="23">
        <f t="shared" si="14"/>
        <v>7.6923076923076925</v>
      </c>
      <c r="K161" s="2">
        <v>520</v>
      </c>
    </row>
    <row r="162" spans="2:11" ht="12.75">
      <c r="B162" s="8">
        <v>4000</v>
      </c>
      <c r="C162" s="13" t="s">
        <v>0</v>
      </c>
      <c r="D162" s="1" t="s">
        <v>11</v>
      </c>
      <c r="E162" s="1" t="s">
        <v>101</v>
      </c>
      <c r="F162" s="51" t="s">
        <v>105</v>
      </c>
      <c r="G162" s="28" t="s">
        <v>27</v>
      </c>
      <c r="H162" s="5">
        <f t="shared" si="15"/>
        <v>-12000</v>
      </c>
      <c r="I162" s="23">
        <f t="shared" si="14"/>
        <v>7.6923076923076925</v>
      </c>
      <c r="K162" s="2">
        <v>520</v>
      </c>
    </row>
    <row r="163" spans="2:11" ht="12.75">
      <c r="B163" s="8">
        <v>4000</v>
      </c>
      <c r="C163" s="13" t="s">
        <v>0</v>
      </c>
      <c r="D163" s="1" t="s">
        <v>11</v>
      </c>
      <c r="E163" s="1" t="s">
        <v>101</v>
      </c>
      <c r="F163" s="51" t="s">
        <v>106</v>
      </c>
      <c r="G163" s="28" t="s">
        <v>22</v>
      </c>
      <c r="H163" s="5">
        <f t="shared" si="15"/>
        <v>-16000</v>
      </c>
      <c r="I163" s="23">
        <f t="shared" si="14"/>
        <v>7.6923076923076925</v>
      </c>
      <c r="K163" s="2">
        <v>520</v>
      </c>
    </row>
    <row r="164" spans="2:11" ht="12.75">
      <c r="B164" s="8">
        <v>3000</v>
      </c>
      <c r="C164" s="13" t="s">
        <v>0</v>
      </c>
      <c r="D164" s="1" t="s">
        <v>11</v>
      </c>
      <c r="E164" s="1" t="s">
        <v>101</v>
      </c>
      <c r="F164" s="31" t="s">
        <v>107</v>
      </c>
      <c r="G164" s="28" t="s">
        <v>24</v>
      </c>
      <c r="H164" s="5">
        <f t="shared" si="15"/>
        <v>-19000</v>
      </c>
      <c r="I164" s="23">
        <f t="shared" si="14"/>
        <v>5.769230769230769</v>
      </c>
      <c r="K164" s="2">
        <v>520</v>
      </c>
    </row>
    <row r="165" spans="2:11" ht="12.75">
      <c r="B165" s="8">
        <v>3000</v>
      </c>
      <c r="C165" s="13" t="s">
        <v>0</v>
      </c>
      <c r="D165" s="1" t="s">
        <v>11</v>
      </c>
      <c r="E165" s="1" t="s">
        <v>101</v>
      </c>
      <c r="F165" s="41" t="s">
        <v>108</v>
      </c>
      <c r="G165" s="28" t="s">
        <v>62</v>
      </c>
      <c r="H165" s="5">
        <f t="shared" si="15"/>
        <v>-22000</v>
      </c>
      <c r="I165" s="23">
        <f t="shared" si="14"/>
        <v>5.769230769230769</v>
      </c>
      <c r="K165" s="2">
        <v>520</v>
      </c>
    </row>
    <row r="166" spans="2:11" ht="12.75">
      <c r="B166" s="8">
        <v>3000</v>
      </c>
      <c r="C166" s="13" t="s">
        <v>0</v>
      </c>
      <c r="D166" s="1" t="s">
        <v>11</v>
      </c>
      <c r="E166" s="1" t="s">
        <v>101</v>
      </c>
      <c r="F166" s="41" t="s">
        <v>109</v>
      </c>
      <c r="G166" s="28" t="s">
        <v>64</v>
      </c>
      <c r="H166" s="5">
        <f t="shared" si="15"/>
        <v>-25000</v>
      </c>
      <c r="I166" s="23">
        <f t="shared" si="14"/>
        <v>5.769230769230769</v>
      </c>
      <c r="K166" s="2">
        <v>520</v>
      </c>
    </row>
    <row r="167" spans="2:11" ht="12.75">
      <c r="B167" s="8">
        <v>3000</v>
      </c>
      <c r="C167" s="1" t="s">
        <v>0</v>
      </c>
      <c r="D167" s="1" t="s">
        <v>11</v>
      </c>
      <c r="E167" s="1" t="s">
        <v>25</v>
      </c>
      <c r="F167" s="28" t="s">
        <v>111</v>
      </c>
      <c r="G167" s="28" t="s">
        <v>38</v>
      </c>
      <c r="H167" s="5">
        <f t="shared" si="15"/>
        <v>-28000</v>
      </c>
      <c r="I167" s="23">
        <f t="shared" si="14"/>
        <v>5.769230769230769</v>
      </c>
      <c r="K167" s="2">
        <v>520</v>
      </c>
    </row>
    <row r="168" spans="2:11" ht="12.75">
      <c r="B168" s="8">
        <v>2500</v>
      </c>
      <c r="C168" s="1" t="s">
        <v>0</v>
      </c>
      <c r="D168" s="1" t="s">
        <v>11</v>
      </c>
      <c r="E168" s="1" t="s">
        <v>25</v>
      </c>
      <c r="F168" s="28" t="s">
        <v>112</v>
      </c>
      <c r="G168" s="28" t="s">
        <v>27</v>
      </c>
      <c r="H168" s="5">
        <f t="shared" si="15"/>
        <v>-30500</v>
      </c>
      <c r="I168" s="23">
        <f t="shared" si="14"/>
        <v>4.8076923076923075</v>
      </c>
      <c r="K168" s="2">
        <v>520</v>
      </c>
    </row>
    <row r="169" spans="2:11" ht="12.75">
      <c r="B169" s="8">
        <v>2000</v>
      </c>
      <c r="C169" s="1" t="s">
        <v>0</v>
      </c>
      <c r="D169" s="1" t="s">
        <v>11</v>
      </c>
      <c r="E169" s="1" t="s">
        <v>25</v>
      </c>
      <c r="F169" s="28" t="s">
        <v>113</v>
      </c>
      <c r="G169" s="28" t="s">
        <v>62</v>
      </c>
      <c r="H169" s="5">
        <f t="shared" si="15"/>
        <v>-32500</v>
      </c>
      <c r="I169" s="23">
        <f t="shared" si="14"/>
        <v>3.8461538461538463</v>
      </c>
      <c r="K169" s="2">
        <v>520</v>
      </c>
    </row>
    <row r="170" spans="2:11" ht="12.75">
      <c r="B170" s="8">
        <v>750</v>
      </c>
      <c r="C170" s="1" t="s">
        <v>0</v>
      </c>
      <c r="D170" s="1" t="s">
        <v>11</v>
      </c>
      <c r="E170" s="1" t="s">
        <v>25</v>
      </c>
      <c r="F170" s="28" t="s">
        <v>114</v>
      </c>
      <c r="G170" s="28" t="s">
        <v>62</v>
      </c>
      <c r="H170" s="5">
        <f t="shared" si="15"/>
        <v>-33250</v>
      </c>
      <c r="I170" s="23">
        <f t="shared" si="14"/>
        <v>1.4423076923076923</v>
      </c>
      <c r="K170" s="2">
        <v>520</v>
      </c>
    </row>
    <row r="171" spans="2:11" ht="12.75">
      <c r="B171" s="8">
        <v>2000</v>
      </c>
      <c r="C171" s="1" t="s">
        <v>0</v>
      </c>
      <c r="D171" s="1" t="s">
        <v>11</v>
      </c>
      <c r="E171" s="1" t="s">
        <v>25</v>
      </c>
      <c r="F171" s="28" t="s">
        <v>114</v>
      </c>
      <c r="G171" s="28" t="s">
        <v>62</v>
      </c>
      <c r="H171" s="5">
        <f t="shared" si="15"/>
        <v>-35250</v>
      </c>
      <c r="I171" s="23">
        <f t="shared" si="14"/>
        <v>3.8461538461538463</v>
      </c>
      <c r="K171" s="2">
        <v>520</v>
      </c>
    </row>
    <row r="172" spans="2:11" ht="12.75">
      <c r="B172" s="8">
        <v>750</v>
      </c>
      <c r="C172" s="1" t="s">
        <v>0</v>
      </c>
      <c r="D172" s="13" t="s">
        <v>11</v>
      </c>
      <c r="E172" s="1" t="s">
        <v>25</v>
      </c>
      <c r="F172" s="28" t="s">
        <v>114</v>
      </c>
      <c r="G172" s="28" t="s">
        <v>64</v>
      </c>
      <c r="H172" s="5">
        <f t="shared" si="15"/>
        <v>-36000</v>
      </c>
      <c r="I172" s="23">
        <f t="shared" si="14"/>
        <v>1.4423076923076923</v>
      </c>
      <c r="K172" s="2">
        <v>520</v>
      </c>
    </row>
    <row r="173" spans="1:11" s="45" customFormat="1" ht="12.75">
      <c r="A173" s="12"/>
      <c r="B173" s="89">
        <f>SUM(B159:B172)</f>
        <v>36000</v>
      </c>
      <c r="C173" s="12" t="s">
        <v>0</v>
      </c>
      <c r="D173" s="12"/>
      <c r="E173" s="12"/>
      <c r="F173" s="19"/>
      <c r="G173" s="19"/>
      <c r="H173" s="43">
        <v>0</v>
      </c>
      <c r="I173" s="44">
        <f t="shared" si="14"/>
        <v>69.23076923076923</v>
      </c>
      <c r="K173" s="2">
        <v>520</v>
      </c>
    </row>
    <row r="174" spans="2:11" ht="12.75">
      <c r="B174" s="8"/>
      <c r="H174" s="5">
        <f>H173-B174</f>
        <v>0</v>
      </c>
      <c r="I174" s="23">
        <f t="shared" si="14"/>
        <v>0</v>
      </c>
      <c r="K174" s="2">
        <v>520</v>
      </c>
    </row>
    <row r="175" spans="2:11" ht="12.75">
      <c r="B175" s="8"/>
      <c r="H175" s="5">
        <f>H174-B175</f>
        <v>0</v>
      </c>
      <c r="I175" s="23">
        <f t="shared" si="14"/>
        <v>0</v>
      </c>
      <c r="K175" s="2">
        <v>520</v>
      </c>
    </row>
    <row r="176" spans="2:11" ht="12.75">
      <c r="B176" s="8"/>
      <c r="H176" s="5">
        <f>H175-B176</f>
        <v>0</v>
      </c>
      <c r="I176" s="23">
        <f t="shared" si="14"/>
        <v>0</v>
      </c>
      <c r="K176" s="2">
        <v>520</v>
      </c>
    </row>
    <row r="177" spans="2:11" ht="12.75">
      <c r="B177" s="8">
        <v>2500</v>
      </c>
      <c r="C177" s="1" t="s">
        <v>115</v>
      </c>
      <c r="D177" s="13" t="s">
        <v>11</v>
      </c>
      <c r="E177" s="1" t="s">
        <v>30</v>
      </c>
      <c r="F177" s="28" t="s">
        <v>116</v>
      </c>
      <c r="G177" s="28" t="s">
        <v>20</v>
      </c>
      <c r="H177" s="5">
        <f>H176-B177</f>
        <v>-2500</v>
      </c>
      <c r="I177" s="23">
        <f t="shared" si="14"/>
        <v>4.8076923076923075</v>
      </c>
      <c r="K177" s="2">
        <v>520</v>
      </c>
    </row>
    <row r="178" spans="1:11" s="45" customFormat="1" ht="12.75">
      <c r="A178" s="12"/>
      <c r="B178" s="89">
        <v>2500</v>
      </c>
      <c r="C178" s="12" t="s">
        <v>34</v>
      </c>
      <c r="D178" s="12"/>
      <c r="E178" s="12"/>
      <c r="F178" s="19"/>
      <c r="G178" s="19"/>
      <c r="H178" s="43">
        <v>0</v>
      </c>
      <c r="I178" s="44">
        <f t="shared" si="14"/>
        <v>4.8076923076923075</v>
      </c>
      <c r="K178" s="2">
        <v>520</v>
      </c>
    </row>
    <row r="179" spans="2:11" ht="12.75">
      <c r="B179" s="8"/>
      <c r="H179" s="5">
        <f aca="true" t="shared" si="16" ref="H179:H191">H178-B179</f>
        <v>0</v>
      </c>
      <c r="I179" s="23">
        <f t="shared" si="14"/>
        <v>0</v>
      </c>
      <c r="K179" s="2">
        <v>520</v>
      </c>
    </row>
    <row r="180" spans="2:11" ht="12.75">
      <c r="B180" s="8"/>
      <c r="H180" s="5">
        <f t="shared" si="16"/>
        <v>0</v>
      </c>
      <c r="I180" s="23">
        <f t="shared" si="14"/>
        <v>0</v>
      </c>
      <c r="K180" s="2">
        <v>520</v>
      </c>
    </row>
    <row r="181" spans="2:11" ht="12.75">
      <c r="B181" s="8"/>
      <c r="H181" s="5">
        <f t="shared" si="16"/>
        <v>0</v>
      </c>
      <c r="I181" s="23">
        <f t="shared" si="14"/>
        <v>0</v>
      </c>
      <c r="K181" s="2">
        <v>520</v>
      </c>
    </row>
    <row r="182" spans="2:11" ht="12.75">
      <c r="B182" s="161">
        <v>600</v>
      </c>
      <c r="C182" s="1" t="s">
        <v>35</v>
      </c>
      <c r="D182" s="13" t="s">
        <v>11</v>
      </c>
      <c r="E182" s="1" t="s">
        <v>36</v>
      </c>
      <c r="F182" s="28" t="s">
        <v>114</v>
      </c>
      <c r="G182" s="32" t="s">
        <v>20</v>
      </c>
      <c r="H182" s="5">
        <f t="shared" si="16"/>
        <v>-600</v>
      </c>
      <c r="I182" s="23">
        <f t="shared" si="14"/>
        <v>1.1538461538461537</v>
      </c>
      <c r="K182" s="2">
        <v>520</v>
      </c>
    </row>
    <row r="183" spans="2:11" ht="12.75">
      <c r="B183" s="161">
        <v>900</v>
      </c>
      <c r="C183" s="33" t="s">
        <v>35</v>
      </c>
      <c r="D183" s="13" t="s">
        <v>11</v>
      </c>
      <c r="E183" s="1" t="s">
        <v>36</v>
      </c>
      <c r="F183" s="28" t="s">
        <v>114</v>
      </c>
      <c r="G183" s="32" t="s">
        <v>20</v>
      </c>
      <c r="H183" s="5">
        <f t="shared" si="16"/>
        <v>-1500</v>
      </c>
      <c r="I183" s="23">
        <f t="shared" si="14"/>
        <v>1.7307692307692308</v>
      </c>
      <c r="K183" s="2">
        <v>520</v>
      </c>
    </row>
    <row r="184" spans="2:11" ht="12.75">
      <c r="B184" s="161">
        <v>2700</v>
      </c>
      <c r="C184" s="13" t="s">
        <v>35</v>
      </c>
      <c r="D184" s="13" t="s">
        <v>11</v>
      </c>
      <c r="E184" s="1" t="s">
        <v>36</v>
      </c>
      <c r="F184" s="28" t="s">
        <v>114</v>
      </c>
      <c r="G184" s="31" t="s">
        <v>38</v>
      </c>
      <c r="H184" s="5">
        <f t="shared" si="16"/>
        <v>-4200</v>
      </c>
      <c r="I184" s="23">
        <f t="shared" si="14"/>
        <v>5.1923076923076925</v>
      </c>
      <c r="K184" s="2">
        <v>520</v>
      </c>
    </row>
    <row r="185" spans="2:11" ht="12.75">
      <c r="B185" s="8">
        <v>2200</v>
      </c>
      <c r="C185" s="37" t="s">
        <v>35</v>
      </c>
      <c r="D185" s="13" t="s">
        <v>11</v>
      </c>
      <c r="E185" s="1" t="s">
        <v>36</v>
      </c>
      <c r="F185" s="28" t="s">
        <v>114</v>
      </c>
      <c r="G185" s="28" t="s">
        <v>27</v>
      </c>
      <c r="H185" s="5">
        <f t="shared" si="16"/>
        <v>-6400</v>
      </c>
      <c r="I185" s="23">
        <f t="shared" si="14"/>
        <v>4.230769230769231</v>
      </c>
      <c r="K185" s="2">
        <v>520</v>
      </c>
    </row>
    <row r="186" spans="2:11" ht="12.75">
      <c r="B186" s="8">
        <v>1400</v>
      </c>
      <c r="C186" s="1" t="s">
        <v>35</v>
      </c>
      <c r="D186" s="13" t="s">
        <v>11</v>
      </c>
      <c r="E186" s="1" t="s">
        <v>36</v>
      </c>
      <c r="F186" s="28" t="s">
        <v>114</v>
      </c>
      <c r="G186" s="28" t="s">
        <v>22</v>
      </c>
      <c r="H186" s="5">
        <f t="shared" si="16"/>
        <v>-7800</v>
      </c>
      <c r="I186" s="23">
        <f t="shared" si="14"/>
        <v>2.6923076923076925</v>
      </c>
      <c r="K186" s="2">
        <v>520</v>
      </c>
    </row>
    <row r="187" spans="2:11" ht="12.75">
      <c r="B187" s="8">
        <v>1950</v>
      </c>
      <c r="C187" s="1" t="s">
        <v>35</v>
      </c>
      <c r="D187" s="13" t="s">
        <v>11</v>
      </c>
      <c r="E187" s="1" t="s">
        <v>36</v>
      </c>
      <c r="F187" s="28" t="s">
        <v>114</v>
      </c>
      <c r="G187" s="28" t="s">
        <v>24</v>
      </c>
      <c r="H187" s="5">
        <f t="shared" si="16"/>
        <v>-9750</v>
      </c>
      <c r="I187" s="23">
        <f t="shared" si="14"/>
        <v>3.75</v>
      </c>
      <c r="K187" s="2">
        <v>520</v>
      </c>
    </row>
    <row r="188" spans="2:11" ht="12.75">
      <c r="B188" s="8">
        <v>1250</v>
      </c>
      <c r="C188" s="1" t="s">
        <v>35</v>
      </c>
      <c r="D188" s="13" t="s">
        <v>11</v>
      </c>
      <c r="E188" s="1" t="s">
        <v>36</v>
      </c>
      <c r="F188" s="28" t="s">
        <v>114</v>
      </c>
      <c r="G188" s="28" t="s">
        <v>62</v>
      </c>
      <c r="H188" s="5">
        <f t="shared" si="16"/>
        <v>-11000</v>
      </c>
      <c r="I188" s="23">
        <f t="shared" si="14"/>
        <v>2.4038461538461537</v>
      </c>
      <c r="K188" s="2">
        <v>520</v>
      </c>
    </row>
    <row r="189" spans="2:11" ht="12.75">
      <c r="B189" s="8">
        <v>800</v>
      </c>
      <c r="C189" s="1" t="s">
        <v>35</v>
      </c>
      <c r="D189" s="13" t="s">
        <v>11</v>
      </c>
      <c r="E189" s="1" t="s">
        <v>36</v>
      </c>
      <c r="F189" s="28" t="s">
        <v>114</v>
      </c>
      <c r="G189" s="28" t="s">
        <v>62</v>
      </c>
      <c r="H189" s="5">
        <f t="shared" si="16"/>
        <v>-11800</v>
      </c>
      <c r="I189" s="23">
        <f t="shared" si="14"/>
        <v>1.5384615384615385</v>
      </c>
      <c r="K189" s="2">
        <v>520</v>
      </c>
    </row>
    <row r="190" spans="2:11" ht="12.75">
      <c r="B190" s="8">
        <v>1600</v>
      </c>
      <c r="C190" s="1" t="s">
        <v>35</v>
      </c>
      <c r="D190" s="13" t="s">
        <v>11</v>
      </c>
      <c r="E190" s="1" t="s">
        <v>36</v>
      </c>
      <c r="F190" s="28" t="s">
        <v>114</v>
      </c>
      <c r="G190" s="28" t="s">
        <v>62</v>
      </c>
      <c r="H190" s="5">
        <f t="shared" si="16"/>
        <v>-13400</v>
      </c>
      <c r="I190" s="23">
        <f t="shared" si="14"/>
        <v>3.076923076923077</v>
      </c>
      <c r="K190" s="2">
        <v>520</v>
      </c>
    </row>
    <row r="191" spans="2:11" ht="12.75">
      <c r="B191" s="8">
        <v>1750</v>
      </c>
      <c r="C191" s="1" t="s">
        <v>35</v>
      </c>
      <c r="D191" s="13" t="s">
        <v>11</v>
      </c>
      <c r="E191" s="1" t="s">
        <v>36</v>
      </c>
      <c r="F191" s="28" t="s">
        <v>114</v>
      </c>
      <c r="G191" s="28" t="s">
        <v>64</v>
      </c>
      <c r="H191" s="5">
        <f t="shared" si="16"/>
        <v>-15150</v>
      </c>
      <c r="I191" s="23">
        <f t="shared" si="14"/>
        <v>3.3653846153846154</v>
      </c>
      <c r="K191" s="2">
        <v>520</v>
      </c>
    </row>
    <row r="192" spans="1:11" s="45" customFormat="1" ht="12.75">
      <c r="A192" s="12"/>
      <c r="B192" s="89">
        <f>SUM(B182:B191)</f>
        <v>15150</v>
      </c>
      <c r="C192" s="12"/>
      <c r="D192" s="12"/>
      <c r="E192" s="12" t="s">
        <v>36</v>
      </c>
      <c r="F192" s="19"/>
      <c r="G192" s="19"/>
      <c r="H192" s="43">
        <v>0</v>
      </c>
      <c r="I192" s="44">
        <f t="shared" si="14"/>
        <v>29.134615384615383</v>
      </c>
      <c r="K192" s="2">
        <v>520</v>
      </c>
    </row>
    <row r="193" spans="2:11" ht="12.75">
      <c r="B193" s="8"/>
      <c r="H193" s="5">
        <f>H192-B193</f>
        <v>0</v>
      </c>
      <c r="I193" s="23">
        <f t="shared" si="14"/>
        <v>0</v>
      </c>
      <c r="K193" s="2">
        <v>520</v>
      </c>
    </row>
    <row r="194" spans="2:11" ht="12.75">
      <c r="B194" s="8"/>
      <c r="H194" s="5">
        <f>H193-B194</f>
        <v>0</v>
      </c>
      <c r="I194" s="23">
        <f t="shared" si="14"/>
        <v>0</v>
      </c>
      <c r="K194" s="2">
        <v>520</v>
      </c>
    </row>
    <row r="195" spans="2:11" ht="12.75">
      <c r="B195" s="161">
        <v>18000</v>
      </c>
      <c r="C195" s="13" t="s">
        <v>117</v>
      </c>
      <c r="D195" s="13" t="s">
        <v>11</v>
      </c>
      <c r="E195" s="1" t="s">
        <v>30</v>
      </c>
      <c r="F195" s="28" t="s">
        <v>118</v>
      </c>
      <c r="G195" s="31" t="s">
        <v>896</v>
      </c>
      <c r="H195" s="5">
        <f>H194-B195</f>
        <v>-18000</v>
      </c>
      <c r="I195" s="23">
        <f t="shared" si="14"/>
        <v>34.61538461538461</v>
      </c>
      <c r="K195" s="2">
        <v>520</v>
      </c>
    </row>
    <row r="196" spans="2:11" ht="12.75">
      <c r="B196" s="8">
        <v>24000</v>
      </c>
      <c r="C196" s="1" t="s">
        <v>119</v>
      </c>
      <c r="D196" s="13" t="s">
        <v>11</v>
      </c>
      <c r="E196" s="1" t="s">
        <v>120</v>
      </c>
      <c r="F196" s="28" t="s">
        <v>121</v>
      </c>
      <c r="G196" s="28" t="s">
        <v>895</v>
      </c>
      <c r="H196" s="5">
        <f>H195-B196</f>
        <v>-42000</v>
      </c>
      <c r="I196" s="23">
        <f t="shared" si="14"/>
        <v>46.15384615384615</v>
      </c>
      <c r="K196" s="2">
        <v>520</v>
      </c>
    </row>
    <row r="197" spans="1:11" s="45" customFormat="1" ht="12.75">
      <c r="A197" s="12"/>
      <c r="B197" s="89">
        <f>SUM(B195:B196)</f>
        <v>42000</v>
      </c>
      <c r="C197" s="12" t="s">
        <v>39</v>
      </c>
      <c r="D197" s="12"/>
      <c r="E197" s="12"/>
      <c r="F197" s="19"/>
      <c r="G197" s="19"/>
      <c r="H197" s="43">
        <v>0</v>
      </c>
      <c r="I197" s="44">
        <f t="shared" si="14"/>
        <v>80.76923076923077</v>
      </c>
      <c r="K197" s="2">
        <v>520</v>
      </c>
    </row>
    <row r="198" spans="2:11" ht="12.75">
      <c r="B198" s="8"/>
      <c r="H198" s="5">
        <f aca="true" t="shared" si="17" ref="H198:H206">H197-B198</f>
        <v>0</v>
      </c>
      <c r="I198" s="23">
        <f t="shared" si="14"/>
        <v>0</v>
      </c>
      <c r="K198" s="2">
        <v>520</v>
      </c>
    </row>
    <row r="199" spans="2:11" ht="12.75">
      <c r="B199" s="8"/>
      <c r="H199" s="5">
        <f t="shared" si="17"/>
        <v>0</v>
      </c>
      <c r="I199" s="23">
        <f t="shared" si="14"/>
        <v>0</v>
      </c>
      <c r="K199" s="2">
        <v>520</v>
      </c>
    </row>
    <row r="200" spans="2:11" ht="12.75">
      <c r="B200" s="161">
        <v>2000</v>
      </c>
      <c r="C200" s="13" t="s">
        <v>42</v>
      </c>
      <c r="D200" s="13" t="s">
        <v>11</v>
      </c>
      <c r="E200" s="1" t="s">
        <v>30</v>
      </c>
      <c r="F200" s="28" t="s">
        <v>114</v>
      </c>
      <c r="G200" s="35" t="s">
        <v>20</v>
      </c>
      <c r="H200" s="5">
        <f t="shared" si="17"/>
        <v>-2000</v>
      </c>
      <c r="I200" s="23">
        <f t="shared" si="14"/>
        <v>3.8461538461538463</v>
      </c>
      <c r="K200" s="2">
        <v>520</v>
      </c>
    </row>
    <row r="201" spans="2:11" ht="12.75">
      <c r="B201" s="8">
        <v>2000</v>
      </c>
      <c r="C201" s="13" t="s">
        <v>42</v>
      </c>
      <c r="D201" s="13" t="s">
        <v>11</v>
      </c>
      <c r="E201" s="1" t="s">
        <v>30</v>
      </c>
      <c r="F201" s="28" t="s">
        <v>114</v>
      </c>
      <c r="G201" s="28" t="s">
        <v>38</v>
      </c>
      <c r="H201" s="5">
        <f t="shared" si="17"/>
        <v>-4000</v>
      </c>
      <c r="I201" s="23">
        <f t="shared" si="14"/>
        <v>3.8461538461538463</v>
      </c>
      <c r="K201" s="2">
        <v>520</v>
      </c>
    </row>
    <row r="202" spans="2:11" ht="12.75">
      <c r="B202" s="8">
        <v>2000</v>
      </c>
      <c r="C202" s="1" t="s">
        <v>42</v>
      </c>
      <c r="D202" s="13" t="s">
        <v>11</v>
      </c>
      <c r="E202" s="1" t="s">
        <v>30</v>
      </c>
      <c r="F202" s="28" t="s">
        <v>114</v>
      </c>
      <c r="G202" s="28" t="s">
        <v>27</v>
      </c>
      <c r="H202" s="5">
        <f t="shared" si="17"/>
        <v>-6000</v>
      </c>
      <c r="I202" s="23">
        <f t="shared" si="14"/>
        <v>3.8461538461538463</v>
      </c>
      <c r="K202" s="2">
        <v>520</v>
      </c>
    </row>
    <row r="203" spans="2:11" ht="12.75">
      <c r="B203" s="8">
        <v>2000</v>
      </c>
      <c r="C203" s="1" t="s">
        <v>42</v>
      </c>
      <c r="D203" s="13" t="s">
        <v>11</v>
      </c>
      <c r="E203" s="1" t="s">
        <v>30</v>
      </c>
      <c r="F203" s="28" t="s">
        <v>114</v>
      </c>
      <c r="G203" s="28" t="s">
        <v>22</v>
      </c>
      <c r="H203" s="5">
        <f t="shared" si="17"/>
        <v>-8000</v>
      </c>
      <c r="I203" s="23">
        <f t="shared" si="14"/>
        <v>3.8461538461538463</v>
      </c>
      <c r="K203" s="2">
        <v>520</v>
      </c>
    </row>
    <row r="204" spans="2:11" ht="12.75">
      <c r="B204" s="8">
        <v>2000</v>
      </c>
      <c r="C204" s="1" t="s">
        <v>42</v>
      </c>
      <c r="D204" s="13" t="s">
        <v>11</v>
      </c>
      <c r="E204" s="1" t="s">
        <v>30</v>
      </c>
      <c r="F204" s="28" t="s">
        <v>114</v>
      </c>
      <c r="G204" s="28" t="s">
        <v>24</v>
      </c>
      <c r="H204" s="5">
        <f t="shared" si="17"/>
        <v>-10000</v>
      </c>
      <c r="I204" s="23">
        <f t="shared" si="14"/>
        <v>3.8461538461538463</v>
      </c>
      <c r="K204" s="2">
        <v>520</v>
      </c>
    </row>
    <row r="205" spans="2:11" ht="12.75">
      <c r="B205" s="8">
        <v>2000</v>
      </c>
      <c r="C205" s="1" t="s">
        <v>42</v>
      </c>
      <c r="D205" s="13" t="s">
        <v>11</v>
      </c>
      <c r="E205" s="1" t="s">
        <v>30</v>
      </c>
      <c r="F205" s="28" t="s">
        <v>114</v>
      </c>
      <c r="G205" s="28" t="s">
        <v>62</v>
      </c>
      <c r="H205" s="5">
        <f t="shared" si="17"/>
        <v>-12000</v>
      </c>
      <c r="I205" s="23">
        <f t="shared" si="14"/>
        <v>3.8461538461538463</v>
      </c>
      <c r="K205" s="2">
        <v>520</v>
      </c>
    </row>
    <row r="206" spans="2:11" ht="12.75">
      <c r="B206" s="8">
        <v>2000</v>
      </c>
      <c r="C206" s="1" t="s">
        <v>42</v>
      </c>
      <c r="D206" s="13" t="s">
        <v>11</v>
      </c>
      <c r="E206" s="1" t="s">
        <v>30</v>
      </c>
      <c r="F206" s="28" t="s">
        <v>114</v>
      </c>
      <c r="G206" s="28" t="s">
        <v>64</v>
      </c>
      <c r="H206" s="5">
        <f t="shared" si="17"/>
        <v>-14000</v>
      </c>
      <c r="I206" s="23">
        <f t="shared" si="14"/>
        <v>3.8461538461538463</v>
      </c>
      <c r="K206" s="2">
        <v>520</v>
      </c>
    </row>
    <row r="207" spans="1:11" s="45" customFormat="1" ht="12.75">
      <c r="A207" s="12"/>
      <c r="B207" s="89">
        <f>SUM(B200:B206)</f>
        <v>14000</v>
      </c>
      <c r="C207" s="12" t="s">
        <v>42</v>
      </c>
      <c r="D207" s="12"/>
      <c r="E207" s="12"/>
      <c r="F207" s="19"/>
      <c r="G207" s="19"/>
      <c r="H207" s="43">
        <v>0</v>
      </c>
      <c r="I207" s="44">
        <f t="shared" si="14"/>
        <v>26.923076923076923</v>
      </c>
      <c r="K207" s="2">
        <v>520</v>
      </c>
    </row>
    <row r="208" spans="2:11" ht="12.75">
      <c r="B208" s="8"/>
      <c r="H208" s="5">
        <f aca="true" t="shared" si="18" ref="H208:H215">H207-B208</f>
        <v>0</v>
      </c>
      <c r="I208" s="23">
        <f t="shared" si="14"/>
        <v>0</v>
      </c>
      <c r="K208" s="2">
        <v>520</v>
      </c>
    </row>
    <row r="209" spans="2:11" ht="12.75">
      <c r="B209" s="8"/>
      <c r="H209" s="5">
        <f t="shared" si="18"/>
        <v>0</v>
      </c>
      <c r="I209" s="23">
        <f t="shared" si="14"/>
        <v>0</v>
      </c>
      <c r="K209" s="2">
        <v>520</v>
      </c>
    </row>
    <row r="210" spans="2:11" ht="12.75">
      <c r="B210" s="8"/>
      <c r="H210" s="5">
        <f t="shared" si="18"/>
        <v>0</v>
      </c>
      <c r="I210" s="23">
        <f t="shared" si="14"/>
        <v>0</v>
      </c>
      <c r="K210" s="2">
        <v>520</v>
      </c>
    </row>
    <row r="211" spans="2:11" ht="12.75">
      <c r="B211" s="8">
        <v>2250</v>
      </c>
      <c r="C211" s="1" t="s">
        <v>122</v>
      </c>
      <c r="D211" s="13" t="s">
        <v>11</v>
      </c>
      <c r="E211" s="1" t="s">
        <v>123</v>
      </c>
      <c r="F211" s="28" t="s">
        <v>114</v>
      </c>
      <c r="G211" s="28" t="s">
        <v>38</v>
      </c>
      <c r="H211" s="5">
        <f t="shared" si="18"/>
        <v>-2250</v>
      </c>
      <c r="I211" s="23">
        <f t="shared" si="14"/>
        <v>4.326923076923077</v>
      </c>
      <c r="K211" s="2">
        <v>520</v>
      </c>
    </row>
    <row r="212" spans="2:11" ht="12.75">
      <c r="B212" s="8">
        <v>1500</v>
      </c>
      <c r="C212" s="1" t="s">
        <v>122</v>
      </c>
      <c r="D212" s="13" t="s">
        <v>11</v>
      </c>
      <c r="E212" s="1" t="s">
        <v>123</v>
      </c>
      <c r="F212" s="28" t="s">
        <v>114</v>
      </c>
      <c r="G212" s="28" t="s">
        <v>27</v>
      </c>
      <c r="H212" s="5">
        <f t="shared" si="18"/>
        <v>-3750</v>
      </c>
      <c r="I212" s="23">
        <f aca="true" t="shared" si="19" ref="I212:I275">+B212/K212</f>
        <v>2.8846153846153846</v>
      </c>
      <c r="K212" s="2">
        <v>520</v>
      </c>
    </row>
    <row r="213" spans="2:11" ht="12.75">
      <c r="B213" s="8">
        <v>1000</v>
      </c>
      <c r="C213" s="1" t="s">
        <v>122</v>
      </c>
      <c r="D213" s="13" t="s">
        <v>11</v>
      </c>
      <c r="E213" s="1" t="s">
        <v>123</v>
      </c>
      <c r="F213" s="28" t="s">
        <v>114</v>
      </c>
      <c r="G213" s="28" t="s">
        <v>62</v>
      </c>
      <c r="H213" s="5">
        <f t="shared" si="18"/>
        <v>-4750</v>
      </c>
      <c r="I213" s="23">
        <f t="shared" si="19"/>
        <v>1.9230769230769231</v>
      </c>
      <c r="K213" s="2">
        <v>520</v>
      </c>
    </row>
    <row r="214" spans="2:11" ht="12.75">
      <c r="B214" s="8">
        <v>900</v>
      </c>
      <c r="C214" s="1" t="s">
        <v>122</v>
      </c>
      <c r="D214" s="13" t="s">
        <v>11</v>
      </c>
      <c r="E214" s="1" t="s">
        <v>123</v>
      </c>
      <c r="F214" s="28" t="s">
        <v>114</v>
      </c>
      <c r="G214" s="28" t="s">
        <v>62</v>
      </c>
      <c r="H214" s="5">
        <f t="shared" si="18"/>
        <v>-5650</v>
      </c>
      <c r="I214" s="23">
        <f t="shared" si="19"/>
        <v>1.7307692307692308</v>
      </c>
      <c r="K214" s="2">
        <v>520</v>
      </c>
    </row>
    <row r="215" spans="2:11" ht="12.75">
      <c r="B215" s="8">
        <v>700</v>
      </c>
      <c r="C215" s="1" t="s">
        <v>122</v>
      </c>
      <c r="D215" s="13" t="s">
        <v>11</v>
      </c>
      <c r="E215" s="1" t="s">
        <v>123</v>
      </c>
      <c r="F215" s="28" t="s">
        <v>114</v>
      </c>
      <c r="G215" s="28" t="s">
        <v>62</v>
      </c>
      <c r="H215" s="5">
        <f t="shared" si="18"/>
        <v>-6350</v>
      </c>
      <c r="I215" s="23">
        <f t="shared" si="19"/>
        <v>1.3461538461538463</v>
      </c>
      <c r="K215" s="2">
        <v>520</v>
      </c>
    </row>
    <row r="216" spans="1:11" s="45" customFormat="1" ht="12.75">
      <c r="A216" s="12"/>
      <c r="B216" s="89">
        <f>SUM(B211:B215)</f>
        <v>6350</v>
      </c>
      <c r="C216" s="12"/>
      <c r="D216" s="12"/>
      <c r="E216" s="12" t="s">
        <v>123</v>
      </c>
      <c r="F216" s="19"/>
      <c r="G216" s="19"/>
      <c r="H216" s="43">
        <v>0</v>
      </c>
      <c r="I216" s="44">
        <f t="shared" si="19"/>
        <v>12.211538461538462</v>
      </c>
      <c r="K216" s="2">
        <v>520</v>
      </c>
    </row>
    <row r="217" spans="8:11" ht="12.75">
      <c r="H217" s="5">
        <f>H216-B217</f>
        <v>0</v>
      </c>
      <c r="I217" s="23">
        <f t="shared" si="19"/>
        <v>0</v>
      </c>
      <c r="K217" s="2">
        <v>520</v>
      </c>
    </row>
    <row r="218" spans="2:11" ht="12.75">
      <c r="B218" s="7"/>
      <c r="H218" s="5">
        <f>H217-B218</f>
        <v>0</v>
      </c>
      <c r="I218" s="23">
        <f t="shared" si="19"/>
        <v>0</v>
      </c>
      <c r="K218" s="2">
        <v>520</v>
      </c>
    </row>
    <row r="219" spans="2:11" ht="12.75">
      <c r="B219" s="8"/>
      <c r="H219" s="5">
        <v>0</v>
      </c>
      <c r="I219" s="23">
        <f t="shared" si="19"/>
        <v>0</v>
      </c>
      <c r="K219" s="2">
        <v>520</v>
      </c>
    </row>
    <row r="220" spans="2:11" ht="12.75">
      <c r="B220" s="8"/>
      <c r="H220" s="5">
        <f>H219-B220</f>
        <v>0</v>
      </c>
      <c r="I220" s="23">
        <f t="shared" si="19"/>
        <v>0</v>
      </c>
      <c r="K220" s="2">
        <v>520</v>
      </c>
    </row>
    <row r="221" spans="1:11" s="45" customFormat="1" ht="12.75">
      <c r="A221" s="12"/>
      <c r="B221" s="94">
        <f>+B248+B260+B281+B292+B308+B314+B318+B321</f>
        <v>283250</v>
      </c>
      <c r="C221" s="49" t="s">
        <v>124</v>
      </c>
      <c r="D221" s="46">
        <v>1419606</v>
      </c>
      <c r="E221" s="49" t="s">
        <v>904</v>
      </c>
      <c r="F221" s="19"/>
      <c r="G221" s="19"/>
      <c r="H221" s="43"/>
      <c r="I221" s="44">
        <f t="shared" si="19"/>
        <v>544.7115384615385</v>
      </c>
      <c r="K221" s="2">
        <v>520</v>
      </c>
    </row>
    <row r="222" spans="2:11" ht="12.75">
      <c r="B222" s="145"/>
      <c r="H222" s="5">
        <v>0</v>
      </c>
      <c r="I222" s="23">
        <f t="shared" si="19"/>
        <v>0</v>
      </c>
      <c r="K222" s="2">
        <v>520</v>
      </c>
    </row>
    <row r="223" spans="2:11" ht="12.75">
      <c r="B223" s="145"/>
      <c r="H223" s="5">
        <f aca="true" t="shared" si="20" ref="H223:H247">H222-B223</f>
        <v>0</v>
      </c>
      <c r="I223" s="23">
        <f t="shared" si="19"/>
        <v>0</v>
      </c>
      <c r="K223" s="2">
        <v>520</v>
      </c>
    </row>
    <row r="224" spans="2:11" ht="12.75">
      <c r="B224" s="145">
        <v>2000</v>
      </c>
      <c r="C224" s="13" t="s">
        <v>0</v>
      </c>
      <c r="D224" s="1" t="s">
        <v>11</v>
      </c>
      <c r="E224" s="1" t="s">
        <v>101</v>
      </c>
      <c r="F224" s="41" t="s">
        <v>125</v>
      </c>
      <c r="G224" s="28" t="s">
        <v>70</v>
      </c>
      <c r="H224" s="5">
        <f t="shared" si="20"/>
        <v>-2000</v>
      </c>
      <c r="I224" s="23">
        <f t="shared" si="19"/>
        <v>3.8461538461538463</v>
      </c>
      <c r="K224" s="2">
        <v>520</v>
      </c>
    </row>
    <row r="225" spans="2:11" ht="12.75">
      <c r="B225" s="145">
        <v>2000</v>
      </c>
      <c r="C225" s="13" t="s">
        <v>0</v>
      </c>
      <c r="D225" s="1" t="s">
        <v>11</v>
      </c>
      <c r="E225" s="1" t="s">
        <v>101</v>
      </c>
      <c r="F225" s="41" t="s">
        <v>126</v>
      </c>
      <c r="G225" s="28" t="s">
        <v>72</v>
      </c>
      <c r="H225" s="5">
        <f t="shared" si="20"/>
        <v>-4000</v>
      </c>
      <c r="I225" s="23">
        <f t="shared" si="19"/>
        <v>3.8461538461538463</v>
      </c>
      <c r="K225" s="2">
        <v>520</v>
      </c>
    </row>
    <row r="226" spans="2:11" ht="12.75">
      <c r="B226" s="145">
        <v>7500</v>
      </c>
      <c r="C226" s="13" t="s">
        <v>0</v>
      </c>
      <c r="D226" s="1" t="s">
        <v>11</v>
      </c>
      <c r="E226" s="1" t="s">
        <v>55</v>
      </c>
      <c r="F226" s="42" t="s">
        <v>127</v>
      </c>
      <c r="G226" s="28" t="s">
        <v>128</v>
      </c>
      <c r="H226" s="5">
        <f t="shared" si="20"/>
        <v>-11500</v>
      </c>
      <c r="I226" s="23">
        <f t="shared" si="19"/>
        <v>14.423076923076923</v>
      </c>
      <c r="K226" s="2">
        <v>520</v>
      </c>
    </row>
    <row r="227" spans="2:11" ht="12.75">
      <c r="B227" s="145">
        <v>2000</v>
      </c>
      <c r="C227" s="13" t="s">
        <v>0</v>
      </c>
      <c r="D227" s="1" t="s">
        <v>11</v>
      </c>
      <c r="E227" s="1" t="s">
        <v>12</v>
      </c>
      <c r="F227" s="41" t="s">
        <v>129</v>
      </c>
      <c r="G227" s="28" t="s">
        <v>128</v>
      </c>
      <c r="H227" s="5">
        <f t="shared" si="20"/>
        <v>-13500</v>
      </c>
      <c r="I227" s="23">
        <f t="shared" si="19"/>
        <v>3.8461538461538463</v>
      </c>
      <c r="K227" s="2">
        <v>520</v>
      </c>
    </row>
    <row r="228" spans="2:11" ht="12.75">
      <c r="B228" s="236">
        <v>5000</v>
      </c>
      <c r="C228" s="13" t="s">
        <v>0</v>
      </c>
      <c r="D228" s="1" t="s">
        <v>11</v>
      </c>
      <c r="E228" s="1" t="s">
        <v>101</v>
      </c>
      <c r="F228" s="42" t="s">
        <v>130</v>
      </c>
      <c r="G228" s="28" t="s">
        <v>128</v>
      </c>
      <c r="H228" s="5">
        <f t="shared" si="20"/>
        <v>-18500</v>
      </c>
      <c r="I228" s="23">
        <f t="shared" si="19"/>
        <v>9.615384615384615</v>
      </c>
      <c r="K228" s="2">
        <v>520</v>
      </c>
    </row>
    <row r="229" spans="2:11" ht="12.75">
      <c r="B229" s="236">
        <v>2000</v>
      </c>
      <c r="C229" s="13" t="s">
        <v>0</v>
      </c>
      <c r="D229" s="41" t="s">
        <v>11</v>
      </c>
      <c r="E229" s="41" t="s">
        <v>131</v>
      </c>
      <c r="F229" s="41" t="s">
        <v>132</v>
      </c>
      <c r="G229" s="28" t="s">
        <v>128</v>
      </c>
      <c r="H229" s="5">
        <f t="shared" si="20"/>
        <v>-20500</v>
      </c>
      <c r="I229" s="23">
        <f t="shared" si="19"/>
        <v>3.8461538461538463</v>
      </c>
      <c r="K229" s="2">
        <v>520</v>
      </c>
    </row>
    <row r="230" spans="2:11" ht="12.75">
      <c r="B230" s="145">
        <v>5000</v>
      </c>
      <c r="C230" s="13" t="s">
        <v>0</v>
      </c>
      <c r="D230" s="1" t="s">
        <v>11</v>
      </c>
      <c r="E230" s="1" t="s">
        <v>101</v>
      </c>
      <c r="F230" s="41" t="s">
        <v>133</v>
      </c>
      <c r="G230" s="28" t="s">
        <v>134</v>
      </c>
      <c r="H230" s="5">
        <f t="shared" si="20"/>
        <v>-25500</v>
      </c>
      <c r="I230" s="23">
        <f t="shared" si="19"/>
        <v>9.615384615384615</v>
      </c>
      <c r="K230" s="2">
        <v>520</v>
      </c>
    </row>
    <row r="231" spans="2:11" ht="12.75">
      <c r="B231" s="145">
        <v>5000</v>
      </c>
      <c r="C231" s="13" t="s">
        <v>0</v>
      </c>
      <c r="D231" s="1" t="s">
        <v>11</v>
      </c>
      <c r="E231" s="1" t="s">
        <v>12</v>
      </c>
      <c r="F231" s="41" t="s">
        <v>135</v>
      </c>
      <c r="G231" s="28" t="s">
        <v>134</v>
      </c>
      <c r="H231" s="5">
        <f t="shared" si="20"/>
        <v>-30500</v>
      </c>
      <c r="I231" s="23">
        <f t="shared" si="19"/>
        <v>9.615384615384615</v>
      </c>
      <c r="K231" s="2">
        <v>520</v>
      </c>
    </row>
    <row r="232" spans="2:11" ht="12.75">
      <c r="B232" s="145">
        <v>2000</v>
      </c>
      <c r="C232" s="13" t="s">
        <v>0</v>
      </c>
      <c r="D232" s="1" t="s">
        <v>11</v>
      </c>
      <c r="E232" s="1" t="s">
        <v>131</v>
      </c>
      <c r="F232" s="41" t="s">
        <v>136</v>
      </c>
      <c r="G232" s="28" t="s">
        <v>134</v>
      </c>
      <c r="H232" s="5">
        <f t="shared" si="20"/>
        <v>-32500</v>
      </c>
      <c r="I232" s="23">
        <f t="shared" si="19"/>
        <v>3.8461538461538463</v>
      </c>
      <c r="K232" s="2">
        <v>520</v>
      </c>
    </row>
    <row r="233" spans="2:11" ht="12.75">
      <c r="B233" s="145">
        <v>5000</v>
      </c>
      <c r="C233" s="13" t="s">
        <v>0</v>
      </c>
      <c r="D233" s="1" t="s">
        <v>11</v>
      </c>
      <c r="E233" s="1" t="s">
        <v>55</v>
      </c>
      <c r="F233" s="41" t="s">
        <v>137</v>
      </c>
      <c r="G233" s="28" t="s">
        <v>134</v>
      </c>
      <c r="H233" s="5">
        <f t="shared" si="20"/>
        <v>-37500</v>
      </c>
      <c r="I233" s="23">
        <f t="shared" si="19"/>
        <v>9.615384615384615</v>
      </c>
      <c r="K233" s="2">
        <v>520</v>
      </c>
    </row>
    <row r="234" spans="2:11" ht="12.75">
      <c r="B234" s="145">
        <v>5000</v>
      </c>
      <c r="C234" s="13" t="s">
        <v>0</v>
      </c>
      <c r="D234" s="1" t="s">
        <v>11</v>
      </c>
      <c r="E234" s="1" t="s">
        <v>101</v>
      </c>
      <c r="F234" s="42" t="s">
        <v>138</v>
      </c>
      <c r="G234" s="28" t="s">
        <v>139</v>
      </c>
      <c r="H234" s="5">
        <f t="shared" si="20"/>
        <v>-42500</v>
      </c>
      <c r="I234" s="23">
        <f t="shared" si="19"/>
        <v>9.615384615384615</v>
      </c>
      <c r="K234" s="2">
        <v>520</v>
      </c>
    </row>
    <row r="235" spans="2:11" ht="12.75">
      <c r="B235" s="145">
        <v>2000</v>
      </c>
      <c r="C235" s="13" t="s">
        <v>0</v>
      </c>
      <c r="D235" s="41" t="s">
        <v>11</v>
      </c>
      <c r="E235" s="41" t="s">
        <v>131</v>
      </c>
      <c r="F235" s="41" t="s">
        <v>140</v>
      </c>
      <c r="G235" s="28" t="s">
        <v>139</v>
      </c>
      <c r="H235" s="5">
        <f t="shared" si="20"/>
        <v>-44500</v>
      </c>
      <c r="I235" s="23">
        <f t="shared" si="19"/>
        <v>3.8461538461538463</v>
      </c>
      <c r="K235" s="2">
        <v>520</v>
      </c>
    </row>
    <row r="236" spans="2:11" ht="12.75">
      <c r="B236" s="145">
        <v>5000</v>
      </c>
      <c r="C236" s="13" t="s">
        <v>0</v>
      </c>
      <c r="D236" s="1" t="s">
        <v>11</v>
      </c>
      <c r="E236" s="1" t="s">
        <v>101</v>
      </c>
      <c r="F236" s="42" t="s">
        <v>141</v>
      </c>
      <c r="G236" s="28" t="s">
        <v>142</v>
      </c>
      <c r="H236" s="5">
        <f t="shared" si="20"/>
        <v>-49500</v>
      </c>
      <c r="I236" s="23">
        <f t="shared" si="19"/>
        <v>9.615384615384615</v>
      </c>
      <c r="K236" s="2">
        <v>520</v>
      </c>
    </row>
    <row r="237" spans="2:11" ht="12.75">
      <c r="B237" s="145">
        <v>2500</v>
      </c>
      <c r="C237" s="13" t="s">
        <v>0</v>
      </c>
      <c r="D237" s="1" t="s">
        <v>11</v>
      </c>
      <c r="E237" s="1" t="s">
        <v>55</v>
      </c>
      <c r="F237" s="51" t="s">
        <v>143</v>
      </c>
      <c r="G237" s="28" t="s">
        <v>142</v>
      </c>
      <c r="H237" s="5">
        <f t="shared" si="20"/>
        <v>-52000</v>
      </c>
      <c r="I237" s="23">
        <f t="shared" si="19"/>
        <v>4.8076923076923075</v>
      </c>
      <c r="K237" s="2">
        <v>520</v>
      </c>
    </row>
    <row r="238" spans="2:11" ht="12.75">
      <c r="B238" s="145">
        <v>5000</v>
      </c>
      <c r="C238" s="13" t="s">
        <v>0</v>
      </c>
      <c r="D238" s="1" t="s">
        <v>11</v>
      </c>
      <c r="E238" s="1" t="s">
        <v>55</v>
      </c>
      <c r="F238" s="41" t="s">
        <v>144</v>
      </c>
      <c r="G238" s="28" t="s">
        <v>145</v>
      </c>
      <c r="H238" s="5">
        <f t="shared" si="20"/>
        <v>-57000</v>
      </c>
      <c r="I238" s="23">
        <f t="shared" si="19"/>
        <v>9.615384615384615</v>
      </c>
      <c r="K238" s="2">
        <v>520</v>
      </c>
    </row>
    <row r="239" spans="2:11" ht="12.75">
      <c r="B239" s="145">
        <v>2000</v>
      </c>
      <c r="C239" s="13" t="s">
        <v>0</v>
      </c>
      <c r="D239" s="1" t="s">
        <v>11</v>
      </c>
      <c r="E239" s="1" t="s">
        <v>101</v>
      </c>
      <c r="F239" s="41" t="s">
        <v>146</v>
      </c>
      <c r="G239" s="28" t="s">
        <v>145</v>
      </c>
      <c r="H239" s="5">
        <f t="shared" si="20"/>
        <v>-59000</v>
      </c>
      <c r="I239" s="23">
        <f t="shared" si="19"/>
        <v>3.8461538461538463</v>
      </c>
      <c r="K239" s="2">
        <v>520</v>
      </c>
    </row>
    <row r="240" spans="2:11" ht="12.75">
      <c r="B240" s="145">
        <v>2000</v>
      </c>
      <c r="C240" s="13" t="s">
        <v>0</v>
      </c>
      <c r="D240" s="13" t="s">
        <v>11</v>
      </c>
      <c r="E240" s="13" t="s">
        <v>131</v>
      </c>
      <c r="F240" s="41" t="s">
        <v>147</v>
      </c>
      <c r="G240" s="31" t="s">
        <v>148</v>
      </c>
      <c r="H240" s="5">
        <f t="shared" si="20"/>
        <v>-61000</v>
      </c>
      <c r="I240" s="23">
        <f t="shared" si="19"/>
        <v>3.8461538461538463</v>
      </c>
      <c r="K240" s="2">
        <v>520</v>
      </c>
    </row>
    <row r="241" spans="2:11" ht="12.75">
      <c r="B241" s="145">
        <v>2000</v>
      </c>
      <c r="C241" s="13" t="s">
        <v>0</v>
      </c>
      <c r="D241" s="1" t="s">
        <v>11</v>
      </c>
      <c r="E241" s="1" t="s">
        <v>101</v>
      </c>
      <c r="F241" s="41" t="s">
        <v>149</v>
      </c>
      <c r="G241" s="28" t="s">
        <v>148</v>
      </c>
      <c r="H241" s="5">
        <f t="shared" si="20"/>
        <v>-63000</v>
      </c>
      <c r="I241" s="23">
        <f t="shared" si="19"/>
        <v>3.8461538461538463</v>
      </c>
      <c r="K241" s="2">
        <v>520</v>
      </c>
    </row>
    <row r="242" spans="2:11" ht="12.75">
      <c r="B242" s="145">
        <v>2000</v>
      </c>
      <c r="C242" s="1" t="s">
        <v>0</v>
      </c>
      <c r="D242" s="1" t="s">
        <v>11</v>
      </c>
      <c r="E242" s="1" t="s">
        <v>25</v>
      </c>
      <c r="F242" s="28" t="s">
        <v>150</v>
      </c>
      <c r="G242" s="28" t="s">
        <v>70</v>
      </c>
      <c r="H242" s="5">
        <f t="shared" si="20"/>
        <v>-65000</v>
      </c>
      <c r="I242" s="23">
        <f t="shared" si="19"/>
        <v>3.8461538461538463</v>
      </c>
      <c r="K242" s="2">
        <v>520</v>
      </c>
    </row>
    <row r="243" spans="2:11" ht="12.75">
      <c r="B243" s="145">
        <v>2000</v>
      </c>
      <c r="C243" s="1" t="s">
        <v>0</v>
      </c>
      <c r="D243" s="1" t="s">
        <v>11</v>
      </c>
      <c r="E243" s="1" t="s">
        <v>25</v>
      </c>
      <c r="F243" s="28" t="s">
        <v>151</v>
      </c>
      <c r="G243" s="28" t="s">
        <v>72</v>
      </c>
      <c r="H243" s="5">
        <f t="shared" si="20"/>
        <v>-67000</v>
      </c>
      <c r="I243" s="23">
        <f t="shared" si="19"/>
        <v>3.8461538461538463</v>
      </c>
      <c r="K243" s="2">
        <v>520</v>
      </c>
    </row>
    <row r="244" spans="2:11" ht="12.75">
      <c r="B244" s="145">
        <v>2500</v>
      </c>
      <c r="C244" s="1" t="s">
        <v>0</v>
      </c>
      <c r="D244" s="1" t="s">
        <v>11</v>
      </c>
      <c r="E244" s="1" t="s">
        <v>25</v>
      </c>
      <c r="F244" s="28" t="s">
        <v>152</v>
      </c>
      <c r="G244" s="28" t="s">
        <v>72</v>
      </c>
      <c r="H244" s="5">
        <f t="shared" si="20"/>
        <v>-69500</v>
      </c>
      <c r="I244" s="23">
        <f t="shared" si="19"/>
        <v>4.8076923076923075</v>
      </c>
      <c r="K244" s="2">
        <v>520</v>
      </c>
    </row>
    <row r="245" spans="2:11" ht="12.75">
      <c r="B245" s="145">
        <v>2000</v>
      </c>
      <c r="C245" s="1" t="s">
        <v>0</v>
      </c>
      <c r="D245" s="1" t="s">
        <v>11</v>
      </c>
      <c r="E245" s="1" t="s">
        <v>25</v>
      </c>
      <c r="F245" s="28" t="s">
        <v>153</v>
      </c>
      <c r="G245" s="28" t="s">
        <v>128</v>
      </c>
      <c r="H245" s="5">
        <f t="shared" si="20"/>
        <v>-71500</v>
      </c>
      <c r="I245" s="23">
        <f t="shared" si="19"/>
        <v>3.8461538461538463</v>
      </c>
      <c r="K245" s="2">
        <v>520</v>
      </c>
    </row>
    <row r="246" spans="2:11" ht="12.75">
      <c r="B246" s="145">
        <v>3000</v>
      </c>
      <c r="C246" s="1" t="s">
        <v>0</v>
      </c>
      <c r="D246" s="13" t="s">
        <v>11</v>
      </c>
      <c r="E246" s="1" t="s">
        <v>25</v>
      </c>
      <c r="F246" s="28" t="s">
        <v>154</v>
      </c>
      <c r="G246" s="28" t="s">
        <v>142</v>
      </c>
      <c r="H246" s="5">
        <f t="shared" si="20"/>
        <v>-74500</v>
      </c>
      <c r="I246" s="23">
        <f t="shared" si="19"/>
        <v>5.769230769230769</v>
      </c>
      <c r="K246" s="2">
        <v>520</v>
      </c>
    </row>
    <row r="247" spans="2:11" ht="12.75">
      <c r="B247" s="145">
        <v>5000</v>
      </c>
      <c r="C247" s="1" t="s">
        <v>0</v>
      </c>
      <c r="D247" s="13" t="s">
        <v>11</v>
      </c>
      <c r="E247" s="1" t="s">
        <v>25</v>
      </c>
      <c r="F247" s="28" t="s">
        <v>167</v>
      </c>
      <c r="G247" s="28" t="s">
        <v>145</v>
      </c>
      <c r="H247" s="5">
        <f t="shared" si="20"/>
        <v>-79500</v>
      </c>
      <c r="I247" s="23">
        <f t="shared" si="19"/>
        <v>9.615384615384615</v>
      </c>
      <c r="K247" s="2">
        <v>520</v>
      </c>
    </row>
    <row r="248" spans="1:11" s="45" customFormat="1" ht="12.75">
      <c r="A248" s="12"/>
      <c r="B248" s="94">
        <f>SUM(B224:B247)</f>
        <v>79500</v>
      </c>
      <c r="C248" s="12" t="s">
        <v>0</v>
      </c>
      <c r="D248" s="12"/>
      <c r="E248" s="12"/>
      <c r="F248" s="19"/>
      <c r="G248" s="19"/>
      <c r="H248" s="43">
        <v>0</v>
      </c>
      <c r="I248" s="44">
        <f t="shared" si="19"/>
        <v>152.8846153846154</v>
      </c>
      <c r="K248" s="2">
        <v>520</v>
      </c>
    </row>
    <row r="249" spans="2:11" ht="12.75">
      <c r="B249" s="145"/>
      <c r="H249" s="5">
        <f aca="true" t="shared" si="21" ref="H249:H259">H248-B249</f>
        <v>0</v>
      </c>
      <c r="I249" s="23">
        <f t="shared" si="19"/>
        <v>0</v>
      </c>
      <c r="K249" s="2">
        <v>520</v>
      </c>
    </row>
    <row r="250" spans="2:11" ht="12.75">
      <c r="B250" s="145"/>
      <c r="H250" s="5">
        <f t="shared" si="21"/>
        <v>0</v>
      </c>
      <c r="I250" s="23">
        <f t="shared" si="19"/>
        <v>0</v>
      </c>
      <c r="K250" s="2">
        <v>520</v>
      </c>
    </row>
    <row r="251" spans="2:11" ht="12.75">
      <c r="B251" s="145"/>
      <c r="H251" s="5">
        <f t="shared" si="21"/>
        <v>0</v>
      </c>
      <c r="I251" s="23">
        <f t="shared" si="19"/>
        <v>0</v>
      </c>
      <c r="K251" s="2">
        <v>520</v>
      </c>
    </row>
    <row r="252" spans="2:11" ht="12.75">
      <c r="B252" s="145">
        <v>5000</v>
      </c>
      <c r="C252" s="1" t="s">
        <v>155</v>
      </c>
      <c r="D252" s="13" t="s">
        <v>11</v>
      </c>
      <c r="E252" s="1" t="s">
        <v>30</v>
      </c>
      <c r="F252" s="28" t="s">
        <v>156</v>
      </c>
      <c r="G252" s="28" t="s">
        <v>70</v>
      </c>
      <c r="H252" s="5">
        <f t="shared" si="21"/>
        <v>-5000</v>
      </c>
      <c r="I252" s="23">
        <f t="shared" si="19"/>
        <v>9.615384615384615</v>
      </c>
      <c r="K252" s="2">
        <v>520</v>
      </c>
    </row>
    <row r="253" spans="2:11" ht="12.75">
      <c r="B253" s="145">
        <v>2500</v>
      </c>
      <c r="C253" s="1" t="s">
        <v>157</v>
      </c>
      <c r="D253" s="13" t="s">
        <v>11</v>
      </c>
      <c r="E253" s="1" t="s">
        <v>30</v>
      </c>
      <c r="F253" s="28" t="s">
        <v>158</v>
      </c>
      <c r="G253" s="28" t="s">
        <v>145</v>
      </c>
      <c r="H253" s="5">
        <f t="shared" si="21"/>
        <v>-7500</v>
      </c>
      <c r="I253" s="23">
        <f t="shared" si="19"/>
        <v>4.8076923076923075</v>
      </c>
      <c r="K253" s="2">
        <v>520</v>
      </c>
    </row>
    <row r="254" spans="2:11" ht="12.75">
      <c r="B254" s="145">
        <v>2500</v>
      </c>
      <c r="C254" s="1" t="s">
        <v>159</v>
      </c>
      <c r="D254" s="13" t="s">
        <v>11</v>
      </c>
      <c r="E254" s="1" t="s">
        <v>76</v>
      </c>
      <c r="F254" s="28" t="s">
        <v>160</v>
      </c>
      <c r="G254" s="28" t="s">
        <v>128</v>
      </c>
      <c r="H254" s="5">
        <f t="shared" si="21"/>
        <v>-10000</v>
      </c>
      <c r="I254" s="23">
        <f t="shared" si="19"/>
        <v>4.8076923076923075</v>
      </c>
      <c r="K254" s="2">
        <v>520</v>
      </c>
    </row>
    <row r="255" spans="2:11" ht="12.75">
      <c r="B255" s="145">
        <v>2500</v>
      </c>
      <c r="C255" s="1" t="s">
        <v>161</v>
      </c>
      <c r="D255" s="13" t="s">
        <v>11</v>
      </c>
      <c r="E255" s="1" t="s">
        <v>76</v>
      </c>
      <c r="F255" s="28" t="s">
        <v>162</v>
      </c>
      <c r="G255" s="28" t="s">
        <v>148</v>
      </c>
      <c r="H255" s="5">
        <f t="shared" si="21"/>
        <v>-12500</v>
      </c>
      <c r="I255" s="23">
        <f t="shared" si="19"/>
        <v>4.8076923076923075</v>
      </c>
      <c r="K255" s="2">
        <v>520</v>
      </c>
    </row>
    <row r="256" spans="2:11" ht="12.75">
      <c r="B256" s="145">
        <v>1500</v>
      </c>
      <c r="C256" s="13" t="s">
        <v>180</v>
      </c>
      <c r="D256" s="13" t="s">
        <v>11</v>
      </c>
      <c r="E256" s="1" t="s">
        <v>76</v>
      </c>
      <c r="F256" s="28" t="s">
        <v>166</v>
      </c>
      <c r="G256" s="28" t="s">
        <v>145</v>
      </c>
      <c r="H256" s="5">
        <f t="shared" si="21"/>
        <v>-14000</v>
      </c>
      <c r="I256" s="23">
        <f t="shared" si="19"/>
        <v>2.8846153846153846</v>
      </c>
      <c r="K256" s="2">
        <v>520</v>
      </c>
    </row>
    <row r="257" spans="2:11" ht="12.75">
      <c r="B257" s="145">
        <v>2000</v>
      </c>
      <c r="C257" s="13" t="s">
        <v>181</v>
      </c>
      <c r="D257" s="13" t="s">
        <v>11</v>
      </c>
      <c r="E257" s="1" t="s">
        <v>76</v>
      </c>
      <c r="F257" s="28" t="s">
        <v>166</v>
      </c>
      <c r="G257" s="28" t="s">
        <v>145</v>
      </c>
      <c r="H257" s="5">
        <f t="shared" si="21"/>
        <v>-16000</v>
      </c>
      <c r="I257" s="23">
        <f t="shared" si="19"/>
        <v>3.8461538461538463</v>
      </c>
      <c r="K257" s="2">
        <v>520</v>
      </c>
    </row>
    <row r="258" spans="2:11" ht="12.75">
      <c r="B258" s="145">
        <v>3500</v>
      </c>
      <c r="C258" s="1" t="s">
        <v>183</v>
      </c>
      <c r="D258" s="1" t="s">
        <v>11</v>
      </c>
      <c r="E258" s="1" t="s">
        <v>30</v>
      </c>
      <c r="F258" s="31" t="s">
        <v>184</v>
      </c>
      <c r="G258" s="31" t="s">
        <v>134</v>
      </c>
      <c r="H258" s="5">
        <f t="shared" si="21"/>
        <v>-19500</v>
      </c>
      <c r="I258" s="23">
        <f t="shared" si="19"/>
        <v>6.730769230769231</v>
      </c>
      <c r="K258" s="2">
        <v>520</v>
      </c>
    </row>
    <row r="259" spans="2:11" ht="12.75">
      <c r="B259" s="145">
        <v>3000</v>
      </c>
      <c r="C259" s="1" t="s">
        <v>185</v>
      </c>
      <c r="D259" s="1" t="s">
        <v>11</v>
      </c>
      <c r="E259" s="1" t="s">
        <v>30</v>
      </c>
      <c r="F259" s="31" t="s">
        <v>186</v>
      </c>
      <c r="G259" s="31" t="s">
        <v>134</v>
      </c>
      <c r="H259" s="5">
        <f t="shared" si="21"/>
        <v>-22500</v>
      </c>
      <c r="I259" s="23">
        <f t="shared" si="19"/>
        <v>5.769230769230769</v>
      </c>
      <c r="K259" s="2">
        <v>520</v>
      </c>
    </row>
    <row r="260" spans="1:11" s="45" customFormat="1" ht="12.75">
      <c r="A260" s="12"/>
      <c r="B260" s="94">
        <f>SUM(B252:B259)</f>
        <v>22500</v>
      </c>
      <c r="C260" s="12" t="s">
        <v>34</v>
      </c>
      <c r="D260" s="12"/>
      <c r="E260" s="12"/>
      <c r="F260" s="19"/>
      <c r="G260" s="19"/>
      <c r="H260" s="43">
        <v>0</v>
      </c>
      <c r="I260" s="44">
        <f t="shared" si="19"/>
        <v>43.26923076923077</v>
      </c>
      <c r="K260" s="2">
        <v>520</v>
      </c>
    </row>
    <row r="261" spans="2:11" ht="12.75">
      <c r="B261" s="145"/>
      <c r="H261" s="5">
        <f aca="true" t="shared" si="22" ref="H261:H280">H260-B261</f>
        <v>0</v>
      </c>
      <c r="I261" s="23">
        <f t="shared" si="19"/>
        <v>0</v>
      </c>
      <c r="K261" s="2">
        <v>520</v>
      </c>
    </row>
    <row r="262" spans="2:11" ht="12.75">
      <c r="B262" s="145"/>
      <c r="H262" s="5">
        <f t="shared" si="22"/>
        <v>0</v>
      </c>
      <c r="I262" s="23">
        <f t="shared" si="19"/>
        <v>0</v>
      </c>
      <c r="K262" s="2">
        <v>520</v>
      </c>
    </row>
    <row r="263" spans="2:11" ht="12.75">
      <c r="B263" s="145">
        <v>750</v>
      </c>
      <c r="C263" s="1" t="s">
        <v>35</v>
      </c>
      <c r="D263" s="13" t="s">
        <v>11</v>
      </c>
      <c r="E263" s="1" t="s">
        <v>36</v>
      </c>
      <c r="F263" s="28" t="s">
        <v>163</v>
      </c>
      <c r="G263" s="28" t="s">
        <v>70</v>
      </c>
      <c r="H263" s="5">
        <f t="shared" si="22"/>
        <v>-750</v>
      </c>
      <c r="I263" s="23">
        <f t="shared" si="19"/>
        <v>1.4423076923076923</v>
      </c>
      <c r="K263" s="2">
        <v>520</v>
      </c>
    </row>
    <row r="264" spans="2:11" ht="12.75">
      <c r="B264" s="145">
        <v>1750</v>
      </c>
      <c r="C264" s="1" t="s">
        <v>35</v>
      </c>
      <c r="D264" s="13" t="s">
        <v>11</v>
      </c>
      <c r="E264" s="1" t="s">
        <v>36</v>
      </c>
      <c r="F264" s="28" t="s">
        <v>163</v>
      </c>
      <c r="G264" s="28" t="s">
        <v>164</v>
      </c>
      <c r="H264" s="5">
        <f t="shared" si="22"/>
        <v>-2500</v>
      </c>
      <c r="I264" s="23">
        <f t="shared" si="19"/>
        <v>3.3653846153846154</v>
      </c>
      <c r="K264" s="2">
        <v>520</v>
      </c>
    </row>
    <row r="265" spans="2:11" ht="12.75">
      <c r="B265" s="145">
        <v>2000</v>
      </c>
      <c r="C265" s="1" t="s">
        <v>35</v>
      </c>
      <c r="D265" s="13" t="s">
        <v>11</v>
      </c>
      <c r="E265" s="1" t="s">
        <v>36</v>
      </c>
      <c r="F265" s="28" t="s">
        <v>163</v>
      </c>
      <c r="G265" s="28" t="s">
        <v>72</v>
      </c>
      <c r="H265" s="5">
        <f t="shared" si="22"/>
        <v>-4500</v>
      </c>
      <c r="I265" s="23">
        <f t="shared" si="19"/>
        <v>3.8461538461538463</v>
      </c>
      <c r="K265" s="2">
        <v>520</v>
      </c>
    </row>
    <row r="266" spans="2:11" ht="12.75">
      <c r="B266" s="145">
        <v>2000</v>
      </c>
      <c r="C266" s="1" t="s">
        <v>35</v>
      </c>
      <c r="D266" s="13" t="s">
        <v>11</v>
      </c>
      <c r="E266" s="1" t="s">
        <v>36</v>
      </c>
      <c r="F266" s="28" t="s">
        <v>163</v>
      </c>
      <c r="G266" s="28" t="s">
        <v>128</v>
      </c>
      <c r="H266" s="5">
        <f t="shared" si="22"/>
        <v>-6500</v>
      </c>
      <c r="I266" s="23">
        <f t="shared" si="19"/>
        <v>3.8461538461538463</v>
      </c>
      <c r="K266" s="2">
        <v>520</v>
      </c>
    </row>
    <row r="267" spans="2:11" ht="12.75">
      <c r="B267" s="145">
        <v>2000</v>
      </c>
      <c r="C267" s="1" t="s">
        <v>35</v>
      </c>
      <c r="D267" s="13" t="s">
        <v>11</v>
      </c>
      <c r="E267" s="1" t="s">
        <v>36</v>
      </c>
      <c r="F267" s="28" t="s">
        <v>163</v>
      </c>
      <c r="G267" s="28" t="s">
        <v>134</v>
      </c>
      <c r="H267" s="5">
        <f t="shared" si="22"/>
        <v>-8500</v>
      </c>
      <c r="I267" s="23">
        <f t="shared" si="19"/>
        <v>3.8461538461538463</v>
      </c>
      <c r="K267" s="2">
        <v>520</v>
      </c>
    </row>
    <row r="268" spans="2:11" ht="12.75">
      <c r="B268" s="145">
        <v>2000</v>
      </c>
      <c r="C268" s="1" t="s">
        <v>35</v>
      </c>
      <c r="D268" s="13" t="s">
        <v>11</v>
      </c>
      <c r="E268" s="1" t="s">
        <v>36</v>
      </c>
      <c r="F268" s="28" t="s">
        <v>163</v>
      </c>
      <c r="G268" s="28" t="s">
        <v>139</v>
      </c>
      <c r="H268" s="5">
        <f t="shared" si="22"/>
        <v>-10500</v>
      </c>
      <c r="I268" s="23">
        <f t="shared" si="19"/>
        <v>3.8461538461538463</v>
      </c>
      <c r="K268" s="2">
        <v>520</v>
      </c>
    </row>
    <row r="269" spans="2:11" ht="12.75">
      <c r="B269" s="145">
        <v>2000</v>
      </c>
      <c r="C269" s="1" t="s">
        <v>35</v>
      </c>
      <c r="D269" s="13" t="s">
        <v>11</v>
      </c>
      <c r="E269" s="1" t="s">
        <v>36</v>
      </c>
      <c r="F269" s="28" t="s">
        <v>163</v>
      </c>
      <c r="G269" s="28" t="s">
        <v>142</v>
      </c>
      <c r="H269" s="5">
        <f t="shared" si="22"/>
        <v>-12500</v>
      </c>
      <c r="I269" s="23">
        <f t="shared" si="19"/>
        <v>3.8461538461538463</v>
      </c>
      <c r="K269" s="2">
        <v>520</v>
      </c>
    </row>
    <row r="270" spans="2:11" ht="12.75">
      <c r="B270" s="145">
        <v>2000</v>
      </c>
      <c r="C270" s="1" t="s">
        <v>35</v>
      </c>
      <c r="D270" s="13" t="s">
        <v>11</v>
      </c>
      <c r="E270" s="1" t="s">
        <v>36</v>
      </c>
      <c r="F270" s="28" t="s">
        <v>163</v>
      </c>
      <c r="G270" s="28" t="s">
        <v>142</v>
      </c>
      <c r="H270" s="5">
        <f t="shared" si="22"/>
        <v>-14500</v>
      </c>
      <c r="I270" s="23">
        <f t="shared" si="19"/>
        <v>3.8461538461538463</v>
      </c>
      <c r="K270" s="2">
        <v>520</v>
      </c>
    </row>
    <row r="271" spans="2:11" ht="12.75">
      <c r="B271" s="145">
        <v>700</v>
      </c>
      <c r="C271" s="1" t="s">
        <v>35</v>
      </c>
      <c r="D271" s="13" t="s">
        <v>11</v>
      </c>
      <c r="E271" s="1" t="s">
        <v>36</v>
      </c>
      <c r="F271" s="28" t="s">
        <v>163</v>
      </c>
      <c r="G271" s="28" t="s">
        <v>165</v>
      </c>
      <c r="H271" s="5">
        <f t="shared" si="22"/>
        <v>-15200</v>
      </c>
      <c r="I271" s="23">
        <f t="shared" si="19"/>
        <v>1.3461538461538463</v>
      </c>
      <c r="K271" s="2">
        <v>520</v>
      </c>
    </row>
    <row r="272" spans="2:11" ht="12.75">
      <c r="B272" s="145">
        <v>1500</v>
      </c>
      <c r="C272" s="1" t="s">
        <v>35</v>
      </c>
      <c r="D272" s="13" t="s">
        <v>11</v>
      </c>
      <c r="E272" s="1" t="s">
        <v>36</v>
      </c>
      <c r="F272" s="28" t="s">
        <v>166</v>
      </c>
      <c r="G272" s="28" t="s">
        <v>128</v>
      </c>
      <c r="H272" s="5">
        <f t="shared" si="22"/>
        <v>-16700</v>
      </c>
      <c r="I272" s="23">
        <f t="shared" si="19"/>
        <v>2.8846153846153846</v>
      </c>
      <c r="K272" s="2">
        <v>520</v>
      </c>
    </row>
    <row r="273" spans="2:11" ht="12.75">
      <c r="B273" s="91">
        <v>1500</v>
      </c>
      <c r="C273" s="13" t="s">
        <v>35</v>
      </c>
      <c r="D273" s="13" t="s">
        <v>11</v>
      </c>
      <c r="E273" s="1" t="s">
        <v>36</v>
      </c>
      <c r="F273" s="28" t="s">
        <v>166</v>
      </c>
      <c r="G273" s="28" t="s">
        <v>134</v>
      </c>
      <c r="H273" s="5">
        <f t="shared" si="22"/>
        <v>-18200</v>
      </c>
      <c r="I273" s="23">
        <f t="shared" si="19"/>
        <v>2.8846153846153846</v>
      </c>
      <c r="K273" s="2">
        <v>520</v>
      </c>
    </row>
    <row r="274" spans="2:11" ht="12.75">
      <c r="B274" s="91">
        <v>1500</v>
      </c>
      <c r="C274" s="13" t="s">
        <v>35</v>
      </c>
      <c r="D274" s="13" t="s">
        <v>11</v>
      </c>
      <c r="E274" s="1" t="s">
        <v>36</v>
      </c>
      <c r="F274" s="28" t="s">
        <v>166</v>
      </c>
      <c r="G274" s="28" t="s">
        <v>139</v>
      </c>
      <c r="H274" s="5">
        <f t="shared" si="22"/>
        <v>-19700</v>
      </c>
      <c r="I274" s="23">
        <f t="shared" si="19"/>
        <v>2.8846153846153846</v>
      </c>
      <c r="K274" s="2">
        <v>520</v>
      </c>
    </row>
    <row r="275" spans="2:11" ht="12.75">
      <c r="B275" s="91">
        <v>1500</v>
      </c>
      <c r="C275" s="13" t="s">
        <v>35</v>
      </c>
      <c r="D275" s="13" t="s">
        <v>11</v>
      </c>
      <c r="E275" s="1" t="s">
        <v>36</v>
      </c>
      <c r="F275" s="28" t="s">
        <v>166</v>
      </c>
      <c r="G275" s="28" t="s">
        <v>142</v>
      </c>
      <c r="H275" s="5">
        <f t="shared" si="22"/>
        <v>-21200</v>
      </c>
      <c r="I275" s="23">
        <f t="shared" si="19"/>
        <v>2.8846153846153846</v>
      </c>
      <c r="K275" s="2">
        <v>520</v>
      </c>
    </row>
    <row r="276" spans="2:11" ht="12.75">
      <c r="B276" s="145">
        <v>800</v>
      </c>
      <c r="C276" s="1" t="s">
        <v>35</v>
      </c>
      <c r="D276" s="13" t="s">
        <v>11</v>
      </c>
      <c r="E276" s="1" t="s">
        <v>36</v>
      </c>
      <c r="F276" s="28" t="s">
        <v>166</v>
      </c>
      <c r="G276" s="28" t="s">
        <v>145</v>
      </c>
      <c r="H276" s="5">
        <f t="shared" si="22"/>
        <v>-22000</v>
      </c>
      <c r="I276" s="23">
        <f aca="true" t="shared" si="23" ref="I276:I321">+B276/K276</f>
        <v>1.5384615384615385</v>
      </c>
      <c r="K276" s="2">
        <v>520</v>
      </c>
    </row>
    <row r="277" spans="2:11" ht="12.75">
      <c r="B277" s="145">
        <v>2150</v>
      </c>
      <c r="C277" s="1" t="s">
        <v>35</v>
      </c>
      <c r="D277" s="13" t="s">
        <v>11</v>
      </c>
      <c r="E277" s="1" t="s">
        <v>36</v>
      </c>
      <c r="F277" s="28" t="s">
        <v>166</v>
      </c>
      <c r="G277" s="28" t="s">
        <v>145</v>
      </c>
      <c r="H277" s="5">
        <f t="shared" si="22"/>
        <v>-24150</v>
      </c>
      <c r="I277" s="23">
        <f t="shared" si="23"/>
        <v>4.134615384615385</v>
      </c>
      <c r="K277" s="2">
        <v>520</v>
      </c>
    </row>
    <row r="278" spans="2:11" ht="12.75">
      <c r="B278" s="145">
        <v>10000</v>
      </c>
      <c r="C278" s="1" t="s">
        <v>897</v>
      </c>
      <c r="D278" s="13" t="s">
        <v>11</v>
      </c>
      <c r="E278" s="1" t="s">
        <v>36</v>
      </c>
      <c r="F278" s="28" t="s">
        <v>166</v>
      </c>
      <c r="G278" s="28" t="s">
        <v>145</v>
      </c>
      <c r="H278" s="5">
        <f t="shared" si="22"/>
        <v>-34150</v>
      </c>
      <c r="I278" s="23">
        <f t="shared" si="23"/>
        <v>19.23076923076923</v>
      </c>
      <c r="K278" s="2">
        <v>520</v>
      </c>
    </row>
    <row r="279" spans="2:11" ht="12.75">
      <c r="B279" s="145">
        <v>1600</v>
      </c>
      <c r="C279" s="1" t="s">
        <v>35</v>
      </c>
      <c r="D279" s="13" t="s">
        <v>11</v>
      </c>
      <c r="E279" s="1" t="s">
        <v>36</v>
      </c>
      <c r="F279" s="28" t="s">
        <v>166</v>
      </c>
      <c r="G279" s="28" t="s">
        <v>148</v>
      </c>
      <c r="H279" s="5">
        <f t="shared" si="22"/>
        <v>-35750</v>
      </c>
      <c r="I279" s="23">
        <f t="shared" si="23"/>
        <v>3.076923076923077</v>
      </c>
      <c r="K279" s="2">
        <v>520</v>
      </c>
    </row>
    <row r="280" spans="2:11" ht="12.75">
      <c r="B280" s="145">
        <v>2000</v>
      </c>
      <c r="C280" s="1" t="s">
        <v>187</v>
      </c>
      <c r="D280" s="1" t="s">
        <v>11</v>
      </c>
      <c r="E280" s="1" t="s">
        <v>36</v>
      </c>
      <c r="F280" s="31" t="s">
        <v>188</v>
      </c>
      <c r="G280" s="31" t="s">
        <v>134</v>
      </c>
      <c r="H280" s="5">
        <f t="shared" si="22"/>
        <v>-37750</v>
      </c>
      <c r="I280" s="23">
        <f t="shared" si="23"/>
        <v>3.8461538461538463</v>
      </c>
      <c r="K280" s="2">
        <v>520</v>
      </c>
    </row>
    <row r="281" spans="1:11" s="45" customFormat="1" ht="12.75">
      <c r="A281" s="12"/>
      <c r="B281" s="94">
        <f>SUM(B263:B280)</f>
        <v>37750</v>
      </c>
      <c r="C281" s="12"/>
      <c r="D281" s="12"/>
      <c r="E281" s="12" t="s">
        <v>36</v>
      </c>
      <c r="F281" s="19"/>
      <c r="G281" s="19"/>
      <c r="H281" s="43">
        <v>0</v>
      </c>
      <c r="I281" s="44">
        <f t="shared" si="23"/>
        <v>72.59615384615384</v>
      </c>
      <c r="K281" s="2">
        <v>520</v>
      </c>
    </row>
    <row r="282" spans="2:11" ht="12.75">
      <c r="B282" s="145"/>
      <c r="H282" s="5">
        <f aca="true" t="shared" si="24" ref="H282:H291">H281-B282</f>
        <v>0</v>
      </c>
      <c r="I282" s="23">
        <f t="shared" si="23"/>
        <v>0</v>
      </c>
      <c r="K282" s="2">
        <v>520</v>
      </c>
    </row>
    <row r="283" spans="2:11" ht="12.75">
      <c r="B283" s="145"/>
      <c r="H283" s="5">
        <f t="shared" si="24"/>
        <v>0</v>
      </c>
      <c r="I283" s="23">
        <f t="shared" si="23"/>
        <v>0</v>
      </c>
      <c r="K283" s="2">
        <v>520</v>
      </c>
    </row>
    <row r="284" spans="2:11" ht="12.75">
      <c r="B284" s="145">
        <v>24000</v>
      </c>
      <c r="C284" s="1" t="s">
        <v>168</v>
      </c>
      <c r="D284" s="13" t="s">
        <v>11</v>
      </c>
      <c r="E284" s="1" t="s">
        <v>30</v>
      </c>
      <c r="F284" s="28" t="s">
        <v>169</v>
      </c>
      <c r="G284" s="28" t="s">
        <v>170</v>
      </c>
      <c r="H284" s="5">
        <f t="shared" si="24"/>
        <v>-24000</v>
      </c>
      <c r="I284" s="23">
        <f t="shared" si="23"/>
        <v>46.15384615384615</v>
      </c>
      <c r="K284" s="2">
        <v>520</v>
      </c>
    </row>
    <row r="285" spans="2:11" ht="12.75">
      <c r="B285" s="145">
        <v>15000</v>
      </c>
      <c r="C285" s="13" t="s">
        <v>171</v>
      </c>
      <c r="D285" s="13" t="s">
        <v>11</v>
      </c>
      <c r="E285" s="1" t="s">
        <v>30</v>
      </c>
      <c r="F285" s="28" t="s">
        <v>172</v>
      </c>
      <c r="G285" s="28" t="s">
        <v>173</v>
      </c>
      <c r="H285" s="5">
        <f t="shared" si="24"/>
        <v>-39000</v>
      </c>
      <c r="I285" s="23">
        <f t="shared" si="23"/>
        <v>28.846153846153847</v>
      </c>
      <c r="K285" s="2">
        <v>520</v>
      </c>
    </row>
    <row r="286" spans="2:11" ht="12.75">
      <c r="B286" s="145">
        <v>8000</v>
      </c>
      <c r="C286" s="1" t="s">
        <v>39</v>
      </c>
      <c r="D286" s="13" t="s">
        <v>11</v>
      </c>
      <c r="E286" s="1" t="s">
        <v>76</v>
      </c>
      <c r="F286" s="28" t="s">
        <v>174</v>
      </c>
      <c r="G286" s="28" t="s">
        <v>128</v>
      </c>
      <c r="H286" s="5">
        <f t="shared" si="24"/>
        <v>-47000</v>
      </c>
      <c r="I286" s="23">
        <f t="shared" si="23"/>
        <v>15.384615384615385</v>
      </c>
      <c r="K286" s="2">
        <v>520</v>
      </c>
    </row>
    <row r="287" spans="2:11" ht="12.75">
      <c r="B287" s="145">
        <v>8000</v>
      </c>
      <c r="C287" s="1" t="s">
        <v>39</v>
      </c>
      <c r="D287" s="13" t="s">
        <v>11</v>
      </c>
      <c r="E287" s="1" t="s">
        <v>76</v>
      </c>
      <c r="F287" s="28" t="s">
        <v>329</v>
      </c>
      <c r="G287" s="28" t="s">
        <v>134</v>
      </c>
      <c r="H287" s="5">
        <f t="shared" si="24"/>
        <v>-55000</v>
      </c>
      <c r="I287" s="23">
        <f t="shared" si="23"/>
        <v>15.384615384615385</v>
      </c>
      <c r="K287" s="2">
        <v>520</v>
      </c>
    </row>
    <row r="288" spans="2:11" ht="12.75">
      <c r="B288" s="145">
        <v>8000</v>
      </c>
      <c r="C288" s="1" t="s">
        <v>39</v>
      </c>
      <c r="D288" s="13" t="s">
        <v>11</v>
      </c>
      <c r="E288" s="1" t="s">
        <v>76</v>
      </c>
      <c r="F288" s="28" t="s">
        <v>175</v>
      </c>
      <c r="G288" s="28" t="s">
        <v>139</v>
      </c>
      <c r="H288" s="5">
        <f t="shared" si="24"/>
        <v>-63000</v>
      </c>
      <c r="I288" s="23">
        <f t="shared" si="23"/>
        <v>15.384615384615385</v>
      </c>
      <c r="K288" s="2">
        <v>520</v>
      </c>
    </row>
    <row r="289" spans="2:11" ht="12.75">
      <c r="B289" s="145">
        <v>8000</v>
      </c>
      <c r="C289" s="1" t="s">
        <v>39</v>
      </c>
      <c r="D289" s="13" t="s">
        <v>11</v>
      </c>
      <c r="E289" s="1" t="s">
        <v>76</v>
      </c>
      <c r="F289" s="28" t="s">
        <v>176</v>
      </c>
      <c r="G289" s="28" t="s">
        <v>142</v>
      </c>
      <c r="H289" s="5">
        <f t="shared" si="24"/>
        <v>-71000</v>
      </c>
      <c r="I289" s="23">
        <f t="shared" si="23"/>
        <v>15.384615384615385</v>
      </c>
      <c r="K289" s="2">
        <v>520</v>
      </c>
    </row>
    <row r="290" spans="2:11" ht="12.75">
      <c r="B290" s="145">
        <v>8000</v>
      </c>
      <c r="C290" s="1" t="s">
        <v>39</v>
      </c>
      <c r="D290" s="13" t="s">
        <v>11</v>
      </c>
      <c r="E290" s="1" t="s">
        <v>76</v>
      </c>
      <c r="F290" s="28" t="s">
        <v>177</v>
      </c>
      <c r="G290" s="28" t="s">
        <v>145</v>
      </c>
      <c r="H290" s="5">
        <f t="shared" si="24"/>
        <v>-79000</v>
      </c>
      <c r="I290" s="23">
        <f t="shared" si="23"/>
        <v>15.384615384615385</v>
      </c>
      <c r="K290" s="2">
        <v>520</v>
      </c>
    </row>
    <row r="291" spans="2:11" ht="12.75">
      <c r="B291" s="145">
        <v>12000</v>
      </c>
      <c r="C291" s="1" t="s">
        <v>39</v>
      </c>
      <c r="D291" s="1" t="s">
        <v>11</v>
      </c>
      <c r="E291" s="1" t="s">
        <v>30</v>
      </c>
      <c r="F291" s="31" t="s">
        <v>189</v>
      </c>
      <c r="G291" s="31" t="s">
        <v>134</v>
      </c>
      <c r="H291" s="5">
        <f t="shared" si="24"/>
        <v>-91000</v>
      </c>
      <c r="I291" s="23">
        <f t="shared" si="23"/>
        <v>23.076923076923077</v>
      </c>
      <c r="K291" s="2">
        <v>520</v>
      </c>
    </row>
    <row r="292" spans="1:11" s="45" customFormat="1" ht="12.75">
      <c r="A292" s="12"/>
      <c r="B292" s="94">
        <f>SUM(B284:B291)</f>
        <v>91000</v>
      </c>
      <c r="C292" s="12" t="s">
        <v>39</v>
      </c>
      <c r="D292" s="12"/>
      <c r="E292" s="12"/>
      <c r="F292" s="19"/>
      <c r="G292" s="19"/>
      <c r="H292" s="43">
        <v>0</v>
      </c>
      <c r="I292" s="44">
        <f t="shared" si="23"/>
        <v>175</v>
      </c>
      <c r="K292" s="2">
        <v>520</v>
      </c>
    </row>
    <row r="293" spans="2:11" ht="12.75">
      <c r="B293" s="145"/>
      <c r="H293" s="5">
        <f aca="true" t="shared" si="25" ref="H293:H307">H292-B293</f>
        <v>0</v>
      </c>
      <c r="I293" s="23">
        <f t="shared" si="23"/>
        <v>0</v>
      </c>
      <c r="K293" s="2">
        <v>520</v>
      </c>
    </row>
    <row r="294" spans="2:11" ht="12.75">
      <c r="B294" s="145"/>
      <c r="H294" s="5">
        <f t="shared" si="25"/>
        <v>0</v>
      </c>
      <c r="I294" s="23">
        <f t="shared" si="23"/>
        <v>0</v>
      </c>
      <c r="K294" s="2">
        <v>520</v>
      </c>
    </row>
    <row r="295" spans="2:11" ht="12.75">
      <c r="B295" s="145">
        <v>2000</v>
      </c>
      <c r="C295" s="1" t="s">
        <v>42</v>
      </c>
      <c r="D295" s="13" t="s">
        <v>11</v>
      </c>
      <c r="E295" s="1" t="s">
        <v>30</v>
      </c>
      <c r="F295" s="28" t="s">
        <v>163</v>
      </c>
      <c r="G295" s="28" t="s">
        <v>70</v>
      </c>
      <c r="H295" s="5">
        <f t="shared" si="25"/>
        <v>-2000</v>
      </c>
      <c r="I295" s="23">
        <f t="shared" si="23"/>
        <v>3.8461538461538463</v>
      </c>
      <c r="K295" s="2">
        <v>520</v>
      </c>
    </row>
    <row r="296" spans="2:11" ht="12.75">
      <c r="B296" s="145">
        <v>2000</v>
      </c>
      <c r="C296" s="1" t="s">
        <v>42</v>
      </c>
      <c r="D296" s="13" t="s">
        <v>11</v>
      </c>
      <c r="E296" s="1" t="s">
        <v>30</v>
      </c>
      <c r="F296" s="28" t="s">
        <v>163</v>
      </c>
      <c r="G296" s="28" t="s">
        <v>164</v>
      </c>
      <c r="H296" s="5">
        <f t="shared" si="25"/>
        <v>-4000</v>
      </c>
      <c r="I296" s="23">
        <f t="shared" si="23"/>
        <v>3.8461538461538463</v>
      </c>
      <c r="K296" s="2">
        <v>520</v>
      </c>
    </row>
    <row r="297" spans="2:11" ht="12.75">
      <c r="B297" s="145">
        <v>2000</v>
      </c>
      <c r="C297" s="1" t="s">
        <v>42</v>
      </c>
      <c r="D297" s="13" t="s">
        <v>11</v>
      </c>
      <c r="E297" s="1" t="s">
        <v>30</v>
      </c>
      <c r="F297" s="28" t="s">
        <v>163</v>
      </c>
      <c r="G297" s="28" t="s">
        <v>128</v>
      </c>
      <c r="H297" s="5">
        <f t="shared" si="25"/>
        <v>-6000</v>
      </c>
      <c r="I297" s="23">
        <f t="shared" si="23"/>
        <v>3.8461538461538463</v>
      </c>
      <c r="K297" s="2">
        <v>520</v>
      </c>
    </row>
    <row r="298" spans="2:11" ht="12.75">
      <c r="B298" s="145">
        <v>2000</v>
      </c>
      <c r="C298" s="1" t="s">
        <v>42</v>
      </c>
      <c r="D298" s="13" t="s">
        <v>11</v>
      </c>
      <c r="E298" s="1" t="s">
        <v>36</v>
      </c>
      <c r="F298" s="28" t="s">
        <v>163</v>
      </c>
      <c r="G298" s="28" t="s">
        <v>134</v>
      </c>
      <c r="H298" s="5">
        <f t="shared" si="25"/>
        <v>-8000</v>
      </c>
      <c r="I298" s="23">
        <f t="shared" si="23"/>
        <v>3.8461538461538463</v>
      </c>
      <c r="K298" s="2">
        <v>520</v>
      </c>
    </row>
    <row r="299" spans="2:11" ht="12.75">
      <c r="B299" s="145">
        <v>2000</v>
      </c>
      <c r="C299" s="1" t="s">
        <v>42</v>
      </c>
      <c r="D299" s="13" t="s">
        <v>11</v>
      </c>
      <c r="E299" s="1" t="s">
        <v>30</v>
      </c>
      <c r="F299" s="28" t="s">
        <v>163</v>
      </c>
      <c r="G299" s="28" t="s">
        <v>139</v>
      </c>
      <c r="H299" s="5">
        <f t="shared" si="25"/>
        <v>-10000</v>
      </c>
      <c r="I299" s="23">
        <f t="shared" si="23"/>
        <v>3.8461538461538463</v>
      </c>
      <c r="K299" s="2">
        <v>520</v>
      </c>
    </row>
    <row r="300" spans="2:11" ht="12.75">
      <c r="B300" s="145">
        <v>2000</v>
      </c>
      <c r="C300" s="1" t="s">
        <v>42</v>
      </c>
      <c r="D300" s="13" t="s">
        <v>11</v>
      </c>
      <c r="E300" s="1" t="s">
        <v>30</v>
      </c>
      <c r="F300" s="28" t="s">
        <v>163</v>
      </c>
      <c r="G300" s="28" t="s">
        <v>142</v>
      </c>
      <c r="H300" s="5">
        <f t="shared" si="25"/>
        <v>-12000</v>
      </c>
      <c r="I300" s="23">
        <f t="shared" si="23"/>
        <v>3.8461538461538463</v>
      </c>
      <c r="K300" s="2">
        <v>520</v>
      </c>
    </row>
    <row r="301" spans="2:11" ht="12.75">
      <c r="B301" s="145">
        <v>2000</v>
      </c>
      <c r="C301" s="1" t="s">
        <v>42</v>
      </c>
      <c r="D301" s="13" t="s">
        <v>11</v>
      </c>
      <c r="E301" s="1" t="s">
        <v>30</v>
      </c>
      <c r="F301" s="28" t="s">
        <v>163</v>
      </c>
      <c r="G301" s="28" t="s">
        <v>145</v>
      </c>
      <c r="H301" s="5">
        <f t="shared" si="25"/>
        <v>-14000</v>
      </c>
      <c r="I301" s="23">
        <f t="shared" si="23"/>
        <v>3.8461538461538463</v>
      </c>
      <c r="K301" s="2">
        <v>520</v>
      </c>
    </row>
    <row r="302" spans="2:11" ht="12.75">
      <c r="B302" s="145">
        <v>2000</v>
      </c>
      <c r="C302" s="1" t="s">
        <v>42</v>
      </c>
      <c r="D302" s="13" t="s">
        <v>11</v>
      </c>
      <c r="E302" s="1" t="s">
        <v>76</v>
      </c>
      <c r="F302" s="28" t="s">
        <v>166</v>
      </c>
      <c r="G302" s="28" t="s">
        <v>128</v>
      </c>
      <c r="H302" s="5">
        <f t="shared" si="25"/>
        <v>-16000</v>
      </c>
      <c r="I302" s="23">
        <f t="shared" si="23"/>
        <v>3.8461538461538463</v>
      </c>
      <c r="K302" s="2">
        <v>520</v>
      </c>
    </row>
    <row r="303" spans="2:11" ht="12.75">
      <c r="B303" s="145">
        <v>2000</v>
      </c>
      <c r="C303" s="1" t="s">
        <v>42</v>
      </c>
      <c r="D303" s="13" t="s">
        <v>11</v>
      </c>
      <c r="E303" s="1" t="s">
        <v>76</v>
      </c>
      <c r="F303" s="28" t="s">
        <v>166</v>
      </c>
      <c r="G303" s="28" t="s">
        <v>134</v>
      </c>
      <c r="H303" s="5">
        <f t="shared" si="25"/>
        <v>-18000</v>
      </c>
      <c r="I303" s="23">
        <f t="shared" si="23"/>
        <v>3.8461538461538463</v>
      </c>
      <c r="K303" s="2">
        <v>520</v>
      </c>
    </row>
    <row r="304" spans="2:11" ht="12.75">
      <c r="B304" s="145">
        <v>2000</v>
      </c>
      <c r="C304" s="1" t="s">
        <v>42</v>
      </c>
      <c r="D304" s="13" t="s">
        <v>11</v>
      </c>
      <c r="E304" s="1" t="s">
        <v>76</v>
      </c>
      <c r="F304" s="28" t="s">
        <v>166</v>
      </c>
      <c r="G304" s="28" t="s">
        <v>139</v>
      </c>
      <c r="H304" s="5">
        <f t="shared" si="25"/>
        <v>-20000</v>
      </c>
      <c r="I304" s="23">
        <f t="shared" si="23"/>
        <v>3.8461538461538463</v>
      </c>
      <c r="K304" s="2">
        <v>520</v>
      </c>
    </row>
    <row r="305" spans="2:11" ht="12.75">
      <c r="B305" s="145">
        <v>2000</v>
      </c>
      <c r="C305" s="1" t="s">
        <v>42</v>
      </c>
      <c r="D305" s="13" t="s">
        <v>11</v>
      </c>
      <c r="E305" s="1" t="s">
        <v>76</v>
      </c>
      <c r="F305" s="28" t="s">
        <v>166</v>
      </c>
      <c r="G305" s="28" t="s">
        <v>142</v>
      </c>
      <c r="H305" s="5">
        <f t="shared" si="25"/>
        <v>-22000</v>
      </c>
      <c r="I305" s="23">
        <f t="shared" si="23"/>
        <v>3.8461538461538463</v>
      </c>
      <c r="K305" s="2">
        <v>520</v>
      </c>
    </row>
    <row r="306" spans="2:11" ht="12.75">
      <c r="B306" s="145">
        <v>2000</v>
      </c>
      <c r="C306" s="1" t="s">
        <v>42</v>
      </c>
      <c r="D306" s="13" t="s">
        <v>11</v>
      </c>
      <c r="E306" s="1" t="s">
        <v>76</v>
      </c>
      <c r="F306" s="28" t="s">
        <v>166</v>
      </c>
      <c r="G306" s="28" t="s">
        <v>145</v>
      </c>
      <c r="H306" s="5">
        <f t="shared" si="25"/>
        <v>-24000</v>
      </c>
      <c r="I306" s="23">
        <f t="shared" si="23"/>
        <v>3.8461538461538463</v>
      </c>
      <c r="K306" s="2">
        <v>520</v>
      </c>
    </row>
    <row r="307" spans="2:11" ht="12.75">
      <c r="B307" s="145">
        <v>2000</v>
      </c>
      <c r="C307" s="1" t="s">
        <v>42</v>
      </c>
      <c r="D307" s="13" t="s">
        <v>11</v>
      </c>
      <c r="E307" s="1" t="s">
        <v>76</v>
      </c>
      <c r="F307" s="28" t="s">
        <v>166</v>
      </c>
      <c r="G307" s="28" t="s">
        <v>148</v>
      </c>
      <c r="H307" s="5">
        <f t="shared" si="25"/>
        <v>-26000</v>
      </c>
      <c r="I307" s="23">
        <f t="shared" si="23"/>
        <v>3.8461538461538463</v>
      </c>
      <c r="K307" s="2">
        <v>520</v>
      </c>
    </row>
    <row r="308" spans="1:11" s="45" customFormat="1" ht="12.75">
      <c r="A308" s="12"/>
      <c r="B308" s="94">
        <f>SUM(B295:B307)</f>
        <v>26000</v>
      </c>
      <c r="C308" s="12" t="s">
        <v>42</v>
      </c>
      <c r="D308" s="12"/>
      <c r="E308" s="12"/>
      <c r="F308" s="19"/>
      <c r="G308" s="19"/>
      <c r="H308" s="43">
        <v>0</v>
      </c>
      <c r="I308" s="44">
        <f t="shared" si="23"/>
        <v>50</v>
      </c>
      <c r="K308" s="2">
        <v>520</v>
      </c>
    </row>
    <row r="309" spans="2:11" ht="12.75">
      <c r="B309" s="145"/>
      <c r="H309" s="5">
        <f>H308-B309</f>
        <v>0</v>
      </c>
      <c r="I309" s="23">
        <f t="shared" si="23"/>
        <v>0</v>
      </c>
      <c r="K309" s="2">
        <v>520</v>
      </c>
    </row>
    <row r="310" spans="2:11" ht="12.75">
      <c r="B310" s="145"/>
      <c r="H310" s="5">
        <f>H309-B310</f>
        <v>0</v>
      </c>
      <c r="I310" s="23">
        <f t="shared" si="23"/>
        <v>0</v>
      </c>
      <c r="K310" s="2">
        <v>520</v>
      </c>
    </row>
    <row r="311" spans="2:11" ht="12.75">
      <c r="B311" s="145">
        <v>500</v>
      </c>
      <c r="C311" s="1" t="s">
        <v>122</v>
      </c>
      <c r="D311" s="13" t="s">
        <v>11</v>
      </c>
      <c r="E311" s="1" t="s">
        <v>123</v>
      </c>
      <c r="F311" s="28" t="s">
        <v>163</v>
      </c>
      <c r="G311" s="28" t="s">
        <v>128</v>
      </c>
      <c r="H311" s="5">
        <f>H310-B311</f>
        <v>-500</v>
      </c>
      <c r="I311" s="23">
        <f t="shared" si="23"/>
        <v>0.9615384615384616</v>
      </c>
      <c r="K311" s="2">
        <v>520</v>
      </c>
    </row>
    <row r="312" spans="2:11" ht="12.75">
      <c r="B312" s="145">
        <v>2000</v>
      </c>
      <c r="C312" s="1" t="s">
        <v>122</v>
      </c>
      <c r="D312" s="13" t="s">
        <v>11</v>
      </c>
      <c r="E312" s="1" t="s">
        <v>123</v>
      </c>
      <c r="F312" s="28" t="s">
        <v>163</v>
      </c>
      <c r="G312" s="28" t="s">
        <v>134</v>
      </c>
      <c r="H312" s="5">
        <f>H311-B312</f>
        <v>-2500</v>
      </c>
      <c r="I312" s="23">
        <f t="shared" si="23"/>
        <v>3.8461538461538463</v>
      </c>
      <c r="K312" s="2">
        <v>520</v>
      </c>
    </row>
    <row r="313" spans="2:11" ht="12.75">
      <c r="B313" s="145">
        <v>2000</v>
      </c>
      <c r="C313" s="1" t="s">
        <v>178</v>
      </c>
      <c r="D313" s="13" t="s">
        <v>11</v>
      </c>
      <c r="E313" s="1" t="s">
        <v>45</v>
      </c>
      <c r="F313" s="28" t="s">
        <v>166</v>
      </c>
      <c r="G313" s="28" t="s">
        <v>145</v>
      </c>
      <c r="H313" s="5">
        <f>H312-B313</f>
        <v>-4500</v>
      </c>
      <c r="I313" s="23">
        <f t="shared" si="23"/>
        <v>3.8461538461538463</v>
      </c>
      <c r="K313" s="2">
        <v>520</v>
      </c>
    </row>
    <row r="314" spans="1:11" s="45" customFormat="1" ht="12.75">
      <c r="A314" s="12"/>
      <c r="B314" s="94">
        <f>SUM(B311:B313)</f>
        <v>4500</v>
      </c>
      <c r="C314" s="12"/>
      <c r="D314" s="12"/>
      <c r="E314" s="12" t="s">
        <v>123</v>
      </c>
      <c r="F314" s="19"/>
      <c r="G314" s="19"/>
      <c r="H314" s="43">
        <v>0</v>
      </c>
      <c r="I314" s="44">
        <f t="shared" si="23"/>
        <v>8.653846153846153</v>
      </c>
      <c r="K314" s="2">
        <v>520</v>
      </c>
    </row>
    <row r="315" spans="2:11" ht="12.75">
      <c r="B315" s="145"/>
      <c r="H315" s="5">
        <f>H314-B315</f>
        <v>0</v>
      </c>
      <c r="I315" s="23">
        <f t="shared" si="23"/>
        <v>0</v>
      </c>
      <c r="K315" s="2">
        <v>520</v>
      </c>
    </row>
    <row r="316" spans="2:11" ht="12.75">
      <c r="B316" s="145"/>
      <c r="H316" s="5">
        <f>H315-B316</f>
        <v>0</v>
      </c>
      <c r="I316" s="23">
        <f t="shared" si="23"/>
        <v>0</v>
      </c>
      <c r="K316" s="2">
        <v>520</v>
      </c>
    </row>
    <row r="317" spans="2:11" ht="12.75">
      <c r="B317" s="145">
        <v>2500</v>
      </c>
      <c r="C317" s="1" t="s">
        <v>179</v>
      </c>
      <c r="D317" s="13" t="s">
        <v>11</v>
      </c>
      <c r="E317" s="1" t="s">
        <v>96</v>
      </c>
      <c r="F317" s="28" t="s">
        <v>166</v>
      </c>
      <c r="G317" s="28" t="s">
        <v>139</v>
      </c>
      <c r="H317" s="5">
        <f>H316-B317</f>
        <v>-2500</v>
      </c>
      <c r="I317" s="23">
        <f t="shared" si="23"/>
        <v>4.8076923076923075</v>
      </c>
      <c r="K317" s="2">
        <v>520</v>
      </c>
    </row>
    <row r="318" spans="1:11" s="45" customFormat="1" ht="12.75">
      <c r="A318" s="12"/>
      <c r="B318" s="94">
        <v>2500</v>
      </c>
      <c r="C318" s="12"/>
      <c r="D318" s="12"/>
      <c r="E318" s="12" t="s">
        <v>96</v>
      </c>
      <c r="F318" s="19"/>
      <c r="G318" s="19"/>
      <c r="H318" s="43">
        <v>0</v>
      </c>
      <c r="I318" s="44">
        <f t="shared" si="23"/>
        <v>4.8076923076923075</v>
      </c>
      <c r="K318" s="2">
        <v>520</v>
      </c>
    </row>
    <row r="319" spans="2:11" ht="12.75">
      <c r="B319" s="145"/>
      <c r="H319" s="5">
        <f>H318-B319</f>
        <v>0</v>
      </c>
      <c r="I319" s="23">
        <f t="shared" si="23"/>
        <v>0</v>
      </c>
      <c r="K319" s="2">
        <v>520</v>
      </c>
    </row>
    <row r="320" spans="2:11" ht="12.75">
      <c r="B320" s="145">
        <v>19500</v>
      </c>
      <c r="C320" s="13" t="s">
        <v>909</v>
      </c>
      <c r="D320" s="13" t="s">
        <v>11</v>
      </c>
      <c r="E320" s="13" t="s">
        <v>910</v>
      </c>
      <c r="F320" s="28" t="s">
        <v>420</v>
      </c>
      <c r="G320" s="28" t="s">
        <v>70</v>
      </c>
      <c r="H320" s="5">
        <f>H319-B320</f>
        <v>-19500</v>
      </c>
      <c r="I320" s="23">
        <f t="shared" si="23"/>
        <v>37.5</v>
      </c>
      <c r="K320" s="2">
        <v>520</v>
      </c>
    </row>
    <row r="321" spans="1:11" s="45" customFormat="1" ht="12.75">
      <c r="A321" s="12"/>
      <c r="B321" s="94">
        <v>19500</v>
      </c>
      <c r="C321" s="12" t="s">
        <v>909</v>
      </c>
      <c r="D321" s="12"/>
      <c r="E321" s="12" t="s">
        <v>910</v>
      </c>
      <c r="F321" s="19"/>
      <c r="G321" s="19"/>
      <c r="H321" s="43">
        <v>0</v>
      </c>
      <c r="I321" s="44">
        <f t="shared" si="23"/>
        <v>37.5</v>
      </c>
      <c r="K321" s="2">
        <v>520</v>
      </c>
    </row>
    <row r="322" spans="9:11" ht="12.75">
      <c r="I322" s="23"/>
      <c r="K322" s="2">
        <v>520</v>
      </c>
    </row>
    <row r="323" spans="9:11" ht="12.75">
      <c r="I323" s="23"/>
      <c r="K323" s="2">
        <v>520</v>
      </c>
    </row>
    <row r="324" spans="8:11" ht="12.75">
      <c r="H324" s="5">
        <f>H321-B324</f>
        <v>0</v>
      </c>
      <c r="I324" s="23">
        <f aca="true" t="shared" si="26" ref="I324:I387">+B324/K324</f>
        <v>0</v>
      </c>
      <c r="K324" s="2">
        <v>520</v>
      </c>
    </row>
    <row r="325" spans="1:11" s="45" customFormat="1" ht="12.75">
      <c r="A325" s="12"/>
      <c r="B325" s="94">
        <f>+B347+B361+B389+B405+B432+B440+B444</f>
        <v>321000</v>
      </c>
      <c r="C325" s="49" t="s">
        <v>182</v>
      </c>
      <c r="D325" s="46">
        <v>2206706</v>
      </c>
      <c r="E325" s="49" t="s">
        <v>903</v>
      </c>
      <c r="F325" s="19"/>
      <c r="G325" s="19"/>
      <c r="H325" s="43">
        <f>H324-B325</f>
        <v>-321000</v>
      </c>
      <c r="I325" s="44">
        <f t="shared" si="26"/>
        <v>617.3076923076923</v>
      </c>
      <c r="K325" s="2">
        <v>520</v>
      </c>
    </row>
    <row r="326" spans="2:11" ht="12.75">
      <c r="B326" s="145"/>
      <c r="H326" s="5">
        <v>0</v>
      </c>
      <c r="I326" s="23">
        <f t="shared" si="26"/>
        <v>0</v>
      </c>
      <c r="K326" s="2">
        <v>520</v>
      </c>
    </row>
    <row r="327" spans="2:11" ht="12.75">
      <c r="B327" s="145"/>
      <c r="H327" s="5">
        <f aca="true" t="shared" si="27" ref="H327:H346">H326-B327</f>
        <v>0</v>
      </c>
      <c r="I327" s="23">
        <f t="shared" si="26"/>
        <v>0</v>
      </c>
      <c r="K327" s="2">
        <v>520</v>
      </c>
    </row>
    <row r="328" spans="2:11" ht="12.75">
      <c r="B328" s="145">
        <v>2500</v>
      </c>
      <c r="C328" s="13" t="s">
        <v>0</v>
      </c>
      <c r="D328" s="1" t="s">
        <v>11</v>
      </c>
      <c r="E328" s="1" t="s">
        <v>190</v>
      </c>
      <c r="F328" s="51" t="s">
        <v>191</v>
      </c>
      <c r="G328" s="28" t="s">
        <v>192</v>
      </c>
      <c r="H328" s="5">
        <f t="shared" si="27"/>
        <v>-2500</v>
      </c>
      <c r="I328" s="23">
        <f t="shared" si="26"/>
        <v>4.8076923076923075</v>
      </c>
      <c r="K328" s="2">
        <v>520</v>
      </c>
    </row>
    <row r="329" spans="2:11" ht="12.75">
      <c r="B329" s="145">
        <v>5000</v>
      </c>
      <c r="C329" s="13" t="s">
        <v>0</v>
      </c>
      <c r="D329" s="1" t="s">
        <v>11</v>
      </c>
      <c r="E329" s="1" t="s">
        <v>55</v>
      </c>
      <c r="F329" s="41" t="s">
        <v>193</v>
      </c>
      <c r="G329" s="28" t="s">
        <v>192</v>
      </c>
      <c r="H329" s="5">
        <f t="shared" si="27"/>
        <v>-7500</v>
      </c>
      <c r="I329" s="23">
        <f t="shared" si="26"/>
        <v>9.615384615384615</v>
      </c>
      <c r="K329" s="2">
        <v>520</v>
      </c>
    </row>
    <row r="330" spans="2:11" ht="12.75">
      <c r="B330" s="236">
        <v>5000</v>
      </c>
      <c r="C330" s="13" t="s">
        <v>0</v>
      </c>
      <c r="D330" s="1" t="s">
        <v>11</v>
      </c>
      <c r="E330" s="1" t="s">
        <v>55</v>
      </c>
      <c r="F330" s="41" t="s">
        <v>194</v>
      </c>
      <c r="G330" s="28" t="s">
        <v>195</v>
      </c>
      <c r="H330" s="5">
        <f t="shared" si="27"/>
        <v>-12500</v>
      </c>
      <c r="I330" s="23">
        <f t="shared" si="26"/>
        <v>9.615384615384615</v>
      </c>
      <c r="K330" s="2">
        <v>520</v>
      </c>
    </row>
    <row r="331" spans="2:11" ht="12.75">
      <c r="B331" s="243">
        <v>2500</v>
      </c>
      <c r="C331" s="13" t="s">
        <v>0</v>
      </c>
      <c r="D331" s="1" t="s">
        <v>11</v>
      </c>
      <c r="E331" s="1" t="s">
        <v>55</v>
      </c>
      <c r="F331" s="41" t="s">
        <v>196</v>
      </c>
      <c r="G331" s="28" t="s">
        <v>195</v>
      </c>
      <c r="H331" s="5">
        <f t="shared" si="27"/>
        <v>-15000</v>
      </c>
      <c r="I331" s="23">
        <f t="shared" si="26"/>
        <v>4.8076923076923075</v>
      </c>
      <c r="K331" s="2">
        <v>520</v>
      </c>
    </row>
    <row r="332" spans="2:11" ht="12.75">
      <c r="B332" s="145">
        <v>5000</v>
      </c>
      <c r="C332" s="13" t="s">
        <v>0</v>
      </c>
      <c r="D332" s="1" t="s">
        <v>11</v>
      </c>
      <c r="E332" s="1" t="s">
        <v>55</v>
      </c>
      <c r="F332" s="41" t="s">
        <v>197</v>
      </c>
      <c r="G332" s="28" t="s">
        <v>198</v>
      </c>
      <c r="H332" s="5">
        <f t="shared" si="27"/>
        <v>-20000</v>
      </c>
      <c r="I332" s="23">
        <f t="shared" si="26"/>
        <v>9.615384615384615</v>
      </c>
      <c r="K332" s="2">
        <v>520</v>
      </c>
    </row>
    <row r="333" spans="2:11" ht="12.75">
      <c r="B333" s="145">
        <v>3000</v>
      </c>
      <c r="C333" s="13" t="s">
        <v>0</v>
      </c>
      <c r="D333" s="1" t="s">
        <v>11</v>
      </c>
      <c r="E333" s="1" t="s">
        <v>101</v>
      </c>
      <c r="F333" s="41" t="s">
        <v>199</v>
      </c>
      <c r="G333" s="28" t="s">
        <v>198</v>
      </c>
      <c r="H333" s="5">
        <f t="shared" si="27"/>
        <v>-23000</v>
      </c>
      <c r="I333" s="23">
        <f t="shared" si="26"/>
        <v>5.769230769230769</v>
      </c>
      <c r="K333" s="2">
        <v>520</v>
      </c>
    </row>
    <row r="334" spans="2:11" ht="12.75">
      <c r="B334" s="145">
        <v>7000</v>
      </c>
      <c r="C334" s="13" t="s">
        <v>0</v>
      </c>
      <c r="D334" s="1" t="s">
        <v>11</v>
      </c>
      <c r="E334" s="1" t="s">
        <v>101</v>
      </c>
      <c r="F334" s="41" t="s">
        <v>200</v>
      </c>
      <c r="G334" s="28" t="s">
        <v>201</v>
      </c>
      <c r="H334" s="5">
        <f t="shared" si="27"/>
        <v>-30000</v>
      </c>
      <c r="I334" s="23">
        <f t="shared" si="26"/>
        <v>13.461538461538462</v>
      </c>
      <c r="K334" s="2">
        <v>520</v>
      </c>
    </row>
    <row r="335" spans="2:11" ht="12.75">
      <c r="B335" s="145">
        <v>3000</v>
      </c>
      <c r="C335" s="13" t="s">
        <v>0</v>
      </c>
      <c r="D335" s="1" t="s">
        <v>11</v>
      </c>
      <c r="E335" s="1" t="s">
        <v>101</v>
      </c>
      <c r="F335" s="42" t="s">
        <v>202</v>
      </c>
      <c r="G335" s="28" t="s">
        <v>203</v>
      </c>
      <c r="H335" s="5">
        <f t="shared" si="27"/>
        <v>-33000</v>
      </c>
      <c r="I335" s="23">
        <f t="shared" si="26"/>
        <v>5.769230769230769</v>
      </c>
      <c r="K335" s="2">
        <v>520</v>
      </c>
    </row>
    <row r="336" spans="2:11" ht="12.75">
      <c r="B336" s="145">
        <v>2000</v>
      </c>
      <c r="C336" s="13" t="s">
        <v>0</v>
      </c>
      <c r="D336" s="1" t="s">
        <v>11</v>
      </c>
      <c r="E336" s="1" t="s">
        <v>101</v>
      </c>
      <c r="F336" s="42" t="s">
        <v>204</v>
      </c>
      <c r="G336" s="28" t="s">
        <v>205</v>
      </c>
      <c r="H336" s="5">
        <f t="shared" si="27"/>
        <v>-35000</v>
      </c>
      <c r="I336" s="23">
        <f t="shared" si="26"/>
        <v>3.8461538461538463</v>
      </c>
      <c r="K336" s="2">
        <v>520</v>
      </c>
    </row>
    <row r="337" spans="2:11" ht="12.75">
      <c r="B337" s="145">
        <v>5000</v>
      </c>
      <c r="C337" s="13" t="s">
        <v>0</v>
      </c>
      <c r="D337" s="1" t="s">
        <v>11</v>
      </c>
      <c r="E337" s="1" t="s">
        <v>101</v>
      </c>
      <c r="F337" s="42" t="s">
        <v>206</v>
      </c>
      <c r="G337" s="28" t="s">
        <v>207</v>
      </c>
      <c r="H337" s="5">
        <f t="shared" si="27"/>
        <v>-40000</v>
      </c>
      <c r="I337" s="23">
        <f t="shared" si="26"/>
        <v>9.615384615384615</v>
      </c>
      <c r="K337" s="2">
        <v>520</v>
      </c>
    </row>
    <row r="338" spans="2:11" ht="12.75">
      <c r="B338" s="145">
        <v>2500</v>
      </c>
      <c r="C338" s="1" t="s">
        <v>0</v>
      </c>
      <c r="D338" s="13" t="s">
        <v>11</v>
      </c>
      <c r="E338" s="1" t="s">
        <v>25</v>
      </c>
      <c r="F338" s="28" t="s">
        <v>208</v>
      </c>
      <c r="G338" s="28" t="s">
        <v>209</v>
      </c>
      <c r="H338" s="5">
        <f t="shared" si="27"/>
        <v>-42500</v>
      </c>
      <c r="I338" s="23">
        <f t="shared" si="26"/>
        <v>4.8076923076923075</v>
      </c>
      <c r="K338" s="2">
        <v>520</v>
      </c>
    </row>
    <row r="339" spans="2:11" ht="12.75">
      <c r="B339" s="145">
        <v>2500</v>
      </c>
      <c r="C339" s="1" t="s">
        <v>0</v>
      </c>
      <c r="D339" s="13" t="s">
        <v>11</v>
      </c>
      <c r="E339" s="1" t="s">
        <v>25</v>
      </c>
      <c r="F339" s="28" t="s">
        <v>210</v>
      </c>
      <c r="G339" s="28" t="s">
        <v>211</v>
      </c>
      <c r="H339" s="5">
        <f t="shared" si="27"/>
        <v>-45000</v>
      </c>
      <c r="I339" s="23">
        <f t="shared" si="26"/>
        <v>4.8076923076923075</v>
      </c>
      <c r="K339" s="2">
        <v>520</v>
      </c>
    </row>
    <row r="340" spans="2:11" ht="12.75">
      <c r="B340" s="236">
        <v>2000</v>
      </c>
      <c r="C340" s="1" t="s">
        <v>0</v>
      </c>
      <c r="D340" s="13" t="s">
        <v>11</v>
      </c>
      <c r="E340" s="1" t="s">
        <v>25</v>
      </c>
      <c r="F340" s="28" t="s">
        <v>212</v>
      </c>
      <c r="G340" s="28" t="s">
        <v>195</v>
      </c>
      <c r="H340" s="5">
        <f t="shared" si="27"/>
        <v>-47000</v>
      </c>
      <c r="I340" s="23">
        <f t="shared" si="26"/>
        <v>3.8461538461538463</v>
      </c>
      <c r="K340" s="2">
        <v>520</v>
      </c>
    </row>
    <row r="341" spans="2:11" ht="12.75">
      <c r="B341" s="145">
        <v>1000</v>
      </c>
      <c r="C341" s="1" t="s">
        <v>0</v>
      </c>
      <c r="D341" s="13" t="s">
        <v>11</v>
      </c>
      <c r="E341" s="1" t="s">
        <v>25</v>
      </c>
      <c r="F341" s="28" t="s">
        <v>213</v>
      </c>
      <c r="G341" s="28" t="s">
        <v>198</v>
      </c>
      <c r="H341" s="5">
        <f t="shared" si="27"/>
        <v>-48000</v>
      </c>
      <c r="I341" s="23">
        <f t="shared" si="26"/>
        <v>1.9230769230769231</v>
      </c>
      <c r="K341" s="2">
        <v>520</v>
      </c>
    </row>
    <row r="342" spans="2:11" ht="12.75">
      <c r="B342" s="145">
        <v>1000</v>
      </c>
      <c r="C342" s="1" t="s">
        <v>0</v>
      </c>
      <c r="D342" s="13" t="s">
        <v>11</v>
      </c>
      <c r="E342" s="1" t="s">
        <v>25</v>
      </c>
      <c r="F342" s="28" t="s">
        <v>214</v>
      </c>
      <c r="G342" s="28" t="s">
        <v>203</v>
      </c>
      <c r="H342" s="5">
        <f t="shared" si="27"/>
        <v>-49000</v>
      </c>
      <c r="I342" s="23">
        <f t="shared" si="26"/>
        <v>1.9230769230769231</v>
      </c>
      <c r="K342" s="2">
        <v>520</v>
      </c>
    </row>
    <row r="343" spans="2:11" ht="12.75">
      <c r="B343" s="145">
        <v>1500</v>
      </c>
      <c r="C343" s="1" t="s">
        <v>0</v>
      </c>
      <c r="D343" s="13" t="s">
        <v>11</v>
      </c>
      <c r="E343" s="1" t="s">
        <v>25</v>
      </c>
      <c r="F343" s="28" t="s">
        <v>215</v>
      </c>
      <c r="G343" s="28" t="s">
        <v>205</v>
      </c>
      <c r="H343" s="5">
        <f t="shared" si="27"/>
        <v>-50500</v>
      </c>
      <c r="I343" s="23">
        <f t="shared" si="26"/>
        <v>2.8846153846153846</v>
      </c>
      <c r="K343" s="2">
        <v>520</v>
      </c>
    </row>
    <row r="344" spans="2:11" ht="12.75">
      <c r="B344" s="145">
        <v>1000</v>
      </c>
      <c r="C344" s="1" t="s">
        <v>0</v>
      </c>
      <c r="D344" s="13" t="s">
        <v>11</v>
      </c>
      <c r="E344" s="1" t="s">
        <v>25</v>
      </c>
      <c r="F344" s="28" t="s">
        <v>216</v>
      </c>
      <c r="G344" s="28" t="s">
        <v>205</v>
      </c>
      <c r="H344" s="5">
        <f t="shared" si="27"/>
        <v>-51500</v>
      </c>
      <c r="I344" s="23">
        <f t="shared" si="26"/>
        <v>1.9230769230769231</v>
      </c>
      <c r="K344" s="2">
        <v>520</v>
      </c>
    </row>
    <row r="345" spans="2:11" ht="12.75">
      <c r="B345" s="145">
        <v>1000</v>
      </c>
      <c r="C345" s="1" t="s">
        <v>0</v>
      </c>
      <c r="D345" s="13" t="s">
        <v>11</v>
      </c>
      <c r="E345" s="1" t="s">
        <v>217</v>
      </c>
      <c r="F345" s="28" t="s">
        <v>218</v>
      </c>
      <c r="G345" s="28" t="s">
        <v>207</v>
      </c>
      <c r="H345" s="5">
        <f t="shared" si="27"/>
        <v>-52500</v>
      </c>
      <c r="I345" s="23">
        <f t="shared" si="26"/>
        <v>1.9230769230769231</v>
      </c>
      <c r="K345" s="2">
        <v>520</v>
      </c>
    </row>
    <row r="346" spans="2:11" ht="12.75">
      <c r="B346" s="145">
        <v>1000</v>
      </c>
      <c r="C346" s="1" t="s">
        <v>237</v>
      </c>
      <c r="D346" s="13" t="s">
        <v>11</v>
      </c>
      <c r="E346" s="1" t="s">
        <v>25</v>
      </c>
      <c r="F346" s="31" t="s">
        <v>224</v>
      </c>
      <c r="G346" s="28" t="s">
        <v>205</v>
      </c>
      <c r="H346" s="5">
        <f t="shared" si="27"/>
        <v>-53500</v>
      </c>
      <c r="I346" s="23">
        <f t="shared" si="26"/>
        <v>1.9230769230769231</v>
      </c>
      <c r="K346" s="2">
        <v>520</v>
      </c>
    </row>
    <row r="347" spans="1:11" s="45" customFormat="1" ht="12.75">
      <c r="A347" s="12"/>
      <c r="B347" s="94">
        <f>SUM(B328:B346)</f>
        <v>53500</v>
      </c>
      <c r="C347" s="12" t="s">
        <v>0</v>
      </c>
      <c r="D347" s="12"/>
      <c r="E347" s="12"/>
      <c r="F347" s="19"/>
      <c r="G347" s="19"/>
      <c r="H347" s="43">
        <v>0</v>
      </c>
      <c r="I347" s="44">
        <f t="shared" si="26"/>
        <v>102.88461538461539</v>
      </c>
      <c r="K347" s="2">
        <v>520</v>
      </c>
    </row>
    <row r="348" spans="2:11" ht="12.75">
      <c r="B348" s="145"/>
      <c r="H348" s="5">
        <f aca="true" t="shared" si="28" ref="H348:H360">H347-B348</f>
        <v>0</v>
      </c>
      <c r="I348" s="23">
        <f t="shared" si="26"/>
        <v>0</v>
      </c>
      <c r="K348" s="2">
        <v>520</v>
      </c>
    </row>
    <row r="349" spans="2:11" ht="12.75">
      <c r="B349" s="145"/>
      <c r="H349" s="5">
        <f t="shared" si="28"/>
        <v>0</v>
      </c>
      <c r="I349" s="23">
        <f t="shared" si="26"/>
        <v>0</v>
      </c>
      <c r="K349" s="2">
        <v>520</v>
      </c>
    </row>
    <row r="350" spans="2:11" ht="12.75">
      <c r="B350" s="145"/>
      <c r="H350" s="5">
        <f t="shared" si="28"/>
        <v>0</v>
      </c>
      <c r="I350" s="23">
        <f t="shared" si="26"/>
        <v>0</v>
      </c>
      <c r="K350" s="2">
        <v>520</v>
      </c>
    </row>
    <row r="351" spans="2:11" ht="12.75">
      <c r="B351" s="145">
        <v>5000</v>
      </c>
      <c r="C351" s="1" t="s">
        <v>155</v>
      </c>
      <c r="D351" s="13" t="s">
        <v>11</v>
      </c>
      <c r="E351" s="1" t="s">
        <v>76</v>
      </c>
      <c r="F351" s="31" t="s">
        <v>219</v>
      </c>
      <c r="G351" s="28" t="s">
        <v>220</v>
      </c>
      <c r="H351" s="5">
        <f t="shared" si="28"/>
        <v>-5000</v>
      </c>
      <c r="I351" s="23">
        <f t="shared" si="26"/>
        <v>9.615384615384615</v>
      </c>
      <c r="K351" s="2">
        <v>520</v>
      </c>
    </row>
    <row r="352" spans="2:11" ht="12.75">
      <c r="B352" s="145">
        <v>2500</v>
      </c>
      <c r="C352" s="1" t="s">
        <v>161</v>
      </c>
      <c r="D352" s="13" t="s">
        <v>11</v>
      </c>
      <c r="E352" s="1" t="s">
        <v>76</v>
      </c>
      <c r="F352" s="31" t="s">
        <v>221</v>
      </c>
      <c r="G352" s="28" t="s">
        <v>195</v>
      </c>
      <c r="H352" s="5">
        <f t="shared" si="28"/>
        <v>-7500</v>
      </c>
      <c r="I352" s="23">
        <f t="shared" si="26"/>
        <v>4.8076923076923075</v>
      </c>
      <c r="K352" s="2">
        <v>520</v>
      </c>
    </row>
    <row r="353" spans="2:11" ht="12.75">
      <c r="B353" s="145">
        <v>2500</v>
      </c>
      <c r="C353" s="1" t="s">
        <v>159</v>
      </c>
      <c r="D353" s="13" t="s">
        <v>11</v>
      </c>
      <c r="E353" s="1" t="s">
        <v>76</v>
      </c>
      <c r="F353" s="31" t="s">
        <v>222</v>
      </c>
      <c r="G353" s="28" t="s">
        <v>198</v>
      </c>
      <c r="H353" s="5">
        <f t="shared" si="28"/>
        <v>-10000</v>
      </c>
      <c r="I353" s="23">
        <f t="shared" si="26"/>
        <v>4.8076923076923075</v>
      </c>
      <c r="K353" s="2">
        <v>520</v>
      </c>
    </row>
    <row r="354" spans="2:11" ht="12.75">
      <c r="B354" s="145">
        <v>1000</v>
      </c>
      <c r="C354" s="1" t="s">
        <v>223</v>
      </c>
      <c r="D354" s="13" t="s">
        <v>11</v>
      </c>
      <c r="E354" s="1" t="s">
        <v>76</v>
      </c>
      <c r="F354" s="31" t="s">
        <v>224</v>
      </c>
      <c r="G354" s="28" t="s">
        <v>205</v>
      </c>
      <c r="H354" s="5">
        <f t="shared" si="28"/>
        <v>-11000</v>
      </c>
      <c r="I354" s="23">
        <f t="shared" si="26"/>
        <v>1.9230769230769231</v>
      </c>
      <c r="K354" s="2">
        <v>520</v>
      </c>
    </row>
    <row r="355" spans="2:11" ht="12.75">
      <c r="B355" s="145">
        <v>4200</v>
      </c>
      <c r="C355" s="1" t="s">
        <v>225</v>
      </c>
      <c r="D355" s="13" t="s">
        <v>11</v>
      </c>
      <c r="E355" s="1" t="s">
        <v>76</v>
      </c>
      <c r="F355" s="28" t="s">
        <v>224</v>
      </c>
      <c r="G355" s="28" t="s">
        <v>209</v>
      </c>
      <c r="H355" s="5">
        <f t="shared" si="28"/>
        <v>-15200</v>
      </c>
      <c r="I355" s="23">
        <f t="shared" si="26"/>
        <v>8.076923076923077</v>
      </c>
      <c r="K355" s="2">
        <v>520</v>
      </c>
    </row>
    <row r="356" spans="2:11" ht="12.75">
      <c r="B356" s="145">
        <v>2500</v>
      </c>
      <c r="C356" s="1" t="s">
        <v>161</v>
      </c>
      <c r="D356" s="13" t="s">
        <v>11</v>
      </c>
      <c r="E356" s="1" t="s">
        <v>76</v>
      </c>
      <c r="F356" s="28" t="s">
        <v>224</v>
      </c>
      <c r="G356" s="28" t="s">
        <v>226</v>
      </c>
      <c r="H356" s="5">
        <f t="shared" si="28"/>
        <v>-17700</v>
      </c>
      <c r="I356" s="23">
        <f t="shared" si="26"/>
        <v>4.8076923076923075</v>
      </c>
      <c r="K356" s="2">
        <v>520</v>
      </c>
    </row>
    <row r="357" spans="2:11" ht="12.75">
      <c r="B357" s="145">
        <v>2500</v>
      </c>
      <c r="C357" s="1" t="s">
        <v>227</v>
      </c>
      <c r="D357" s="13" t="s">
        <v>11</v>
      </c>
      <c r="E357" s="1" t="s">
        <v>30</v>
      </c>
      <c r="F357" s="28" t="s">
        <v>228</v>
      </c>
      <c r="G357" s="28" t="s">
        <v>195</v>
      </c>
      <c r="H357" s="5">
        <f t="shared" si="28"/>
        <v>-20200</v>
      </c>
      <c r="I357" s="23">
        <f t="shared" si="26"/>
        <v>4.8076923076923075</v>
      </c>
      <c r="K357" s="2">
        <v>520</v>
      </c>
    </row>
    <row r="358" spans="2:11" ht="12.75">
      <c r="B358" s="145">
        <v>2500</v>
      </c>
      <c r="C358" s="1" t="s">
        <v>229</v>
      </c>
      <c r="D358" s="13" t="s">
        <v>11</v>
      </c>
      <c r="E358" s="1" t="s">
        <v>30</v>
      </c>
      <c r="F358" s="28" t="s">
        <v>230</v>
      </c>
      <c r="G358" s="28" t="s">
        <v>231</v>
      </c>
      <c r="H358" s="5">
        <f t="shared" si="28"/>
        <v>-22700</v>
      </c>
      <c r="I358" s="23">
        <f t="shared" si="26"/>
        <v>4.8076923076923075</v>
      </c>
      <c r="K358" s="2">
        <v>520</v>
      </c>
    </row>
    <row r="359" spans="2:11" ht="12.75">
      <c r="B359" s="145">
        <v>1000</v>
      </c>
      <c r="C359" s="1" t="s">
        <v>223</v>
      </c>
      <c r="D359" s="13" t="s">
        <v>11</v>
      </c>
      <c r="E359" s="1" t="s">
        <v>30</v>
      </c>
      <c r="F359" s="28" t="s">
        <v>232</v>
      </c>
      <c r="G359" s="28" t="s">
        <v>205</v>
      </c>
      <c r="H359" s="5">
        <f t="shared" si="28"/>
        <v>-23700</v>
      </c>
      <c r="I359" s="23">
        <f t="shared" si="26"/>
        <v>1.9230769230769231</v>
      </c>
      <c r="K359" s="2">
        <v>520</v>
      </c>
    </row>
    <row r="360" spans="2:11" ht="12.75">
      <c r="B360" s="145">
        <v>2500</v>
      </c>
      <c r="C360" s="1" t="s">
        <v>161</v>
      </c>
      <c r="D360" s="13" t="s">
        <v>11</v>
      </c>
      <c r="E360" s="1" t="s">
        <v>30</v>
      </c>
      <c r="F360" s="28" t="s">
        <v>233</v>
      </c>
      <c r="G360" s="28" t="s">
        <v>207</v>
      </c>
      <c r="H360" s="5">
        <f t="shared" si="28"/>
        <v>-26200</v>
      </c>
      <c r="I360" s="23">
        <f t="shared" si="26"/>
        <v>4.8076923076923075</v>
      </c>
      <c r="K360" s="2">
        <v>520</v>
      </c>
    </row>
    <row r="361" spans="1:11" s="45" customFormat="1" ht="12.75">
      <c r="A361" s="12"/>
      <c r="B361" s="94">
        <f>SUM(B351:B360)</f>
        <v>26200</v>
      </c>
      <c r="C361" s="12" t="s">
        <v>34</v>
      </c>
      <c r="D361" s="12"/>
      <c r="E361" s="12"/>
      <c r="F361" s="19"/>
      <c r="G361" s="19"/>
      <c r="H361" s="43">
        <v>0</v>
      </c>
      <c r="I361" s="44">
        <f t="shared" si="26"/>
        <v>50.38461538461539</v>
      </c>
      <c r="K361" s="2">
        <v>520</v>
      </c>
    </row>
    <row r="362" spans="2:11" ht="12.75">
      <c r="B362" s="145"/>
      <c r="H362" s="5">
        <f aca="true" t="shared" si="29" ref="H362:H388">H361-B362</f>
        <v>0</v>
      </c>
      <c r="I362" s="23">
        <f t="shared" si="26"/>
        <v>0</v>
      </c>
      <c r="K362" s="2">
        <v>520</v>
      </c>
    </row>
    <row r="363" spans="2:11" ht="12.75">
      <c r="B363" s="145"/>
      <c r="H363" s="5">
        <f t="shared" si="29"/>
        <v>0</v>
      </c>
      <c r="I363" s="23">
        <f t="shared" si="26"/>
        <v>0</v>
      </c>
      <c r="K363" s="2">
        <v>520</v>
      </c>
    </row>
    <row r="364" spans="2:11" ht="12.75">
      <c r="B364" s="145"/>
      <c r="H364" s="5">
        <f t="shared" si="29"/>
        <v>0</v>
      </c>
      <c r="I364" s="23">
        <f t="shared" si="26"/>
        <v>0</v>
      </c>
      <c r="K364" s="2">
        <v>520</v>
      </c>
    </row>
    <row r="365" spans="2:11" ht="12.75">
      <c r="B365" s="145">
        <v>1700</v>
      </c>
      <c r="C365" s="1" t="s">
        <v>35</v>
      </c>
      <c r="D365" s="13" t="s">
        <v>11</v>
      </c>
      <c r="E365" s="1" t="s">
        <v>36</v>
      </c>
      <c r="F365" s="31" t="s">
        <v>224</v>
      </c>
      <c r="G365" s="28" t="s">
        <v>220</v>
      </c>
      <c r="H365" s="5">
        <f t="shared" si="29"/>
        <v>-1700</v>
      </c>
      <c r="I365" s="23">
        <f t="shared" si="26"/>
        <v>3.269230769230769</v>
      </c>
      <c r="K365" s="2">
        <v>520</v>
      </c>
    </row>
    <row r="366" spans="2:11" ht="12.75">
      <c r="B366" s="145">
        <v>2300</v>
      </c>
      <c r="C366" s="1" t="s">
        <v>35</v>
      </c>
      <c r="D366" s="13" t="s">
        <v>11</v>
      </c>
      <c r="E366" s="1" t="s">
        <v>36</v>
      </c>
      <c r="F366" s="31" t="s">
        <v>224</v>
      </c>
      <c r="G366" s="28" t="s">
        <v>234</v>
      </c>
      <c r="H366" s="5">
        <f t="shared" si="29"/>
        <v>-4000</v>
      </c>
      <c r="I366" s="23">
        <f t="shared" si="26"/>
        <v>4.423076923076923</v>
      </c>
      <c r="K366" s="2">
        <v>520</v>
      </c>
    </row>
    <row r="367" spans="2:11" ht="12.75">
      <c r="B367" s="145">
        <v>2500</v>
      </c>
      <c r="C367" s="1" t="s">
        <v>35</v>
      </c>
      <c r="D367" s="13" t="s">
        <v>11</v>
      </c>
      <c r="E367" s="1" t="s">
        <v>36</v>
      </c>
      <c r="F367" s="31" t="s">
        <v>224</v>
      </c>
      <c r="G367" s="28" t="s">
        <v>192</v>
      </c>
      <c r="H367" s="5">
        <f t="shared" si="29"/>
        <v>-6500</v>
      </c>
      <c r="I367" s="23">
        <f t="shared" si="26"/>
        <v>4.8076923076923075</v>
      </c>
      <c r="K367" s="2">
        <v>520</v>
      </c>
    </row>
    <row r="368" spans="2:11" ht="12.75">
      <c r="B368" s="145">
        <v>1600</v>
      </c>
      <c r="C368" s="1" t="s">
        <v>35</v>
      </c>
      <c r="D368" s="13" t="s">
        <v>11</v>
      </c>
      <c r="E368" s="1" t="s">
        <v>36</v>
      </c>
      <c r="F368" s="31" t="s">
        <v>224</v>
      </c>
      <c r="G368" s="28" t="s">
        <v>195</v>
      </c>
      <c r="H368" s="5">
        <f t="shared" si="29"/>
        <v>-8100</v>
      </c>
      <c r="I368" s="23">
        <f t="shared" si="26"/>
        <v>3.076923076923077</v>
      </c>
      <c r="K368" s="2">
        <v>520</v>
      </c>
    </row>
    <row r="369" spans="2:11" ht="12.75">
      <c r="B369" s="145">
        <v>1900</v>
      </c>
      <c r="C369" s="1" t="s">
        <v>35</v>
      </c>
      <c r="D369" s="13" t="s">
        <v>11</v>
      </c>
      <c r="E369" s="1" t="s">
        <v>76</v>
      </c>
      <c r="F369" s="31" t="s">
        <v>224</v>
      </c>
      <c r="G369" s="28" t="s">
        <v>198</v>
      </c>
      <c r="H369" s="5">
        <f t="shared" si="29"/>
        <v>-10000</v>
      </c>
      <c r="I369" s="23">
        <f t="shared" si="26"/>
        <v>3.6538461538461537</v>
      </c>
      <c r="K369" s="2">
        <v>520</v>
      </c>
    </row>
    <row r="370" spans="2:11" ht="12.75">
      <c r="B370" s="145">
        <v>2700</v>
      </c>
      <c r="C370" s="1" t="s">
        <v>35</v>
      </c>
      <c r="D370" s="13" t="s">
        <v>11</v>
      </c>
      <c r="E370" s="1" t="s">
        <v>36</v>
      </c>
      <c r="F370" s="31" t="s">
        <v>224</v>
      </c>
      <c r="G370" s="28" t="s">
        <v>201</v>
      </c>
      <c r="H370" s="5">
        <f t="shared" si="29"/>
        <v>-12700</v>
      </c>
      <c r="I370" s="23">
        <f t="shared" si="26"/>
        <v>5.1923076923076925</v>
      </c>
      <c r="K370" s="2">
        <v>520</v>
      </c>
    </row>
    <row r="371" spans="2:11" ht="12.75">
      <c r="B371" s="145">
        <v>2600</v>
      </c>
      <c r="C371" s="1" t="s">
        <v>35</v>
      </c>
      <c r="D371" s="13" t="s">
        <v>11</v>
      </c>
      <c r="E371" s="1" t="s">
        <v>36</v>
      </c>
      <c r="F371" s="31" t="s">
        <v>224</v>
      </c>
      <c r="G371" s="28" t="s">
        <v>207</v>
      </c>
      <c r="H371" s="5">
        <f t="shared" si="29"/>
        <v>-15300</v>
      </c>
      <c r="I371" s="23">
        <f t="shared" si="26"/>
        <v>5</v>
      </c>
      <c r="K371" s="2">
        <v>520</v>
      </c>
    </row>
    <row r="372" spans="2:11" ht="12.75">
      <c r="B372" s="145">
        <v>2800</v>
      </c>
      <c r="C372" s="1" t="s">
        <v>35</v>
      </c>
      <c r="D372" s="13" t="s">
        <v>11</v>
      </c>
      <c r="E372" s="1" t="s">
        <v>36</v>
      </c>
      <c r="F372" s="28" t="s">
        <v>224</v>
      </c>
      <c r="G372" s="28" t="s">
        <v>231</v>
      </c>
      <c r="H372" s="5">
        <f t="shared" si="29"/>
        <v>-18100</v>
      </c>
      <c r="I372" s="23">
        <f t="shared" si="26"/>
        <v>5.384615384615385</v>
      </c>
      <c r="K372" s="2">
        <v>520</v>
      </c>
    </row>
    <row r="373" spans="2:11" ht="12.75">
      <c r="B373" s="145">
        <v>1700</v>
      </c>
      <c r="C373" s="1" t="s">
        <v>35</v>
      </c>
      <c r="D373" s="13" t="s">
        <v>11</v>
      </c>
      <c r="E373" s="1" t="s">
        <v>36</v>
      </c>
      <c r="F373" s="28" t="s">
        <v>224</v>
      </c>
      <c r="G373" s="28" t="s">
        <v>235</v>
      </c>
      <c r="H373" s="5">
        <f t="shared" si="29"/>
        <v>-19800</v>
      </c>
      <c r="I373" s="23">
        <f t="shared" si="26"/>
        <v>3.269230769230769</v>
      </c>
      <c r="K373" s="2">
        <v>520</v>
      </c>
    </row>
    <row r="374" spans="2:11" ht="12.75">
      <c r="B374" s="145">
        <v>3300</v>
      </c>
      <c r="C374" s="1" t="s">
        <v>35</v>
      </c>
      <c r="D374" s="13" t="s">
        <v>11</v>
      </c>
      <c r="E374" s="1" t="s">
        <v>36</v>
      </c>
      <c r="F374" s="28" t="s">
        <v>224</v>
      </c>
      <c r="G374" s="28" t="s">
        <v>209</v>
      </c>
      <c r="H374" s="5">
        <f t="shared" si="29"/>
        <v>-23100</v>
      </c>
      <c r="I374" s="23">
        <f t="shared" si="26"/>
        <v>6.346153846153846</v>
      </c>
      <c r="K374" s="2">
        <v>520</v>
      </c>
    </row>
    <row r="375" spans="2:11" ht="12.75">
      <c r="B375" s="236">
        <v>3900</v>
      </c>
      <c r="C375" s="1" t="s">
        <v>35</v>
      </c>
      <c r="D375" s="13" t="s">
        <v>11</v>
      </c>
      <c r="E375" s="1" t="s">
        <v>36</v>
      </c>
      <c r="F375" s="28" t="s">
        <v>224</v>
      </c>
      <c r="G375" s="28" t="s">
        <v>236</v>
      </c>
      <c r="H375" s="5">
        <f t="shared" si="29"/>
        <v>-27000</v>
      </c>
      <c r="I375" s="23">
        <f t="shared" si="26"/>
        <v>7.5</v>
      </c>
      <c r="K375" s="2">
        <v>520</v>
      </c>
    </row>
    <row r="376" spans="2:11" ht="12.75">
      <c r="B376" s="145">
        <v>2300</v>
      </c>
      <c r="C376" s="1" t="s">
        <v>35</v>
      </c>
      <c r="D376" s="13" t="s">
        <v>11</v>
      </c>
      <c r="E376" s="1" t="s">
        <v>36</v>
      </c>
      <c r="F376" s="28" t="s">
        <v>224</v>
      </c>
      <c r="G376" s="28" t="s">
        <v>211</v>
      </c>
      <c r="H376" s="5">
        <f t="shared" si="29"/>
        <v>-29300</v>
      </c>
      <c r="I376" s="23">
        <f t="shared" si="26"/>
        <v>4.423076923076923</v>
      </c>
      <c r="K376" s="2">
        <v>520</v>
      </c>
    </row>
    <row r="377" spans="2:11" ht="12.75">
      <c r="B377" s="145">
        <v>1800</v>
      </c>
      <c r="C377" s="1" t="s">
        <v>35</v>
      </c>
      <c r="D377" s="13" t="s">
        <v>11</v>
      </c>
      <c r="E377" s="1" t="s">
        <v>36</v>
      </c>
      <c r="F377" s="28" t="s">
        <v>224</v>
      </c>
      <c r="G377" s="28" t="s">
        <v>226</v>
      </c>
      <c r="H377" s="5">
        <f t="shared" si="29"/>
        <v>-31100</v>
      </c>
      <c r="I377" s="23">
        <f t="shared" si="26"/>
        <v>3.4615384615384617</v>
      </c>
      <c r="K377" s="2">
        <v>520</v>
      </c>
    </row>
    <row r="378" spans="2:11" ht="12.75">
      <c r="B378" s="145">
        <v>2250</v>
      </c>
      <c r="C378" s="1" t="s">
        <v>35</v>
      </c>
      <c r="D378" s="13" t="s">
        <v>11</v>
      </c>
      <c r="E378" s="1" t="s">
        <v>36</v>
      </c>
      <c r="F378" s="28" t="s">
        <v>238</v>
      </c>
      <c r="G378" s="28" t="s">
        <v>195</v>
      </c>
      <c r="H378" s="5">
        <f t="shared" si="29"/>
        <v>-33350</v>
      </c>
      <c r="I378" s="23">
        <f t="shared" si="26"/>
        <v>4.326923076923077</v>
      </c>
      <c r="K378" s="2">
        <v>520</v>
      </c>
    </row>
    <row r="379" spans="2:11" ht="12.75">
      <c r="B379" s="145">
        <v>1600</v>
      </c>
      <c r="C379" s="1" t="s">
        <v>35</v>
      </c>
      <c r="D379" s="13" t="s">
        <v>11</v>
      </c>
      <c r="E379" s="1" t="s">
        <v>36</v>
      </c>
      <c r="F379" s="28" t="s">
        <v>238</v>
      </c>
      <c r="G379" s="28" t="s">
        <v>198</v>
      </c>
      <c r="H379" s="5">
        <f t="shared" si="29"/>
        <v>-34950</v>
      </c>
      <c r="I379" s="23">
        <f t="shared" si="26"/>
        <v>3.076923076923077</v>
      </c>
      <c r="K379" s="2">
        <v>520</v>
      </c>
    </row>
    <row r="380" spans="2:11" ht="12.75">
      <c r="B380" s="145">
        <v>1800</v>
      </c>
      <c r="C380" s="1" t="s">
        <v>35</v>
      </c>
      <c r="D380" s="13" t="s">
        <v>11</v>
      </c>
      <c r="E380" s="1" t="s">
        <v>36</v>
      </c>
      <c r="F380" s="28" t="s">
        <v>238</v>
      </c>
      <c r="G380" s="28" t="s">
        <v>201</v>
      </c>
      <c r="H380" s="5">
        <f t="shared" si="29"/>
        <v>-36750</v>
      </c>
      <c r="I380" s="23">
        <f t="shared" si="26"/>
        <v>3.4615384615384617</v>
      </c>
      <c r="K380" s="2">
        <v>520</v>
      </c>
    </row>
    <row r="381" spans="2:11" ht="12.75">
      <c r="B381" s="145">
        <v>1200</v>
      </c>
      <c r="C381" s="1" t="s">
        <v>35</v>
      </c>
      <c r="D381" s="13" t="s">
        <v>11</v>
      </c>
      <c r="E381" s="1" t="s">
        <v>36</v>
      </c>
      <c r="F381" s="28" t="s">
        <v>238</v>
      </c>
      <c r="G381" s="28" t="s">
        <v>203</v>
      </c>
      <c r="H381" s="5">
        <f t="shared" si="29"/>
        <v>-37950</v>
      </c>
      <c r="I381" s="23">
        <f t="shared" si="26"/>
        <v>2.3076923076923075</v>
      </c>
      <c r="K381" s="2">
        <v>520</v>
      </c>
    </row>
    <row r="382" spans="2:11" ht="12.75">
      <c r="B382" s="145">
        <v>1200</v>
      </c>
      <c r="C382" s="1" t="s">
        <v>35</v>
      </c>
      <c r="D382" s="13" t="s">
        <v>11</v>
      </c>
      <c r="E382" s="1" t="s">
        <v>36</v>
      </c>
      <c r="F382" s="28" t="s">
        <v>238</v>
      </c>
      <c r="G382" s="28" t="s">
        <v>203</v>
      </c>
      <c r="H382" s="5">
        <f t="shared" si="29"/>
        <v>-39150</v>
      </c>
      <c r="I382" s="23">
        <f t="shared" si="26"/>
        <v>2.3076923076923075</v>
      </c>
      <c r="K382" s="2">
        <v>520</v>
      </c>
    </row>
    <row r="383" spans="2:11" ht="12.75">
      <c r="B383" s="145">
        <v>1300</v>
      </c>
      <c r="C383" s="1" t="s">
        <v>35</v>
      </c>
      <c r="D383" s="13" t="s">
        <v>11</v>
      </c>
      <c r="E383" s="1" t="s">
        <v>36</v>
      </c>
      <c r="F383" s="28" t="s">
        <v>238</v>
      </c>
      <c r="G383" s="28" t="s">
        <v>205</v>
      </c>
      <c r="H383" s="5">
        <f t="shared" si="29"/>
        <v>-40450</v>
      </c>
      <c r="I383" s="23">
        <f t="shared" si="26"/>
        <v>2.5</v>
      </c>
      <c r="K383" s="2">
        <v>520</v>
      </c>
    </row>
    <row r="384" spans="2:11" ht="12.75">
      <c r="B384" s="145">
        <v>2250</v>
      </c>
      <c r="C384" s="1" t="s">
        <v>35</v>
      </c>
      <c r="D384" s="13" t="s">
        <v>11</v>
      </c>
      <c r="E384" s="1" t="s">
        <v>36</v>
      </c>
      <c r="F384" s="28" t="s">
        <v>238</v>
      </c>
      <c r="G384" s="28" t="s">
        <v>207</v>
      </c>
      <c r="H384" s="5">
        <f t="shared" si="29"/>
        <v>-42700</v>
      </c>
      <c r="I384" s="23">
        <f t="shared" si="26"/>
        <v>4.326923076923077</v>
      </c>
      <c r="K384" s="2">
        <v>520</v>
      </c>
    </row>
    <row r="385" spans="2:11" ht="12.75">
      <c r="B385" s="236">
        <v>1550</v>
      </c>
      <c r="C385" s="1" t="s">
        <v>35</v>
      </c>
      <c r="D385" s="13" t="s">
        <v>11</v>
      </c>
      <c r="E385" s="1" t="s">
        <v>36</v>
      </c>
      <c r="F385" s="28" t="s">
        <v>238</v>
      </c>
      <c r="G385" s="28" t="s">
        <v>231</v>
      </c>
      <c r="H385" s="5">
        <f t="shared" si="29"/>
        <v>-44250</v>
      </c>
      <c r="I385" s="23">
        <f t="shared" si="26"/>
        <v>2.980769230769231</v>
      </c>
      <c r="K385" s="2">
        <v>520</v>
      </c>
    </row>
    <row r="386" spans="2:11" ht="12.75">
      <c r="B386" s="236">
        <v>400</v>
      </c>
      <c r="C386" s="1" t="s">
        <v>35</v>
      </c>
      <c r="D386" s="13" t="s">
        <v>11</v>
      </c>
      <c r="E386" s="1" t="s">
        <v>36</v>
      </c>
      <c r="F386" s="28" t="s">
        <v>238</v>
      </c>
      <c r="G386" s="28" t="s">
        <v>231</v>
      </c>
      <c r="H386" s="5">
        <f t="shared" si="29"/>
        <v>-44650</v>
      </c>
      <c r="I386" s="23">
        <f t="shared" si="26"/>
        <v>0.7692307692307693</v>
      </c>
      <c r="K386" s="2">
        <v>520</v>
      </c>
    </row>
    <row r="387" spans="2:11" ht="12.75">
      <c r="B387" s="145">
        <v>450</v>
      </c>
      <c r="C387" s="1" t="s">
        <v>239</v>
      </c>
      <c r="D387" s="13" t="s">
        <v>11</v>
      </c>
      <c r="E387" s="1" t="s">
        <v>30</v>
      </c>
      <c r="F387" s="28" t="s">
        <v>240</v>
      </c>
      <c r="G387" s="28" t="s">
        <v>231</v>
      </c>
      <c r="H387" s="5">
        <f t="shared" si="29"/>
        <v>-45100</v>
      </c>
      <c r="I387" s="23">
        <f t="shared" si="26"/>
        <v>0.8653846153846154</v>
      </c>
      <c r="K387" s="2">
        <v>520</v>
      </c>
    </row>
    <row r="388" spans="2:11" ht="12.75">
      <c r="B388" s="145">
        <v>600</v>
      </c>
      <c r="C388" s="1" t="s">
        <v>35</v>
      </c>
      <c r="D388" s="13" t="s">
        <v>11</v>
      </c>
      <c r="E388" s="1" t="s">
        <v>36</v>
      </c>
      <c r="F388" s="28" t="s">
        <v>232</v>
      </c>
      <c r="G388" s="28" t="s">
        <v>207</v>
      </c>
      <c r="H388" s="5">
        <f t="shared" si="29"/>
        <v>-45700</v>
      </c>
      <c r="I388" s="23">
        <f aca="true" t="shared" si="30" ref="I388:I451">+B388/K388</f>
        <v>1.1538461538461537</v>
      </c>
      <c r="K388" s="2">
        <v>520</v>
      </c>
    </row>
    <row r="389" spans="1:11" s="45" customFormat="1" ht="12.75">
      <c r="A389" s="12"/>
      <c r="B389" s="94">
        <f>SUM(B365:B388)</f>
        <v>45700</v>
      </c>
      <c r="C389" s="12"/>
      <c r="D389" s="12"/>
      <c r="E389" s="12" t="s">
        <v>36</v>
      </c>
      <c r="F389" s="19"/>
      <c r="G389" s="19"/>
      <c r="H389" s="43">
        <v>0</v>
      </c>
      <c r="I389" s="44">
        <f t="shared" si="30"/>
        <v>87.88461538461539</v>
      </c>
      <c r="K389" s="2">
        <v>520</v>
      </c>
    </row>
    <row r="390" spans="2:11" ht="12.75">
      <c r="B390" s="145"/>
      <c r="H390" s="5">
        <f aca="true" t="shared" si="31" ref="H390:H404">H389-B390</f>
        <v>0</v>
      </c>
      <c r="I390" s="23">
        <f t="shared" si="30"/>
        <v>0</v>
      </c>
      <c r="K390" s="2">
        <v>520</v>
      </c>
    </row>
    <row r="391" spans="2:11" ht="12.75">
      <c r="B391" s="145"/>
      <c r="H391" s="5">
        <f t="shared" si="31"/>
        <v>0</v>
      </c>
      <c r="I391" s="23">
        <f t="shared" si="30"/>
        <v>0</v>
      </c>
      <c r="K391" s="2">
        <v>520</v>
      </c>
    </row>
    <row r="392" spans="2:11" ht="12.75">
      <c r="B392" s="145"/>
      <c r="H392" s="5">
        <f t="shared" si="31"/>
        <v>0</v>
      </c>
      <c r="I392" s="23">
        <f t="shared" si="30"/>
        <v>0</v>
      </c>
      <c r="K392" s="2">
        <v>520</v>
      </c>
    </row>
    <row r="393" spans="2:11" ht="12.75">
      <c r="B393" s="145">
        <v>8000</v>
      </c>
      <c r="C393" s="1" t="s">
        <v>39</v>
      </c>
      <c r="D393" s="13" t="s">
        <v>11</v>
      </c>
      <c r="E393" s="1" t="s">
        <v>76</v>
      </c>
      <c r="F393" s="31" t="s">
        <v>241</v>
      </c>
      <c r="G393" s="28" t="s">
        <v>220</v>
      </c>
      <c r="H393" s="5">
        <f t="shared" si="31"/>
        <v>-8000</v>
      </c>
      <c r="I393" s="23">
        <f t="shared" si="30"/>
        <v>15.384615384615385</v>
      </c>
      <c r="K393" s="2">
        <v>520</v>
      </c>
    </row>
    <row r="394" spans="2:11" ht="12.75">
      <c r="B394" s="145">
        <v>8000</v>
      </c>
      <c r="C394" s="1" t="s">
        <v>39</v>
      </c>
      <c r="D394" s="13" t="s">
        <v>11</v>
      </c>
      <c r="E394" s="1" t="s">
        <v>76</v>
      </c>
      <c r="F394" s="31" t="s">
        <v>242</v>
      </c>
      <c r="G394" s="28" t="s">
        <v>234</v>
      </c>
      <c r="H394" s="5">
        <f t="shared" si="31"/>
        <v>-16000</v>
      </c>
      <c r="I394" s="23">
        <f t="shared" si="30"/>
        <v>15.384615384615385</v>
      </c>
      <c r="K394" s="2">
        <v>520</v>
      </c>
    </row>
    <row r="395" spans="2:11" ht="12.75">
      <c r="B395" s="145">
        <v>8000</v>
      </c>
      <c r="C395" s="1" t="s">
        <v>39</v>
      </c>
      <c r="D395" s="13" t="s">
        <v>11</v>
      </c>
      <c r="E395" s="1" t="s">
        <v>76</v>
      </c>
      <c r="F395" s="31" t="s">
        <v>243</v>
      </c>
      <c r="G395" s="28" t="s">
        <v>192</v>
      </c>
      <c r="H395" s="5">
        <f t="shared" si="31"/>
        <v>-24000</v>
      </c>
      <c r="I395" s="23">
        <f t="shared" si="30"/>
        <v>15.384615384615385</v>
      </c>
      <c r="K395" s="2">
        <v>520</v>
      </c>
    </row>
    <row r="396" spans="2:11" ht="12.75">
      <c r="B396" s="145">
        <v>16000</v>
      </c>
      <c r="C396" s="1" t="s">
        <v>244</v>
      </c>
      <c r="D396" s="13" t="s">
        <v>11</v>
      </c>
      <c r="E396" s="1" t="s">
        <v>76</v>
      </c>
      <c r="F396" s="31" t="s">
        <v>245</v>
      </c>
      <c r="G396" s="28" t="s">
        <v>246</v>
      </c>
      <c r="H396" s="5">
        <f t="shared" si="31"/>
        <v>-40000</v>
      </c>
      <c r="I396" s="23">
        <f t="shared" si="30"/>
        <v>30.76923076923077</v>
      </c>
      <c r="K396" s="2">
        <v>520</v>
      </c>
    </row>
    <row r="397" spans="2:11" ht="12.75">
      <c r="B397" s="145">
        <v>8000</v>
      </c>
      <c r="C397" s="57" t="s">
        <v>39</v>
      </c>
      <c r="D397" s="13" t="s">
        <v>11</v>
      </c>
      <c r="E397" s="1" t="s">
        <v>76</v>
      </c>
      <c r="F397" s="31" t="s">
        <v>247</v>
      </c>
      <c r="G397" s="28" t="s">
        <v>203</v>
      </c>
      <c r="H397" s="5">
        <f t="shared" si="31"/>
        <v>-48000</v>
      </c>
      <c r="I397" s="23">
        <f t="shared" si="30"/>
        <v>15.384615384615385</v>
      </c>
      <c r="K397" s="2">
        <v>520</v>
      </c>
    </row>
    <row r="398" spans="2:11" ht="12.75">
      <c r="B398" s="145">
        <v>8000</v>
      </c>
      <c r="C398" s="1" t="s">
        <v>39</v>
      </c>
      <c r="D398" s="13" t="s">
        <v>11</v>
      </c>
      <c r="E398" s="1" t="s">
        <v>76</v>
      </c>
      <c r="F398" s="31" t="s">
        <v>248</v>
      </c>
      <c r="G398" s="28" t="s">
        <v>205</v>
      </c>
      <c r="H398" s="5">
        <f t="shared" si="31"/>
        <v>-56000</v>
      </c>
      <c r="I398" s="23">
        <f t="shared" si="30"/>
        <v>15.384615384615385</v>
      </c>
      <c r="K398" s="2">
        <v>520</v>
      </c>
    </row>
    <row r="399" spans="2:11" ht="12.75">
      <c r="B399" s="145">
        <v>5000</v>
      </c>
      <c r="C399" s="1" t="s">
        <v>39</v>
      </c>
      <c r="D399" s="13" t="s">
        <v>11</v>
      </c>
      <c r="E399" s="1" t="s">
        <v>76</v>
      </c>
      <c r="F399" s="31" t="s">
        <v>249</v>
      </c>
      <c r="G399" s="28" t="s">
        <v>205</v>
      </c>
      <c r="H399" s="5">
        <f t="shared" si="31"/>
        <v>-61000</v>
      </c>
      <c r="I399" s="23">
        <f t="shared" si="30"/>
        <v>9.615384615384615</v>
      </c>
      <c r="K399" s="2">
        <v>520</v>
      </c>
    </row>
    <row r="400" spans="2:11" ht="12.75">
      <c r="B400" s="145">
        <v>8000</v>
      </c>
      <c r="C400" s="1" t="s">
        <v>39</v>
      </c>
      <c r="D400" s="13" t="s">
        <v>11</v>
      </c>
      <c r="E400" s="1" t="s">
        <v>76</v>
      </c>
      <c r="F400" s="31" t="s">
        <v>250</v>
      </c>
      <c r="G400" s="28" t="s">
        <v>207</v>
      </c>
      <c r="H400" s="5">
        <f t="shared" si="31"/>
        <v>-69000</v>
      </c>
      <c r="I400" s="23">
        <f t="shared" si="30"/>
        <v>15.384615384615385</v>
      </c>
      <c r="K400" s="2">
        <v>520</v>
      </c>
    </row>
    <row r="401" spans="2:11" ht="12.75">
      <c r="B401" s="145">
        <v>8000</v>
      </c>
      <c r="C401" s="1" t="s">
        <v>39</v>
      </c>
      <c r="D401" s="13" t="s">
        <v>11</v>
      </c>
      <c r="E401" s="1" t="s">
        <v>76</v>
      </c>
      <c r="F401" s="28" t="s">
        <v>251</v>
      </c>
      <c r="G401" s="28" t="s">
        <v>231</v>
      </c>
      <c r="H401" s="5">
        <f t="shared" si="31"/>
        <v>-77000</v>
      </c>
      <c r="I401" s="23">
        <f t="shared" si="30"/>
        <v>15.384615384615385</v>
      </c>
      <c r="K401" s="2">
        <v>520</v>
      </c>
    </row>
    <row r="402" spans="2:11" ht="12.75">
      <c r="B402" s="145">
        <v>24000</v>
      </c>
      <c r="C402" s="1" t="s">
        <v>252</v>
      </c>
      <c r="D402" s="13" t="s">
        <v>11</v>
      </c>
      <c r="E402" s="1" t="s">
        <v>76</v>
      </c>
      <c r="F402" s="28" t="s">
        <v>253</v>
      </c>
      <c r="G402" s="28" t="s">
        <v>254</v>
      </c>
      <c r="H402" s="5">
        <f t="shared" si="31"/>
        <v>-101000</v>
      </c>
      <c r="I402" s="23">
        <f t="shared" si="30"/>
        <v>46.15384615384615</v>
      </c>
      <c r="K402" s="2">
        <v>520</v>
      </c>
    </row>
    <row r="403" spans="2:11" ht="12.75">
      <c r="B403" s="145">
        <v>18000</v>
      </c>
      <c r="C403" s="1" t="s">
        <v>255</v>
      </c>
      <c r="D403" s="13" t="s">
        <v>11</v>
      </c>
      <c r="E403" s="1" t="s">
        <v>30</v>
      </c>
      <c r="F403" s="28" t="s">
        <v>256</v>
      </c>
      <c r="G403" s="28" t="s">
        <v>260</v>
      </c>
      <c r="H403" s="5">
        <f t="shared" si="31"/>
        <v>-119000</v>
      </c>
      <c r="I403" s="23">
        <f t="shared" si="30"/>
        <v>34.61538461538461</v>
      </c>
      <c r="K403" s="2">
        <v>520</v>
      </c>
    </row>
    <row r="404" spans="2:11" ht="12.75">
      <c r="B404" s="145">
        <v>18000</v>
      </c>
      <c r="C404" s="1" t="s">
        <v>257</v>
      </c>
      <c r="D404" s="13" t="s">
        <v>11</v>
      </c>
      <c r="E404" s="1" t="s">
        <v>30</v>
      </c>
      <c r="F404" s="28" t="s">
        <v>258</v>
      </c>
      <c r="G404" s="28" t="s">
        <v>259</v>
      </c>
      <c r="H404" s="5">
        <f t="shared" si="31"/>
        <v>-137000</v>
      </c>
      <c r="I404" s="23">
        <f t="shared" si="30"/>
        <v>34.61538461538461</v>
      </c>
      <c r="K404" s="2">
        <v>520</v>
      </c>
    </row>
    <row r="405" spans="1:11" s="45" customFormat="1" ht="12.75">
      <c r="A405" s="12"/>
      <c r="B405" s="94">
        <f>SUM(B393:B404)</f>
        <v>137000</v>
      </c>
      <c r="C405" s="12"/>
      <c r="D405" s="12"/>
      <c r="E405" s="12"/>
      <c r="F405" s="19"/>
      <c r="G405" s="19"/>
      <c r="H405" s="43">
        <v>0</v>
      </c>
      <c r="I405" s="44">
        <f t="shared" si="30"/>
        <v>263.46153846153845</v>
      </c>
      <c r="K405" s="2">
        <v>520</v>
      </c>
    </row>
    <row r="406" spans="2:11" ht="12.75">
      <c r="B406" s="145"/>
      <c r="H406" s="5">
        <f aca="true" t="shared" si="32" ref="H406:H431">H405-B406</f>
        <v>0</v>
      </c>
      <c r="I406" s="23">
        <f t="shared" si="30"/>
        <v>0</v>
      </c>
      <c r="K406" s="2">
        <v>520</v>
      </c>
    </row>
    <row r="407" spans="2:11" ht="12.75">
      <c r="B407" s="145"/>
      <c r="H407" s="5">
        <f t="shared" si="32"/>
        <v>0</v>
      </c>
      <c r="I407" s="23">
        <f t="shared" si="30"/>
        <v>0</v>
      </c>
      <c r="K407" s="2">
        <v>520</v>
      </c>
    </row>
    <row r="408" spans="2:11" ht="12.75">
      <c r="B408" s="145"/>
      <c r="H408" s="5">
        <f t="shared" si="32"/>
        <v>0</v>
      </c>
      <c r="I408" s="23">
        <f t="shared" si="30"/>
        <v>0</v>
      </c>
      <c r="K408" s="2">
        <v>520</v>
      </c>
    </row>
    <row r="409" spans="2:11" ht="12.75">
      <c r="B409" s="145">
        <v>2000</v>
      </c>
      <c r="C409" s="1" t="s">
        <v>42</v>
      </c>
      <c r="D409" s="13" t="s">
        <v>11</v>
      </c>
      <c r="E409" s="1" t="s">
        <v>76</v>
      </c>
      <c r="F409" s="31" t="s">
        <v>224</v>
      </c>
      <c r="G409" s="28" t="s">
        <v>220</v>
      </c>
      <c r="H409" s="5">
        <f t="shared" si="32"/>
        <v>-2000</v>
      </c>
      <c r="I409" s="23">
        <f t="shared" si="30"/>
        <v>3.8461538461538463</v>
      </c>
      <c r="K409" s="2">
        <v>520</v>
      </c>
    </row>
    <row r="410" spans="2:11" ht="12.75">
      <c r="B410" s="145">
        <v>2000</v>
      </c>
      <c r="C410" s="1" t="s">
        <v>42</v>
      </c>
      <c r="D410" s="13" t="s">
        <v>11</v>
      </c>
      <c r="E410" s="1" t="s">
        <v>76</v>
      </c>
      <c r="F410" s="31" t="s">
        <v>224</v>
      </c>
      <c r="G410" s="28" t="s">
        <v>234</v>
      </c>
      <c r="H410" s="5">
        <f t="shared" si="32"/>
        <v>-4000</v>
      </c>
      <c r="I410" s="23">
        <f t="shared" si="30"/>
        <v>3.8461538461538463</v>
      </c>
      <c r="K410" s="2">
        <v>520</v>
      </c>
    </row>
    <row r="411" spans="2:11" ht="12.75">
      <c r="B411" s="145">
        <v>2000</v>
      </c>
      <c r="C411" s="1" t="s">
        <v>42</v>
      </c>
      <c r="D411" s="13" t="s">
        <v>11</v>
      </c>
      <c r="E411" s="1" t="s">
        <v>76</v>
      </c>
      <c r="F411" s="31" t="s">
        <v>224</v>
      </c>
      <c r="G411" s="28" t="s">
        <v>192</v>
      </c>
      <c r="H411" s="5">
        <f t="shared" si="32"/>
        <v>-6000</v>
      </c>
      <c r="I411" s="23">
        <f t="shared" si="30"/>
        <v>3.8461538461538463</v>
      </c>
      <c r="K411" s="2">
        <v>520</v>
      </c>
    </row>
    <row r="412" spans="2:11" ht="12.75">
      <c r="B412" s="145">
        <v>2000</v>
      </c>
      <c r="C412" s="1" t="s">
        <v>42</v>
      </c>
      <c r="D412" s="13" t="s">
        <v>11</v>
      </c>
      <c r="E412" s="1" t="s">
        <v>76</v>
      </c>
      <c r="F412" s="31" t="s">
        <v>224</v>
      </c>
      <c r="G412" s="28" t="s">
        <v>195</v>
      </c>
      <c r="H412" s="5">
        <f t="shared" si="32"/>
        <v>-8000</v>
      </c>
      <c r="I412" s="23">
        <f t="shared" si="30"/>
        <v>3.8461538461538463</v>
      </c>
      <c r="K412" s="2">
        <v>520</v>
      </c>
    </row>
    <row r="413" spans="2:11" ht="12.75">
      <c r="B413" s="145">
        <v>2000</v>
      </c>
      <c r="C413" s="1" t="s">
        <v>42</v>
      </c>
      <c r="D413" s="13" t="s">
        <v>11</v>
      </c>
      <c r="E413" s="1" t="s">
        <v>76</v>
      </c>
      <c r="F413" s="31" t="s">
        <v>224</v>
      </c>
      <c r="G413" s="28" t="s">
        <v>198</v>
      </c>
      <c r="H413" s="5">
        <f t="shared" si="32"/>
        <v>-10000</v>
      </c>
      <c r="I413" s="23">
        <f t="shared" si="30"/>
        <v>3.8461538461538463</v>
      </c>
      <c r="K413" s="2">
        <v>520</v>
      </c>
    </row>
    <row r="414" spans="2:11" ht="12.75">
      <c r="B414" s="244">
        <v>2000</v>
      </c>
      <c r="C414" s="1" t="s">
        <v>42</v>
      </c>
      <c r="D414" s="13" t="s">
        <v>11</v>
      </c>
      <c r="E414" s="1" t="s">
        <v>76</v>
      </c>
      <c r="F414" s="31" t="s">
        <v>224</v>
      </c>
      <c r="G414" s="28" t="s">
        <v>201</v>
      </c>
      <c r="H414" s="5">
        <f t="shared" si="32"/>
        <v>-12000</v>
      </c>
      <c r="I414" s="23">
        <f t="shared" si="30"/>
        <v>3.8461538461538463</v>
      </c>
      <c r="K414" s="2">
        <v>520</v>
      </c>
    </row>
    <row r="415" spans="2:11" ht="12.75">
      <c r="B415" s="145">
        <v>2000</v>
      </c>
      <c r="C415" s="1" t="s">
        <v>42</v>
      </c>
      <c r="D415" s="13" t="s">
        <v>11</v>
      </c>
      <c r="E415" s="1" t="s">
        <v>76</v>
      </c>
      <c r="F415" s="31" t="s">
        <v>261</v>
      </c>
      <c r="G415" s="28" t="s">
        <v>203</v>
      </c>
      <c r="H415" s="5">
        <f t="shared" si="32"/>
        <v>-14000</v>
      </c>
      <c r="I415" s="23">
        <f t="shared" si="30"/>
        <v>3.8461538461538463</v>
      </c>
      <c r="K415" s="2">
        <v>520</v>
      </c>
    </row>
    <row r="416" spans="2:11" ht="12.75">
      <c r="B416" s="145">
        <v>2000</v>
      </c>
      <c r="C416" s="1" t="s">
        <v>42</v>
      </c>
      <c r="D416" s="13" t="s">
        <v>11</v>
      </c>
      <c r="E416" s="1" t="s">
        <v>76</v>
      </c>
      <c r="F416" s="31" t="s">
        <v>224</v>
      </c>
      <c r="G416" s="28" t="s">
        <v>205</v>
      </c>
      <c r="H416" s="5">
        <f t="shared" si="32"/>
        <v>-16000</v>
      </c>
      <c r="I416" s="23">
        <f t="shared" si="30"/>
        <v>3.8461538461538463</v>
      </c>
      <c r="K416" s="2">
        <v>520</v>
      </c>
    </row>
    <row r="417" spans="2:11" ht="12.75">
      <c r="B417" s="145">
        <v>2000</v>
      </c>
      <c r="C417" s="1" t="s">
        <v>42</v>
      </c>
      <c r="D417" s="13" t="s">
        <v>11</v>
      </c>
      <c r="E417" s="1" t="s">
        <v>76</v>
      </c>
      <c r="F417" s="31" t="s">
        <v>224</v>
      </c>
      <c r="G417" s="28" t="s">
        <v>207</v>
      </c>
      <c r="H417" s="5">
        <f t="shared" si="32"/>
        <v>-18000</v>
      </c>
      <c r="I417" s="23">
        <f t="shared" si="30"/>
        <v>3.8461538461538463</v>
      </c>
      <c r="K417" s="2">
        <v>520</v>
      </c>
    </row>
    <row r="418" spans="2:11" ht="12.75">
      <c r="B418" s="145">
        <v>2000</v>
      </c>
      <c r="C418" s="1" t="s">
        <v>42</v>
      </c>
      <c r="D418" s="13" t="s">
        <v>11</v>
      </c>
      <c r="E418" s="1" t="s">
        <v>76</v>
      </c>
      <c r="F418" s="28" t="s">
        <v>224</v>
      </c>
      <c r="G418" s="28" t="s">
        <v>231</v>
      </c>
      <c r="H418" s="5">
        <f t="shared" si="32"/>
        <v>-20000</v>
      </c>
      <c r="I418" s="23">
        <f t="shared" si="30"/>
        <v>3.8461538461538463</v>
      </c>
      <c r="K418" s="2">
        <v>520</v>
      </c>
    </row>
    <row r="419" spans="2:11" ht="12.75">
      <c r="B419" s="145">
        <v>2000</v>
      </c>
      <c r="C419" s="1" t="s">
        <v>42</v>
      </c>
      <c r="D419" s="13" t="s">
        <v>11</v>
      </c>
      <c r="E419" s="1" t="s">
        <v>76</v>
      </c>
      <c r="F419" s="28" t="s">
        <v>224</v>
      </c>
      <c r="G419" s="28" t="s">
        <v>235</v>
      </c>
      <c r="H419" s="5">
        <f t="shared" si="32"/>
        <v>-22000</v>
      </c>
      <c r="I419" s="23">
        <f t="shared" si="30"/>
        <v>3.8461538461538463</v>
      </c>
      <c r="K419" s="2">
        <v>520</v>
      </c>
    </row>
    <row r="420" spans="2:11" ht="12.75">
      <c r="B420" s="236">
        <v>2000</v>
      </c>
      <c r="C420" s="1" t="s">
        <v>42</v>
      </c>
      <c r="D420" s="13" t="s">
        <v>11</v>
      </c>
      <c r="E420" s="1" t="s">
        <v>76</v>
      </c>
      <c r="F420" s="28" t="s">
        <v>224</v>
      </c>
      <c r="G420" s="28" t="s">
        <v>209</v>
      </c>
      <c r="H420" s="5">
        <f t="shared" si="32"/>
        <v>-24000</v>
      </c>
      <c r="I420" s="23">
        <f t="shared" si="30"/>
        <v>3.8461538461538463</v>
      </c>
      <c r="K420" s="2">
        <v>520</v>
      </c>
    </row>
    <row r="421" spans="2:11" ht="12.75">
      <c r="B421" s="236">
        <v>2000</v>
      </c>
      <c r="C421" s="1" t="s">
        <v>42</v>
      </c>
      <c r="D421" s="13" t="s">
        <v>11</v>
      </c>
      <c r="E421" s="1" t="s">
        <v>76</v>
      </c>
      <c r="F421" s="28" t="s">
        <v>224</v>
      </c>
      <c r="G421" s="28" t="s">
        <v>236</v>
      </c>
      <c r="H421" s="5">
        <f t="shared" si="32"/>
        <v>-26000</v>
      </c>
      <c r="I421" s="23">
        <f t="shared" si="30"/>
        <v>3.8461538461538463</v>
      </c>
      <c r="K421" s="2">
        <v>520</v>
      </c>
    </row>
    <row r="422" spans="2:11" ht="12.75">
      <c r="B422" s="145">
        <v>2000</v>
      </c>
      <c r="C422" s="1" t="s">
        <v>42</v>
      </c>
      <c r="D422" s="13" t="s">
        <v>11</v>
      </c>
      <c r="E422" s="1" t="s">
        <v>76</v>
      </c>
      <c r="F422" s="28" t="s">
        <v>224</v>
      </c>
      <c r="G422" s="28" t="s">
        <v>211</v>
      </c>
      <c r="H422" s="5">
        <f t="shared" si="32"/>
        <v>-28000</v>
      </c>
      <c r="I422" s="23">
        <f t="shared" si="30"/>
        <v>3.8461538461538463</v>
      </c>
      <c r="K422" s="2">
        <v>520</v>
      </c>
    </row>
    <row r="423" spans="2:11" ht="12.75">
      <c r="B423" s="145">
        <v>2000</v>
      </c>
      <c r="C423" s="1" t="s">
        <v>42</v>
      </c>
      <c r="D423" s="13" t="s">
        <v>11</v>
      </c>
      <c r="E423" s="1" t="s">
        <v>76</v>
      </c>
      <c r="F423" s="28" t="s">
        <v>224</v>
      </c>
      <c r="G423" s="28" t="s">
        <v>226</v>
      </c>
      <c r="H423" s="5">
        <f t="shared" si="32"/>
        <v>-30000</v>
      </c>
      <c r="I423" s="23">
        <f t="shared" si="30"/>
        <v>3.8461538461538463</v>
      </c>
      <c r="K423" s="2">
        <v>520</v>
      </c>
    </row>
    <row r="424" spans="2:11" ht="12.75">
      <c r="B424" s="145">
        <v>2000</v>
      </c>
      <c r="C424" s="1" t="s">
        <v>42</v>
      </c>
      <c r="D424" s="13" t="s">
        <v>11</v>
      </c>
      <c r="E424" s="1" t="s">
        <v>30</v>
      </c>
      <c r="F424" s="28" t="s">
        <v>238</v>
      </c>
      <c r="G424" s="28" t="s">
        <v>195</v>
      </c>
      <c r="H424" s="5">
        <f t="shared" si="32"/>
        <v>-32000</v>
      </c>
      <c r="I424" s="23">
        <f t="shared" si="30"/>
        <v>3.8461538461538463</v>
      </c>
      <c r="K424" s="2">
        <v>520</v>
      </c>
    </row>
    <row r="425" spans="2:11" ht="12.75">
      <c r="B425" s="145">
        <v>2000</v>
      </c>
      <c r="C425" s="1" t="s">
        <v>42</v>
      </c>
      <c r="D425" s="13" t="s">
        <v>11</v>
      </c>
      <c r="E425" s="1" t="s">
        <v>30</v>
      </c>
      <c r="F425" s="28" t="s">
        <v>238</v>
      </c>
      <c r="G425" s="28" t="s">
        <v>198</v>
      </c>
      <c r="H425" s="5">
        <f t="shared" si="32"/>
        <v>-34000</v>
      </c>
      <c r="I425" s="23">
        <f t="shared" si="30"/>
        <v>3.8461538461538463</v>
      </c>
      <c r="K425" s="2">
        <v>520</v>
      </c>
    </row>
    <row r="426" spans="2:11" ht="12.75">
      <c r="B426" s="145">
        <v>2000</v>
      </c>
      <c r="C426" s="1" t="s">
        <v>42</v>
      </c>
      <c r="D426" s="13" t="s">
        <v>11</v>
      </c>
      <c r="E426" s="1" t="s">
        <v>30</v>
      </c>
      <c r="F426" s="28" t="s">
        <v>238</v>
      </c>
      <c r="G426" s="28" t="s">
        <v>201</v>
      </c>
      <c r="H426" s="5">
        <f t="shared" si="32"/>
        <v>-36000</v>
      </c>
      <c r="I426" s="23">
        <f t="shared" si="30"/>
        <v>3.8461538461538463</v>
      </c>
      <c r="K426" s="2">
        <v>520</v>
      </c>
    </row>
    <row r="427" spans="2:11" ht="12.75">
      <c r="B427" s="145">
        <v>2000</v>
      </c>
      <c r="C427" s="1" t="s">
        <v>42</v>
      </c>
      <c r="D427" s="13" t="s">
        <v>11</v>
      </c>
      <c r="E427" s="1" t="s">
        <v>30</v>
      </c>
      <c r="F427" s="28" t="s">
        <v>238</v>
      </c>
      <c r="G427" s="28" t="s">
        <v>203</v>
      </c>
      <c r="H427" s="5">
        <f t="shared" si="32"/>
        <v>-38000</v>
      </c>
      <c r="I427" s="23">
        <f t="shared" si="30"/>
        <v>3.8461538461538463</v>
      </c>
      <c r="K427" s="2">
        <v>520</v>
      </c>
    </row>
    <row r="428" spans="2:11" ht="12.75">
      <c r="B428" s="145">
        <v>2000</v>
      </c>
      <c r="C428" s="1" t="s">
        <v>42</v>
      </c>
      <c r="D428" s="13" t="s">
        <v>11</v>
      </c>
      <c r="E428" s="1" t="s">
        <v>30</v>
      </c>
      <c r="F428" s="28" t="s">
        <v>238</v>
      </c>
      <c r="G428" s="28" t="s">
        <v>205</v>
      </c>
      <c r="H428" s="5">
        <f t="shared" si="32"/>
        <v>-40000</v>
      </c>
      <c r="I428" s="23">
        <f t="shared" si="30"/>
        <v>3.8461538461538463</v>
      </c>
      <c r="K428" s="2">
        <v>520</v>
      </c>
    </row>
    <row r="429" spans="2:11" ht="12.75">
      <c r="B429" s="145">
        <v>2000</v>
      </c>
      <c r="C429" s="1" t="s">
        <v>42</v>
      </c>
      <c r="D429" s="13" t="s">
        <v>11</v>
      </c>
      <c r="E429" s="1" t="s">
        <v>30</v>
      </c>
      <c r="F429" s="28" t="s">
        <v>238</v>
      </c>
      <c r="G429" s="28" t="s">
        <v>207</v>
      </c>
      <c r="H429" s="5">
        <f t="shared" si="32"/>
        <v>-42000</v>
      </c>
      <c r="I429" s="23">
        <f t="shared" si="30"/>
        <v>3.8461538461538463</v>
      </c>
      <c r="K429" s="2">
        <v>520</v>
      </c>
    </row>
    <row r="430" spans="2:11" ht="12.75">
      <c r="B430" s="236">
        <v>2000</v>
      </c>
      <c r="C430" s="1" t="s">
        <v>42</v>
      </c>
      <c r="D430" s="13" t="s">
        <v>11</v>
      </c>
      <c r="E430" s="1" t="s">
        <v>30</v>
      </c>
      <c r="F430" s="28" t="s">
        <v>238</v>
      </c>
      <c r="G430" s="28" t="s">
        <v>231</v>
      </c>
      <c r="H430" s="5">
        <f t="shared" si="32"/>
        <v>-44000</v>
      </c>
      <c r="I430" s="23">
        <f t="shared" si="30"/>
        <v>3.8461538461538463</v>
      </c>
      <c r="K430" s="2">
        <v>520</v>
      </c>
    </row>
    <row r="431" spans="2:11" ht="12.75">
      <c r="B431" s="145">
        <v>2000</v>
      </c>
      <c r="C431" s="1" t="s">
        <v>42</v>
      </c>
      <c r="D431" s="13" t="s">
        <v>11</v>
      </c>
      <c r="E431" s="1" t="s">
        <v>30</v>
      </c>
      <c r="F431" s="28" t="s">
        <v>232</v>
      </c>
      <c r="G431" s="28" t="s">
        <v>207</v>
      </c>
      <c r="H431" s="5">
        <f t="shared" si="32"/>
        <v>-46000</v>
      </c>
      <c r="I431" s="23">
        <f t="shared" si="30"/>
        <v>3.8461538461538463</v>
      </c>
      <c r="K431" s="2">
        <v>520</v>
      </c>
    </row>
    <row r="432" spans="1:11" s="45" customFormat="1" ht="12.75">
      <c r="A432" s="12"/>
      <c r="B432" s="94">
        <f>SUM(B409:B431)</f>
        <v>46000</v>
      </c>
      <c r="C432" s="12" t="s">
        <v>42</v>
      </c>
      <c r="D432" s="12"/>
      <c r="E432" s="12"/>
      <c r="F432" s="19"/>
      <c r="G432" s="19"/>
      <c r="H432" s="43">
        <v>0</v>
      </c>
      <c r="I432" s="44">
        <f t="shared" si="30"/>
        <v>88.46153846153847</v>
      </c>
      <c r="K432" s="2">
        <v>520</v>
      </c>
    </row>
    <row r="433" spans="2:11" ht="12.75">
      <c r="B433" s="145"/>
      <c r="H433" s="5">
        <f aca="true" t="shared" si="33" ref="H433:H439">H432-B433</f>
        <v>0</v>
      </c>
      <c r="I433" s="23">
        <f t="shared" si="30"/>
        <v>0</v>
      </c>
      <c r="K433" s="2">
        <v>520</v>
      </c>
    </row>
    <row r="434" spans="2:11" ht="12.75">
      <c r="B434" s="145"/>
      <c r="H434" s="5">
        <f t="shared" si="33"/>
        <v>0</v>
      </c>
      <c r="I434" s="23">
        <f t="shared" si="30"/>
        <v>0</v>
      </c>
      <c r="K434" s="2">
        <v>520</v>
      </c>
    </row>
    <row r="435" spans="2:11" ht="12.75">
      <c r="B435" s="145"/>
      <c r="H435" s="5">
        <f t="shared" si="33"/>
        <v>0</v>
      </c>
      <c r="I435" s="23">
        <f t="shared" si="30"/>
        <v>0</v>
      </c>
      <c r="K435" s="2">
        <v>520</v>
      </c>
    </row>
    <row r="436" spans="2:11" ht="12.75">
      <c r="B436" s="145">
        <v>3000</v>
      </c>
      <c r="C436" s="1" t="s">
        <v>178</v>
      </c>
      <c r="D436" s="13" t="s">
        <v>11</v>
      </c>
      <c r="E436" s="1" t="s">
        <v>45</v>
      </c>
      <c r="F436" s="31" t="s">
        <v>224</v>
      </c>
      <c r="G436" s="28" t="s">
        <v>220</v>
      </c>
      <c r="H436" s="5">
        <f t="shared" si="33"/>
        <v>-3000</v>
      </c>
      <c r="I436" s="23">
        <f t="shared" si="30"/>
        <v>5.769230769230769</v>
      </c>
      <c r="K436" s="2">
        <v>520</v>
      </c>
    </row>
    <row r="437" spans="2:11" ht="12.75">
      <c r="B437" s="145">
        <v>1500</v>
      </c>
      <c r="C437" s="1" t="s">
        <v>178</v>
      </c>
      <c r="D437" s="13" t="s">
        <v>11</v>
      </c>
      <c r="E437" s="1" t="s">
        <v>45</v>
      </c>
      <c r="F437" s="31" t="s">
        <v>224</v>
      </c>
      <c r="G437" s="28" t="s">
        <v>234</v>
      </c>
      <c r="H437" s="5">
        <f t="shared" si="33"/>
        <v>-4500</v>
      </c>
      <c r="I437" s="23">
        <f t="shared" si="30"/>
        <v>2.8846153846153846</v>
      </c>
      <c r="K437" s="2">
        <v>520</v>
      </c>
    </row>
    <row r="438" spans="2:11" ht="12.75">
      <c r="B438" s="145">
        <v>5000</v>
      </c>
      <c r="C438" s="1" t="s">
        <v>178</v>
      </c>
      <c r="D438" s="13" t="s">
        <v>11</v>
      </c>
      <c r="E438" s="1" t="s">
        <v>45</v>
      </c>
      <c r="F438" s="28" t="s">
        <v>224</v>
      </c>
      <c r="G438" s="28" t="s">
        <v>236</v>
      </c>
      <c r="H438" s="5">
        <f t="shared" si="33"/>
        <v>-9500</v>
      </c>
      <c r="I438" s="23">
        <f t="shared" si="30"/>
        <v>9.615384615384615</v>
      </c>
      <c r="K438" s="2">
        <v>520</v>
      </c>
    </row>
    <row r="439" spans="2:11" ht="12.75">
      <c r="B439" s="145">
        <v>1100</v>
      </c>
      <c r="C439" s="1" t="s">
        <v>122</v>
      </c>
      <c r="D439" s="13" t="s">
        <v>110</v>
      </c>
      <c r="E439" s="1" t="s">
        <v>123</v>
      </c>
      <c r="F439" s="28" t="s">
        <v>238</v>
      </c>
      <c r="G439" s="28" t="s">
        <v>203</v>
      </c>
      <c r="H439" s="5">
        <f t="shared" si="33"/>
        <v>-10600</v>
      </c>
      <c r="I439" s="23">
        <f t="shared" si="30"/>
        <v>2.1153846153846154</v>
      </c>
      <c r="K439" s="2">
        <v>520</v>
      </c>
    </row>
    <row r="440" spans="1:11" s="45" customFormat="1" ht="12.75">
      <c r="A440" s="12"/>
      <c r="B440" s="94">
        <f>SUM(B436:B439)</f>
        <v>10600</v>
      </c>
      <c r="C440" s="12"/>
      <c r="D440" s="12"/>
      <c r="E440" s="12" t="s">
        <v>45</v>
      </c>
      <c r="F440" s="19"/>
      <c r="G440" s="19"/>
      <c r="H440" s="43">
        <v>0</v>
      </c>
      <c r="I440" s="44">
        <f t="shared" si="30"/>
        <v>20.384615384615383</v>
      </c>
      <c r="K440" s="2">
        <v>520</v>
      </c>
    </row>
    <row r="441" spans="2:11" ht="12.75">
      <c r="B441" s="145"/>
      <c r="H441" s="5">
        <f>H440-B441</f>
        <v>0</v>
      </c>
      <c r="I441" s="23">
        <f t="shared" si="30"/>
        <v>0</v>
      </c>
      <c r="K441" s="2">
        <v>520</v>
      </c>
    </row>
    <row r="442" spans="2:11" ht="12.75">
      <c r="B442" s="145"/>
      <c r="H442" s="5">
        <f>H441-B442</f>
        <v>0</v>
      </c>
      <c r="I442" s="23">
        <f t="shared" si="30"/>
        <v>0</v>
      </c>
      <c r="K442" s="2">
        <v>520</v>
      </c>
    </row>
    <row r="443" spans="2:11" ht="12.75">
      <c r="B443" s="145">
        <v>2000</v>
      </c>
      <c r="C443" s="13" t="s">
        <v>262</v>
      </c>
      <c r="D443" s="13" t="s">
        <v>11</v>
      </c>
      <c r="E443" s="13" t="s">
        <v>96</v>
      </c>
      <c r="F443" s="31" t="s">
        <v>261</v>
      </c>
      <c r="G443" s="28" t="s">
        <v>203</v>
      </c>
      <c r="H443" s="5">
        <f>H442-B443</f>
        <v>-2000</v>
      </c>
      <c r="I443" s="23">
        <f t="shared" si="30"/>
        <v>3.8461538461538463</v>
      </c>
      <c r="K443" s="2">
        <v>520</v>
      </c>
    </row>
    <row r="444" spans="1:11" s="45" customFormat="1" ht="12.75">
      <c r="A444" s="12"/>
      <c r="B444" s="94">
        <v>2000</v>
      </c>
      <c r="C444" s="12"/>
      <c r="D444" s="12"/>
      <c r="E444" s="12" t="s">
        <v>96</v>
      </c>
      <c r="F444" s="19"/>
      <c r="G444" s="19"/>
      <c r="H444" s="43">
        <v>0</v>
      </c>
      <c r="I444" s="44">
        <f t="shared" si="30"/>
        <v>3.8461538461538463</v>
      </c>
      <c r="K444" s="2">
        <v>520</v>
      </c>
    </row>
    <row r="445" spans="8:11" ht="12.75">
      <c r="H445" s="5">
        <f>H444-B445</f>
        <v>0</v>
      </c>
      <c r="I445" s="23">
        <f t="shared" si="30"/>
        <v>0</v>
      </c>
      <c r="K445" s="2">
        <v>520</v>
      </c>
    </row>
    <row r="446" spans="8:11" ht="12.75">
      <c r="H446" s="5">
        <f>H445-B446</f>
        <v>0</v>
      </c>
      <c r="I446" s="23">
        <f t="shared" si="30"/>
        <v>0</v>
      </c>
      <c r="K446" s="2">
        <v>520</v>
      </c>
    </row>
    <row r="447" spans="8:11" ht="12.75">
      <c r="H447" s="5">
        <v>0</v>
      </c>
      <c r="I447" s="23">
        <f t="shared" si="30"/>
        <v>0</v>
      </c>
      <c r="K447" s="2">
        <v>520</v>
      </c>
    </row>
    <row r="448" spans="8:11" ht="12.75">
      <c r="H448" s="5">
        <f>H447-B448</f>
        <v>0</v>
      </c>
      <c r="I448" s="23">
        <f t="shared" si="30"/>
        <v>0</v>
      </c>
      <c r="K448" s="2">
        <v>520</v>
      </c>
    </row>
    <row r="449" spans="1:11" s="45" customFormat="1" ht="12.75">
      <c r="A449" s="12"/>
      <c r="B449" s="89">
        <f>+B456+B461+B472</f>
        <v>6720</v>
      </c>
      <c r="C449" s="49" t="s">
        <v>263</v>
      </c>
      <c r="D449" s="46">
        <v>315606</v>
      </c>
      <c r="E449" s="49" t="s">
        <v>898</v>
      </c>
      <c r="F449" s="19"/>
      <c r="G449" s="19"/>
      <c r="H449" s="43">
        <f>H448-B449</f>
        <v>-6720</v>
      </c>
      <c r="I449" s="44">
        <f t="shared" si="30"/>
        <v>12.923076923076923</v>
      </c>
      <c r="K449" s="2">
        <v>520</v>
      </c>
    </row>
    <row r="450" spans="2:11" ht="12.75">
      <c r="B450" s="8"/>
      <c r="H450" s="5">
        <v>0</v>
      </c>
      <c r="I450" s="23">
        <f t="shared" si="30"/>
        <v>0</v>
      </c>
      <c r="K450" s="2">
        <v>520</v>
      </c>
    </row>
    <row r="451" spans="2:11" ht="12.75">
      <c r="B451" s="8"/>
      <c r="H451" s="5">
        <f>H450-B451</f>
        <v>0</v>
      </c>
      <c r="I451" s="23">
        <f t="shared" si="30"/>
        <v>0</v>
      </c>
      <c r="K451" s="2">
        <v>520</v>
      </c>
    </row>
    <row r="452" spans="2:11" ht="12.75">
      <c r="B452" s="8"/>
      <c r="H452" s="5">
        <f>H451-B452</f>
        <v>0</v>
      </c>
      <c r="I452" s="23">
        <f aca="true" t="shared" si="34" ref="I452:I515">+B452/K452</f>
        <v>0</v>
      </c>
      <c r="K452" s="2">
        <v>520</v>
      </c>
    </row>
    <row r="453" spans="2:11" ht="12.75">
      <c r="B453" s="161">
        <v>340</v>
      </c>
      <c r="C453" s="13" t="s">
        <v>0</v>
      </c>
      <c r="D453" s="13" t="s">
        <v>11</v>
      </c>
      <c r="E453" s="34" t="s">
        <v>25</v>
      </c>
      <c r="F453" s="28" t="s">
        <v>264</v>
      </c>
      <c r="G453" s="35" t="s">
        <v>22</v>
      </c>
      <c r="H453" s="5">
        <f>H452-B453</f>
        <v>-340</v>
      </c>
      <c r="I453" s="23">
        <f t="shared" si="34"/>
        <v>0.6538461538461539</v>
      </c>
      <c r="K453" s="2">
        <v>520</v>
      </c>
    </row>
    <row r="454" spans="2:11" ht="12.75">
      <c r="B454" s="8">
        <v>340</v>
      </c>
      <c r="C454" s="1" t="s">
        <v>0</v>
      </c>
      <c r="D454" s="13" t="s">
        <v>11</v>
      </c>
      <c r="E454" s="1" t="s">
        <v>25</v>
      </c>
      <c r="F454" s="28" t="s">
        <v>264</v>
      </c>
      <c r="G454" s="28" t="s">
        <v>66</v>
      </c>
      <c r="H454" s="5">
        <f>H453-B454</f>
        <v>-680</v>
      </c>
      <c r="I454" s="23">
        <f t="shared" si="34"/>
        <v>0.6538461538461539</v>
      </c>
      <c r="K454" s="2">
        <v>520</v>
      </c>
    </row>
    <row r="455" spans="2:11" ht="12.75">
      <c r="B455" s="8">
        <v>340</v>
      </c>
      <c r="C455" s="1" t="s">
        <v>0</v>
      </c>
      <c r="D455" s="13" t="s">
        <v>11</v>
      </c>
      <c r="E455" s="1" t="s">
        <v>25</v>
      </c>
      <c r="F455" s="28" t="s">
        <v>264</v>
      </c>
      <c r="G455" s="28" t="s">
        <v>68</v>
      </c>
      <c r="H455" s="5">
        <f>H454-B455</f>
        <v>-1020</v>
      </c>
      <c r="I455" s="23">
        <f t="shared" si="34"/>
        <v>0.6538461538461539</v>
      </c>
      <c r="K455" s="2">
        <v>520</v>
      </c>
    </row>
    <row r="456" spans="1:11" s="45" customFormat="1" ht="12.75">
      <c r="A456" s="12"/>
      <c r="B456" s="89">
        <f>SUM(B453:B455)</f>
        <v>1020</v>
      </c>
      <c r="C456" s="12" t="s">
        <v>0</v>
      </c>
      <c r="D456" s="12"/>
      <c r="E456" s="12"/>
      <c r="F456" s="19"/>
      <c r="G456" s="19"/>
      <c r="H456" s="43">
        <v>0</v>
      </c>
      <c r="I456" s="44">
        <f t="shared" si="34"/>
        <v>1.9615384615384615</v>
      </c>
      <c r="K456" s="2">
        <v>520</v>
      </c>
    </row>
    <row r="457" spans="2:11" ht="12.75">
      <c r="B457" s="8"/>
      <c r="H457" s="5">
        <f>H456-B457</f>
        <v>0</v>
      </c>
      <c r="I457" s="23">
        <f t="shared" si="34"/>
        <v>0</v>
      </c>
      <c r="K457" s="2">
        <v>520</v>
      </c>
    </row>
    <row r="458" spans="2:11" ht="12.75">
      <c r="B458" s="8"/>
      <c r="H458" s="5">
        <f>H457-B458</f>
        <v>0</v>
      </c>
      <c r="I458" s="23">
        <f t="shared" si="34"/>
        <v>0</v>
      </c>
      <c r="K458" s="2">
        <v>520</v>
      </c>
    </row>
    <row r="459" spans="2:11" ht="12.75">
      <c r="B459" s="161">
        <v>1200</v>
      </c>
      <c r="C459" s="33" t="s">
        <v>1</v>
      </c>
      <c r="D459" s="13" t="s">
        <v>11</v>
      </c>
      <c r="E459" s="33" t="s">
        <v>25</v>
      </c>
      <c r="F459" s="86" t="s">
        <v>265</v>
      </c>
      <c r="G459" s="32" t="s">
        <v>38</v>
      </c>
      <c r="H459" s="5">
        <f>H458-B459</f>
        <v>-1200</v>
      </c>
      <c r="I459" s="23">
        <f t="shared" si="34"/>
        <v>2.3076923076923075</v>
      </c>
      <c r="K459" s="2">
        <v>520</v>
      </c>
    </row>
    <row r="460" spans="2:11" ht="12.75">
      <c r="B460" s="161">
        <v>1200</v>
      </c>
      <c r="C460" s="13" t="s">
        <v>1</v>
      </c>
      <c r="D460" s="13" t="s">
        <v>11</v>
      </c>
      <c r="E460" s="13" t="s">
        <v>25</v>
      </c>
      <c r="F460" s="86" t="s">
        <v>266</v>
      </c>
      <c r="G460" s="31" t="s">
        <v>24</v>
      </c>
      <c r="H460" s="5">
        <f>H459-B460</f>
        <v>-2400</v>
      </c>
      <c r="I460" s="23">
        <f t="shared" si="34"/>
        <v>2.3076923076923075</v>
      </c>
      <c r="K460" s="2">
        <v>520</v>
      </c>
    </row>
    <row r="461" spans="1:11" s="45" customFormat="1" ht="12.75">
      <c r="A461" s="12"/>
      <c r="B461" s="89">
        <f>SUM(B459:B460)</f>
        <v>2400</v>
      </c>
      <c r="C461" s="12" t="s">
        <v>1</v>
      </c>
      <c r="D461" s="12"/>
      <c r="E461" s="12"/>
      <c r="F461" s="19"/>
      <c r="G461" s="19"/>
      <c r="H461" s="43">
        <v>0</v>
      </c>
      <c r="I461" s="44">
        <f t="shared" si="34"/>
        <v>4.615384615384615</v>
      </c>
      <c r="K461" s="2">
        <v>520</v>
      </c>
    </row>
    <row r="462" spans="2:11" ht="12.75">
      <c r="B462" s="8"/>
      <c r="H462" s="5">
        <f aca="true" t="shared" si="35" ref="H462:H471">H461-B462</f>
        <v>0</v>
      </c>
      <c r="I462" s="23">
        <f t="shared" si="34"/>
        <v>0</v>
      </c>
      <c r="K462" s="2">
        <v>520</v>
      </c>
    </row>
    <row r="463" spans="2:11" ht="12.75">
      <c r="B463" s="8"/>
      <c r="H463" s="5">
        <f t="shared" si="35"/>
        <v>0</v>
      </c>
      <c r="I463" s="23">
        <f t="shared" si="34"/>
        <v>0</v>
      </c>
      <c r="K463" s="2">
        <v>520</v>
      </c>
    </row>
    <row r="464" spans="2:11" ht="12.75">
      <c r="B464" s="8"/>
      <c r="H464" s="5">
        <f t="shared" si="35"/>
        <v>0</v>
      </c>
      <c r="I464" s="23">
        <f t="shared" si="34"/>
        <v>0</v>
      </c>
      <c r="K464" s="2">
        <v>520</v>
      </c>
    </row>
    <row r="465" spans="2:11" ht="12.75">
      <c r="B465" s="161">
        <v>400</v>
      </c>
      <c r="C465" s="33" t="s">
        <v>35</v>
      </c>
      <c r="D465" s="13" t="s">
        <v>11</v>
      </c>
      <c r="E465" s="33" t="s">
        <v>36</v>
      </c>
      <c r="F465" s="28" t="s">
        <v>264</v>
      </c>
      <c r="G465" s="32" t="s">
        <v>20</v>
      </c>
      <c r="H465" s="5">
        <f t="shared" si="35"/>
        <v>-400</v>
      </c>
      <c r="I465" s="23">
        <f t="shared" si="34"/>
        <v>0.7692307692307693</v>
      </c>
      <c r="K465" s="2">
        <v>520</v>
      </c>
    </row>
    <row r="466" spans="2:11" ht="12.75">
      <c r="B466" s="161">
        <v>800</v>
      </c>
      <c r="C466" s="13" t="s">
        <v>35</v>
      </c>
      <c r="D466" s="13" t="s">
        <v>11</v>
      </c>
      <c r="E466" s="13" t="s">
        <v>36</v>
      </c>
      <c r="F466" s="28" t="s">
        <v>264</v>
      </c>
      <c r="G466" s="31" t="s">
        <v>24</v>
      </c>
      <c r="H466" s="5">
        <f t="shared" si="35"/>
        <v>-1200</v>
      </c>
      <c r="I466" s="23">
        <f t="shared" si="34"/>
        <v>1.5384615384615385</v>
      </c>
      <c r="K466" s="2">
        <v>520</v>
      </c>
    </row>
    <row r="467" spans="2:11" ht="12.75">
      <c r="B467" s="8">
        <v>500</v>
      </c>
      <c r="C467" s="13" t="s">
        <v>35</v>
      </c>
      <c r="D467" s="13" t="s">
        <v>11</v>
      </c>
      <c r="E467" s="1" t="s">
        <v>36</v>
      </c>
      <c r="F467" s="28" t="s">
        <v>264</v>
      </c>
      <c r="G467" s="28" t="s">
        <v>64</v>
      </c>
      <c r="H467" s="5">
        <f t="shared" si="35"/>
        <v>-1700</v>
      </c>
      <c r="I467" s="23">
        <f t="shared" si="34"/>
        <v>0.9615384615384616</v>
      </c>
      <c r="K467" s="2">
        <v>520</v>
      </c>
    </row>
    <row r="468" spans="2:11" ht="12.75">
      <c r="B468" s="8">
        <v>400</v>
      </c>
      <c r="C468" s="1" t="s">
        <v>35</v>
      </c>
      <c r="D468" s="13" t="s">
        <v>11</v>
      </c>
      <c r="E468" s="1" t="s">
        <v>36</v>
      </c>
      <c r="F468" s="28" t="s">
        <v>264</v>
      </c>
      <c r="G468" s="28" t="s">
        <v>66</v>
      </c>
      <c r="H468" s="5">
        <f t="shared" si="35"/>
        <v>-2100</v>
      </c>
      <c r="I468" s="23">
        <f t="shared" si="34"/>
        <v>0.7692307692307693</v>
      </c>
      <c r="K468" s="2">
        <v>520</v>
      </c>
    </row>
    <row r="469" spans="2:11" ht="12.75">
      <c r="B469" s="245">
        <v>400</v>
      </c>
      <c r="C469" s="1" t="s">
        <v>35</v>
      </c>
      <c r="D469" s="13" t="s">
        <v>11</v>
      </c>
      <c r="E469" s="1" t="s">
        <v>36</v>
      </c>
      <c r="F469" s="28" t="s">
        <v>264</v>
      </c>
      <c r="G469" s="28" t="s">
        <v>68</v>
      </c>
      <c r="H469" s="5">
        <f t="shared" si="35"/>
        <v>-2500</v>
      </c>
      <c r="I469" s="23">
        <f t="shared" si="34"/>
        <v>0.7692307692307693</v>
      </c>
      <c r="K469" s="2">
        <v>520</v>
      </c>
    </row>
    <row r="470" spans="2:11" ht="12.75">
      <c r="B470" s="8">
        <v>400</v>
      </c>
      <c r="C470" s="1" t="s">
        <v>35</v>
      </c>
      <c r="D470" s="13" t="s">
        <v>11</v>
      </c>
      <c r="E470" s="1" t="s">
        <v>36</v>
      </c>
      <c r="F470" s="28" t="s">
        <v>264</v>
      </c>
      <c r="G470" s="28" t="s">
        <v>70</v>
      </c>
      <c r="H470" s="5">
        <f t="shared" si="35"/>
        <v>-2900</v>
      </c>
      <c r="I470" s="23">
        <f t="shared" si="34"/>
        <v>0.7692307692307693</v>
      </c>
      <c r="K470" s="2">
        <v>520</v>
      </c>
    </row>
    <row r="471" spans="2:11" ht="12.75">
      <c r="B471" s="8">
        <v>400</v>
      </c>
      <c r="C471" s="1" t="s">
        <v>35</v>
      </c>
      <c r="D471" s="13" t="s">
        <v>11</v>
      </c>
      <c r="E471" s="1" t="s">
        <v>36</v>
      </c>
      <c r="F471" s="28" t="s">
        <v>264</v>
      </c>
      <c r="G471" s="28" t="s">
        <v>134</v>
      </c>
      <c r="H471" s="5">
        <f t="shared" si="35"/>
        <v>-3300</v>
      </c>
      <c r="I471" s="23">
        <f t="shared" si="34"/>
        <v>0.7692307692307693</v>
      </c>
      <c r="K471" s="2">
        <v>520</v>
      </c>
    </row>
    <row r="472" spans="1:11" s="45" customFormat="1" ht="12.75">
      <c r="A472" s="12"/>
      <c r="B472" s="89">
        <f>SUM(B465:B471)</f>
        <v>3300</v>
      </c>
      <c r="C472" s="12"/>
      <c r="D472" s="12"/>
      <c r="E472" s="12" t="s">
        <v>36</v>
      </c>
      <c r="F472" s="19"/>
      <c r="G472" s="19"/>
      <c r="H472" s="43">
        <v>0</v>
      </c>
      <c r="I472" s="44">
        <f t="shared" si="34"/>
        <v>6.346153846153846</v>
      </c>
      <c r="K472" s="2">
        <v>520</v>
      </c>
    </row>
    <row r="473" spans="2:11" ht="12.75">
      <c r="B473" s="8"/>
      <c r="H473" s="5">
        <f>H472-B473</f>
        <v>0</v>
      </c>
      <c r="I473" s="23">
        <f t="shared" si="34"/>
        <v>0</v>
      </c>
      <c r="K473" s="2">
        <v>520</v>
      </c>
    </row>
    <row r="474" spans="2:11" ht="12.75">
      <c r="B474" s="8"/>
      <c r="H474" s="5">
        <v>0</v>
      </c>
      <c r="I474" s="23">
        <f t="shared" si="34"/>
        <v>0</v>
      </c>
      <c r="K474" s="2">
        <v>520</v>
      </c>
    </row>
    <row r="475" spans="2:11" ht="12.75">
      <c r="B475" s="8"/>
      <c r="H475" s="5">
        <f>H474-B475</f>
        <v>0</v>
      </c>
      <c r="I475" s="23">
        <f t="shared" si="34"/>
        <v>0</v>
      </c>
      <c r="K475" s="2">
        <v>520</v>
      </c>
    </row>
    <row r="476" spans="2:11" ht="12.75">
      <c r="B476" s="8"/>
      <c r="H476" s="5">
        <f>H475-B476</f>
        <v>0</v>
      </c>
      <c r="I476" s="23">
        <f t="shared" si="34"/>
        <v>0</v>
      </c>
      <c r="K476" s="2">
        <v>520</v>
      </c>
    </row>
    <row r="477" spans="1:11" s="45" customFormat="1" ht="12.75">
      <c r="A477" s="12"/>
      <c r="B477" s="89">
        <f>+B484+B491+B498</f>
        <v>7560</v>
      </c>
      <c r="C477" s="49" t="s">
        <v>267</v>
      </c>
      <c r="D477" s="46" t="s">
        <v>268</v>
      </c>
      <c r="E477" s="49" t="s">
        <v>899</v>
      </c>
      <c r="F477" s="19"/>
      <c r="G477" s="19"/>
      <c r="H477" s="43">
        <f>H476-B477</f>
        <v>-7560</v>
      </c>
      <c r="I477" s="44">
        <f t="shared" si="34"/>
        <v>14.538461538461538</v>
      </c>
      <c r="K477" s="2">
        <v>520</v>
      </c>
    </row>
    <row r="478" spans="2:11" ht="12.75">
      <c r="B478" s="8"/>
      <c r="H478" s="5">
        <v>0</v>
      </c>
      <c r="I478" s="23">
        <f t="shared" si="34"/>
        <v>0</v>
      </c>
      <c r="K478" s="2">
        <v>520</v>
      </c>
    </row>
    <row r="479" spans="2:11" ht="12.75">
      <c r="B479" s="8"/>
      <c r="H479" s="5">
        <f>H478-B479</f>
        <v>0</v>
      </c>
      <c r="I479" s="23">
        <f t="shared" si="34"/>
        <v>0</v>
      </c>
      <c r="K479" s="2">
        <v>520</v>
      </c>
    </row>
    <row r="480" spans="2:11" ht="12.75">
      <c r="B480" s="8">
        <v>340</v>
      </c>
      <c r="C480" s="1" t="s">
        <v>0</v>
      </c>
      <c r="D480" s="13" t="s">
        <v>11</v>
      </c>
      <c r="E480" s="1" t="s">
        <v>25</v>
      </c>
      <c r="F480" s="28" t="s">
        <v>269</v>
      </c>
      <c r="G480" s="28" t="s">
        <v>270</v>
      </c>
      <c r="H480" s="5">
        <f>H479-B480</f>
        <v>-340</v>
      </c>
      <c r="I480" s="23">
        <f t="shared" si="34"/>
        <v>0.6538461538461539</v>
      </c>
      <c r="K480" s="2">
        <v>520</v>
      </c>
    </row>
    <row r="481" spans="2:11" ht="12.75">
      <c r="B481" s="8">
        <v>340</v>
      </c>
      <c r="C481" s="1" t="s">
        <v>0</v>
      </c>
      <c r="D481" s="13" t="s">
        <v>11</v>
      </c>
      <c r="E481" s="1" t="s">
        <v>25</v>
      </c>
      <c r="F481" s="28" t="s">
        <v>269</v>
      </c>
      <c r="G481" s="28" t="s">
        <v>192</v>
      </c>
      <c r="H481" s="5">
        <f>H480-B481</f>
        <v>-680</v>
      </c>
      <c r="I481" s="23">
        <f t="shared" si="34"/>
        <v>0.6538461538461539</v>
      </c>
      <c r="K481" s="2">
        <v>520</v>
      </c>
    </row>
    <row r="482" spans="2:11" ht="12.75">
      <c r="B482" s="8">
        <v>340</v>
      </c>
      <c r="C482" s="1" t="s">
        <v>0</v>
      </c>
      <c r="D482" s="13" t="s">
        <v>11</v>
      </c>
      <c r="E482" s="1" t="s">
        <v>25</v>
      </c>
      <c r="F482" s="28" t="s">
        <v>269</v>
      </c>
      <c r="G482" s="28" t="s">
        <v>195</v>
      </c>
      <c r="H482" s="5">
        <f>H481-B482</f>
        <v>-1020</v>
      </c>
      <c r="I482" s="23">
        <f t="shared" si="34"/>
        <v>0.6538461538461539</v>
      </c>
      <c r="K482" s="2">
        <v>520</v>
      </c>
    </row>
    <row r="483" spans="2:11" ht="12.75">
      <c r="B483" s="8">
        <v>340</v>
      </c>
      <c r="C483" s="1" t="s">
        <v>0</v>
      </c>
      <c r="D483" s="13" t="s">
        <v>11</v>
      </c>
      <c r="E483" s="1" t="s">
        <v>25</v>
      </c>
      <c r="F483" s="28" t="s">
        <v>269</v>
      </c>
      <c r="G483" s="28" t="s">
        <v>207</v>
      </c>
      <c r="H483" s="5">
        <f>H482-B483</f>
        <v>-1360</v>
      </c>
      <c r="I483" s="23">
        <f t="shared" si="34"/>
        <v>0.6538461538461539</v>
      </c>
      <c r="K483" s="2">
        <v>520</v>
      </c>
    </row>
    <row r="484" spans="1:11" s="45" customFormat="1" ht="12.75">
      <c r="A484" s="12"/>
      <c r="B484" s="89">
        <f>SUM(B480:B483)</f>
        <v>1360</v>
      </c>
      <c r="C484" s="12" t="s">
        <v>0</v>
      </c>
      <c r="D484" s="12"/>
      <c r="E484" s="12"/>
      <c r="F484" s="19"/>
      <c r="G484" s="19"/>
      <c r="H484" s="43">
        <v>0</v>
      </c>
      <c r="I484" s="44">
        <f t="shared" si="34"/>
        <v>2.6153846153846154</v>
      </c>
      <c r="K484" s="2">
        <v>520</v>
      </c>
    </row>
    <row r="485" spans="2:11" ht="12.75">
      <c r="B485" s="8"/>
      <c r="H485" s="5">
        <f>H484-B485</f>
        <v>0</v>
      </c>
      <c r="I485" s="23">
        <f t="shared" si="34"/>
        <v>0</v>
      </c>
      <c r="K485" s="2">
        <v>520</v>
      </c>
    </row>
    <row r="486" spans="2:11" ht="12.75">
      <c r="B486" s="8"/>
      <c r="H486" s="5">
        <v>0</v>
      </c>
      <c r="I486" s="23">
        <f t="shared" si="34"/>
        <v>0</v>
      </c>
      <c r="K486" s="2">
        <v>520</v>
      </c>
    </row>
    <row r="487" spans="2:11" ht="12.75">
      <c r="B487" s="8">
        <v>1200</v>
      </c>
      <c r="C487" s="1" t="s">
        <v>1</v>
      </c>
      <c r="D487" s="13" t="s">
        <v>11</v>
      </c>
      <c r="E487" s="1" t="s">
        <v>25</v>
      </c>
      <c r="F487" s="86" t="s">
        <v>271</v>
      </c>
      <c r="G487" s="28" t="s">
        <v>139</v>
      </c>
      <c r="H487" s="5">
        <f>H486-B487</f>
        <v>-1200</v>
      </c>
      <c r="I487" s="23">
        <f t="shared" si="34"/>
        <v>2.3076923076923075</v>
      </c>
      <c r="K487" s="2">
        <v>520</v>
      </c>
    </row>
    <row r="488" spans="2:11" ht="12.75">
      <c r="B488" s="8">
        <v>1200</v>
      </c>
      <c r="C488" s="1" t="s">
        <v>1</v>
      </c>
      <c r="D488" s="13" t="s">
        <v>11</v>
      </c>
      <c r="E488" s="1" t="s">
        <v>25</v>
      </c>
      <c r="F488" s="86" t="s">
        <v>272</v>
      </c>
      <c r="G488" s="28" t="s">
        <v>145</v>
      </c>
      <c r="H488" s="5">
        <f>H487-B488</f>
        <v>-2400</v>
      </c>
      <c r="I488" s="23">
        <f t="shared" si="34"/>
        <v>2.3076923076923075</v>
      </c>
      <c r="K488" s="2">
        <v>520</v>
      </c>
    </row>
    <row r="489" spans="2:11" ht="12.75">
      <c r="B489" s="8">
        <v>1200</v>
      </c>
      <c r="C489" s="1" t="s">
        <v>1</v>
      </c>
      <c r="D489" s="13" t="s">
        <v>11</v>
      </c>
      <c r="E489" s="1" t="s">
        <v>25</v>
      </c>
      <c r="F489" s="86" t="s">
        <v>273</v>
      </c>
      <c r="G489" s="28" t="s">
        <v>148</v>
      </c>
      <c r="H489" s="5">
        <f>H488-B489</f>
        <v>-3600</v>
      </c>
      <c r="I489" s="23">
        <f t="shared" si="34"/>
        <v>2.3076923076923075</v>
      </c>
      <c r="K489" s="2">
        <v>520</v>
      </c>
    </row>
    <row r="490" spans="2:11" ht="12.75">
      <c r="B490" s="8">
        <v>1200</v>
      </c>
      <c r="C490" s="1" t="s">
        <v>1</v>
      </c>
      <c r="D490" s="13" t="s">
        <v>11</v>
      </c>
      <c r="E490" s="1" t="s">
        <v>25</v>
      </c>
      <c r="F490" s="86" t="s">
        <v>274</v>
      </c>
      <c r="G490" s="28" t="s">
        <v>220</v>
      </c>
      <c r="H490" s="5">
        <f>H489-B490</f>
        <v>-4800</v>
      </c>
      <c r="I490" s="23">
        <f t="shared" si="34"/>
        <v>2.3076923076923075</v>
      </c>
      <c r="K490" s="2">
        <v>520</v>
      </c>
    </row>
    <row r="491" spans="1:11" s="45" customFormat="1" ht="12.75">
      <c r="A491" s="12"/>
      <c r="B491" s="89">
        <f>SUM(B487:B490)</f>
        <v>4800</v>
      </c>
      <c r="C491" s="12" t="s">
        <v>1</v>
      </c>
      <c r="D491" s="12"/>
      <c r="E491" s="12"/>
      <c r="F491" s="19"/>
      <c r="G491" s="19"/>
      <c r="H491" s="43">
        <v>0</v>
      </c>
      <c r="I491" s="44">
        <f t="shared" si="34"/>
        <v>9.23076923076923</v>
      </c>
      <c r="K491" s="2">
        <v>520</v>
      </c>
    </row>
    <row r="492" spans="2:11" ht="12.75">
      <c r="B492" s="8"/>
      <c r="D492" s="13"/>
      <c r="H492" s="5">
        <f>H491-B492</f>
        <v>0</v>
      </c>
      <c r="I492" s="23">
        <f t="shared" si="34"/>
        <v>0</v>
      </c>
      <c r="K492" s="2">
        <v>520</v>
      </c>
    </row>
    <row r="493" spans="2:11" ht="12.75">
      <c r="B493" s="8"/>
      <c r="H493" s="5">
        <v>0</v>
      </c>
      <c r="I493" s="23">
        <f t="shared" si="34"/>
        <v>0</v>
      </c>
      <c r="K493" s="2">
        <v>520</v>
      </c>
    </row>
    <row r="494" spans="2:11" ht="12.75">
      <c r="B494" s="8">
        <v>200</v>
      </c>
      <c r="C494" s="1" t="s">
        <v>35</v>
      </c>
      <c r="D494" s="13" t="s">
        <v>11</v>
      </c>
      <c r="E494" s="1" t="s">
        <v>36</v>
      </c>
      <c r="F494" s="28" t="s">
        <v>269</v>
      </c>
      <c r="G494" s="28" t="s">
        <v>139</v>
      </c>
      <c r="H494" s="5">
        <f>H493-B494</f>
        <v>-200</v>
      </c>
      <c r="I494" s="23">
        <f t="shared" si="34"/>
        <v>0.38461538461538464</v>
      </c>
      <c r="K494" s="2">
        <v>520</v>
      </c>
    </row>
    <row r="495" spans="2:11" ht="12.75">
      <c r="B495" s="8">
        <v>400</v>
      </c>
      <c r="C495" s="1" t="s">
        <v>35</v>
      </c>
      <c r="D495" s="13" t="s">
        <v>11</v>
      </c>
      <c r="E495" s="1" t="s">
        <v>36</v>
      </c>
      <c r="F495" s="28" t="s">
        <v>269</v>
      </c>
      <c r="G495" s="28" t="s">
        <v>220</v>
      </c>
      <c r="H495" s="5">
        <f>H494-B495</f>
        <v>-600</v>
      </c>
      <c r="I495" s="23">
        <f t="shared" si="34"/>
        <v>0.7692307692307693</v>
      </c>
      <c r="K495" s="2">
        <v>520</v>
      </c>
    </row>
    <row r="496" spans="2:11" ht="12.75">
      <c r="B496" s="8">
        <v>400</v>
      </c>
      <c r="C496" s="1" t="s">
        <v>35</v>
      </c>
      <c r="D496" s="13" t="s">
        <v>11</v>
      </c>
      <c r="E496" s="1" t="s">
        <v>36</v>
      </c>
      <c r="F496" s="28" t="s">
        <v>269</v>
      </c>
      <c r="G496" s="28" t="s">
        <v>201</v>
      </c>
      <c r="H496" s="5">
        <f>H495-B496</f>
        <v>-1000</v>
      </c>
      <c r="I496" s="23">
        <f t="shared" si="34"/>
        <v>0.7692307692307693</v>
      </c>
      <c r="K496" s="2">
        <v>520</v>
      </c>
    </row>
    <row r="497" spans="2:11" ht="12.75">
      <c r="B497" s="8">
        <v>400</v>
      </c>
      <c r="C497" s="1" t="s">
        <v>35</v>
      </c>
      <c r="D497" s="13" t="s">
        <v>11</v>
      </c>
      <c r="E497" s="1" t="s">
        <v>36</v>
      </c>
      <c r="F497" s="28" t="s">
        <v>269</v>
      </c>
      <c r="G497" s="28" t="s">
        <v>205</v>
      </c>
      <c r="H497" s="5">
        <f>H496-B497</f>
        <v>-1400</v>
      </c>
      <c r="I497" s="23">
        <f t="shared" si="34"/>
        <v>0.7692307692307693</v>
      </c>
      <c r="K497" s="2">
        <v>520</v>
      </c>
    </row>
    <row r="498" spans="1:11" s="45" customFormat="1" ht="12.75">
      <c r="A498" s="12"/>
      <c r="B498" s="89">
        <f>SUM(B494:B497)</f>
        <v>1400</v>
      </c>
      <c r="C498" s="12"/>
      <c r="D498" s="12"/>
      <c r="E498" s="12" t="s">
        <v>36</v>
      </c>
      <c r="F498" s="19"/>
      <c r="G498" s="19"/>
      <c r="H498" s="43">
        <v>0</v>
      </c>
      <c r="I498" s="44">
        <f t="shared" si="34"/>
        <v>2.6923076923076925</v>
      </c>
      <c r="K498" s="2">
        <v>520</v>
      </c>
    </row>
    <row r="499" spans="2:11" ht="12.75">
      <c r="B499" s="8"/>
      <c r="H499" s="5">
        <f>H498-B499</f>
        <v>0</v>
      </c>
      <c r="I499" s="23">
        <f t="shared" si="34"/>
        <v>0</v>
      </c>
      <c r="K499" s="2">
        <v>520</v>
      </c>
    </row>
    <row r="500" spans="2:11" ht="12.75">
      <c r="B500" s="8"/>
      <c r="H500" s="5">
        <v>0</v>
      </c>
      <c r="I500" s="23">
        <f t="shared" si="34"/>
        <v>0</v>
      </c>
      <c r="K500" s="2">
        <v>520</v>
      </c>
    </row>
    <row r="501" spans="2:11" ht="12.75">
      <c r="B501" s="8"/>
      <c r="H501" s="5">
        <f>H500-B501</f>
        <v>0</v>
      </c>
      <c r="I501" s="23">
        <f t="shared" si="34"/>
        <v>0</v>
      </c>
      <c r="K501" s="2">
        <v>520</v>
      </c>
    </row>
    <row r="502" spans="2:11" ht="12.75">
      <c r="B502" s="8"/>
      <c r="H502" s="5">
        <f>H501-B502</f>
        <v>0</v>
      </c>
      <c r="I502" s="23">
        <f t="shared" si="34"/>
        <v>0</v>
      </c>
      <c r="K502" s="2">
        <v>520</v>
      </c>
    </row>
    <row r="503" spans="1:11" s="45" customFormat="1" ht="12.75">
      <c r="A503" s="12"/>
      <c r="B503" s="89">
        <f>+B514+B522+B529+B534+B538+B542</f>
        <v>52200</v>
      </c>
      <c r="C503" s="49" t="s">
        <v>277</v>
      </c>
      <c r="D503" s="46" t="s">
        <v>297</v>
      </c>
      <c r="E503" s="49" t="s">
        <v>900</v>
      </c>
      <c r="F503" s="19"/>
      <c r="G503" s="19"/>
      <c r="H503" s="43"/>
      <c r="I503" s="44">
        <f t="shared" si="34"/>
        <v>100.38461538461539</v>
      </c>
      <c r="K503" s="2">
        <v>520</v>
      </c>
    </row>
    <row r="504" spans="2:11" ht="12.75">
      <c r="B504" s="8"/>
      <c r="H504" s="5">
        <v>0</v>
      </c>
      <c r="I504" s="23">
        <f t="shared" si="34"/>
        <v>0</v>
      </c>
      <c r="K504" s="2">
        <v>520</v>
      </c>
    </row>
    <row r="505" spans="2:11" ht="12.75">
      <c r="B505" s="8"/>
      <c r="H505" s="5">
        <f aca="true" t="shared" si="36" ref="H505:H513">H504-B505</f>
        <v>0</v>
      </c>
      <c r="I505" s="23">
        <f t="shared" si="34"/>
        <v>0</v>
      </c>
      <c r="K505" s="2">
        <v>520</v>
      </c>
    </row>
    <row r="506" spans="2:11" ht="12.75">
      <c r="B506" s="8">
        <v>2000</v>
      </c>
      <c r="C506" s="13" t="s">
        <v>0</v>
      </c>
      <c r="D506" s="1" t="s">
        <v>11</v>
      </c>
      <c r="E506" s="1" t="s">
        <v>131</v>
      </c>
      <c r="F506" s="41" t="s">
        <v>275</v>
      </c>
      <c r="G506" s="28" t="s">
        <v>18</v>
      </c>
      <c r="H506" s="5">
        <f t="shared" si="36"/>
        <v>-2000</v>
      </c>
      <c r="I506" s="23">
        <f t="shared" si="34"/>
        <v>3.8461538461538463</v>
      </c>
      <c r="K506" s="2">
        <v>520</v>
      </c>
    </row>
    <row r="507" spans="2:11" ht="12.75">
      <c r="B507" s="8">
        <v>2000</v>
      </c>
      <c r="C507" s="13" t="s">
        <v>0</v>
      </c>
      <c r="D507" s="1" t="s">
        <v>11</v>
      </c>
      <c r="E507" s="1" t="s">
        <v>131</v>
      </c>
      <c r="F507" s="41" t="s">
        <v>276</v>
      </c>
      <c r="G507" s="28" t="s">
        <v>20</v>
      </c>
      <c r="H507" s="5">
        <f t="shared" si="36"/>
        <v>-4000</v>
      </c>
      <c r="I507" s="23">
        <f t="shared" si="34"/>
        <v>3.8461538461538463</v>
      </c>
      <c r="K507" s="2">
        <v>520</v>
      </c>
    </row>
    <row r="508" spans="2:11" ht="12.75">
      <c r="B508" s="8">
        <v>2000</v>
      </c>
      <c r="C508" s="13" t="s">
        <v>0</v>
      </c>
      <c r="D508" s="1" t="s">
        <v>11</v>
      </c>
      <c r="E508" s="1" t="s">
        <v>131</v>
      </c>
      <c r="F508" s="31" t="s">
        <v>278</v>
      </c>
      <c r="G508" s="28" t="s">
        <v>38</v>
      </c>
      <c r="H508" s="5">
        <f t="shared" si="36"/>
        <v>-6000</v>
      </c>
      <c r="I508" s="23">
        <f t="shared" si="34"/>
        <v>3.8461538461538463</v>
      </c>
      <c r="K508" s="2">
        <v>520</v>
      </c>
    </row>
    <row r="509" spans="2:11" ht="12.75">
      <c r="B509" s="8">
        <v>2000</v>
      </c>
      <c r="C509" s="13" t="s">
        <v>0</v>
      </c>
      <c r="D509" s="1" t="s">
        <v>11</v>
      </c>
      <c r="E509" s="1" t="s">
        <v>131</v>
      </c>
      <c r="F509" s="31" t="s">
        <v>279</v>
      </c>
      <c r="G509" s="28" t="s">
        <v>22</v>
      </c>
      <c r="H509" s="5">
        <f t="shared" si="36"/>
        <v>-8000</v>
      </c>
      <c r="I509" s="23">
        <f t="shared" si="34"/>
        <v>3.8461538461538463</v>
      </c>
      <c r="K509" s="2">
        <v>520</v>
      </c>
    </row>
    <row r="510" spans="2:11" ht="12.75">
      <c r="B510" s="8">
        <v>2000</v>
      </c>
      <c r="C510" s="13" t="s">
        <v>0</v>
      </c>
      <c r="D510" s="1" t="s">
        <v>11</v>
      </c>
      <c r="E510" s="1" t="s">
        <v>280</v>
      </c>
      <c r="F510" s="41" t="s">
        <v>281</v>
      </c>
      <c r="G510" s="28" t="s">
        <v>22</v>
      </c>
      <c r="H510" s="5">
        <f t="shared" si="36"/>
        <v>-10000</v>
      </c>
      <c r="I510" s="23">
        <f t="shared" si="34"/>
        <v>3.8461538461538463</v>
      </c>
      <c r="K510" s="2">
        <v>520</v>
      </c>
    </row>
    <row r="511" spans="2:11" ht="12.75">
      <c r="B511" s="8">
        <v>2500</v>
      </c>
      <c r="C511" s="13" t="s">
        <v>0</v>
      </c>
      <c r="D511" s="1" t="s">
        <v>11</v>
      </c>
      <c r="E511" s="1" t="s">
        <v>280</v>
      </c>
      <c r="F511" s="31" t="s">
        <v>282</v>
      </c>
      <c r="G511" s="28" t="s">
        <v>22</v>
      </c>
      <c r="H511" s="5">
        <f t="shared" si="36"/>
        <v>-12500</v>
      </c>
      <c r="I511" s="23">
        <f t="shared" si="34"/>
        <v>4.8076923076923075</v>
      </c>
      <c r="K511" s="2">
        <v>520</v>
      </c>
    </row>
    <row r="512" spans="2:11" ht="12.75">
      <c r="B512" s="8">
        <v>2000</v>
      </c>
      <c r="C512" s="13" t="s">
        <v>0</v>
      </c>
      <c r="D512" s="1" t="s">
        <v>11</v>
      </c>
      <c r="E512" s="1" t="s">
        <v>131</v>
      </c>
      <c r="F512" s="41" t="s">
        <v>283</v>
      </c>
      <c r="G512" s="28" t="s">
        <v>62</v>
      </c>
      <c r="H512" s="5">
        <f t="shared" si="36"/>
        <v>-14500</v>
      </c>
      <c r="I512" s="23">
        <f t="shared" si="34"/>
        <v>3.8461538461538463</v>
      </c>
      <c r="K512" s="2">
        <v>520</v>
      </c>
    </row>
    <row r="513" spans="1:11" s="16" customFormat="1" ht="12.75">
      <c r="A513" s="13"/>
      <c r="B513" s="8">
        <v>2000</v>
      </c>
      <c r="C513" s="13" t="s">
        <v>0</v>
      </c>
      <c r="D513" s="13" t="s">
        <v>11</v>
      </c>
      <c r="E513" s="1" t="s">
        <v>25</v>
      </c>
      <c r="F513" s="28" t="s">
        <v>284</v>
      </c>
      <c r="G513" s="28" t="s">
        <v>27</v>
      </c>
      <c r="H513" s="5">
        <f t="shared" si="36"/>
        <v>-16500</v>
      </c>
      <c r="I513" s="39">
        <f t="shared" si="34"/>
        <v>3.8461538461538463</v>
      </c>
      <c r="K513" s="2">
        <v>520</v>
      </c>
    </row>
    <row r="514" spans="1:11" s="45" customFormat="1" ht="12.75">
      <c r="A514" s="12"/>
      <c r="B514" s="89">
        <f>SUM(B506:B513)</f>
        <v>16500</v>
      </c>
      <c r="C514" s="12" t="s">
        <v>0</v>
      </c>
      <c r="D514" s="12"/>
      <c r="E514" s="12"/>
      <c r="F514" s="19"/>
      <c r="G514" s="19"/>
      <c r="H514" s="43">
        <v>0</v>
      </c>
      <c r="I514" s="44">
        <f t="shared" si="34"/>
        <v>31.73076923076923</v>
      </c>
      <c r="K514" s="2">
        <v>520</v>
      </c>
    </row>
    <row r="515" spans="2:11" ht="12.75">
      <c r="B515" s="8"/>
      <c r="H515" s="5">
        <f aca="true" t="shared" si="37" ref="H515:H521">H514-B515</f>
        <v>0</v>
      </c>
      <c r="I515" s="23">
        <f t="shared" si="34"/>
        <v>0</v>
      </c>
      <c r="K515" s="2">
        <v>520</v>
      </c>
    </row>
    <row r="516" spans="2:11" ht="12.75">
      <c r="B516" s="8"/>
      <c r="H516" s="5">
        <f t="shared" si="37"/>
        <v>0</v>
      </c>
      <c r="I516" s="23">
        <f aca="true" t="shared" si="38" ref="I516:I579">+B516/K516</f>
        <v>0</v>
      </c>
      <c r="K516" s="2">
        <v>520</v>
      </c>
    </row>
    <row r="517" spans="2:12" ht="12.75">
      <c r="B517" s="245"/>
      <c r="C517" s="37"/>
      <c r="D517" s="37"/>
      <c r="E517" s="37"/>
      <c r="G517" s="58"/>
      <c r="H517" s="5">
        <f t="shared" si="37"/>
        <v>0</v>
      </c>
      <c r="I517" s="23">
        <f t="shared" si="38"/>
        <v>0</v>
      </c>
      <c r="J517" s="36"/>
      <c r="K517" s="2">
        <v>520</v>
      </c>
      <c r="L517" s="38">
        <v>500</v>
      </c>
    </row>
    <row r="518" spans="2:11" ht="12.75">
      <c r="B518" s="161">
        <v>5000</v>
      </c>
      <c r="C518" s="33" t="s">
        <v>285</v>
      </c>
      <c r="D518" s="13" t="s">
        <v>11</v>
      </c>
      <c r="E518" s="33" t="s">
        <v>30</v>
      </c>
      <c r="F518" s="28" t="s">
        <v>286</v>
      </c>
      <c r="G518" s="32" t="s">
        <v>38</v>
      </c>
      <c r="H518" s="5">
        <f t="shared" si="37"/>
        <v>-5000</v>
      </c>
      <c r="I518" s="23">
        <f t="shared" si="38"/>
        <v>9.615384615384615</v>
      </c>
      <c r="K518" s="2">
        <v>520</v>
      </c>
    </row>
    <row r="519" spans="2:11" ht="12.75">
      <c r="B519" s="161">
        <v>4000</v>
      </c>
      <c r="C519" s="13" t="s">
        <v>287</v>
      </c>
      <c r="D519" s="13" t="s">
        <v>11</v>
      </c>
      <c r="E519" s="13" t="s">
        <v>30</v>
      </c>
      <c r="F519" s="28" t="s">
        <v>288</v>
      </c>
      <c r="G519" s="31" t="s">
        <v>27</v>
      </c>
      <c r="H519" s="5">
        <f t="shared" si="37"/>
        <v>-9000</v>
      </c>
      <c r="I519" s="23">
        <f t="shared" si="38"/>
        <v>7.6923076923076925</v>
      </c>
      <c r="K519" s="2">
        <v>520</v>
      </c>
    </row>
    <row r="520" spans="2:11" ht="12.75">
      <c r="B520" s="8">
        <v>4000</v>
      </c>
      <c r="C520" s="13" t="s">
        <v>289</v>
      </c>
      <c r="D520" s="13" t="s">
        <v>11</v>
      </c>
      <c r="E520" s="1" t="s">
        <v>30</v>
      </c>
      <c r="F520" s="28" t="s">
        <v>290</v>
      </c>
      <c r="G520" s="28" t="s">
        <v>27</v>
      </c>
      <c r="H520" s="5">
        <f t="shared" si="37"/>
        <v>-13000</v>
      </c>
      <c r="I520" s="23">
        <f t="shared" si="38"/>
        <v>7.6923076923076925</v>
      </c>
      <c r="K520" s="2">
        <v>520</v>
      </c>
    </row>
    <row r="521" spans="2:11" ht="12.75">
      <c r="B521" s="8">
        <v>5000</v>
      </c>
      <c r="C521" s="13" t="s">
        <v>291</v>
      </c>
      <c r="D521" s="13" t="s">
        <v>11</v>
      </c>
      <c r="E521" s="1" t="s">
        <v>30</v>
      </c>
      <c r="F521" s="28" t="s">
        <v>292</v>
      </c>
      <c r="G521" s="28" t="s">
        <v>22</v>
      </c>
      <c r="H521" s="5">
        <f t="shared" si="37"/>
        <v>-18000</v>
      </c>
      <c r="I521" s="23">
        <f t="shared" si="38"/>
        <v>9.615384615384615</v>
      </c>
      <c r="K521" s="2">
        <v>520</v>
      </c>
    </row>
    <row r="522" spans="1:11" s="45" customFormat="1" ht="12.75">
      <c r="A522" s="12"/>
      <c r="B522" s="89">
        <f>SUM(B518:B521)</f>
        <v>18000</v>
      </c>
      <c r="C522" s="12" t="s">
        <v>34</v>
      </c>
      <c r="D522" s="12"/>
      <c r="E522" s="12"/>
      <c r="F522" s="19"/>
      <c r="G522" s="19"/>
      <c r="H522" s="43">
        <v>0</v>
      </c>
      <c r="I522" s="44">
        <f t="shared" si="38"/>
        <v>34.61538461538461</v>
      </c>
      <c r="K522" s="2">
        <v>520</v>
      </c>
    </row>
    <row r="523" spans="2:11" ht="12.75">
      <c r="B523" s="8"/>
      <c r="F523" s="31"/>
      <c r="H523" s="5">
        <f aca="true" t="shared" si="39" ref="H523:H528">H522-B523</f>
        <v>0</v>
      </c>
      <c r="I523" s="23">
        <f t="shared" si="38"/>
        <v>0</v>
      </c>
      <c r="K523" s="2">
        <v>520</v>
      </c>
    </row>
    <row r="524" spans="2:11" ht="12.75">
      <c r="B524" s="8"/>
      <c r="F524" s="31"/>
      <c r="H524" s="5">
        <f t="shared" si="39"/>
        <v>0</v>
      </c>
      <c r="I524" s="23">
        <f t="shared" si="38"/>
        <v>0</v>
      </c>
      <c r="K524" s="2">
        <v>520</v>
      </c>
    </row>
    <row r="525" spans="2:11" ht="12.75">
      <c r="B525" s="161">
        <v>200</v>
      </c>
      <c r="C525" s="1" t="s">
        <v>35</v>
      </c>
      <c r="D525" s="13" t="s">
        <v>11</v>
      </c>
      <c r="E525" s="1" t="s">
        <v>36</v>
      </c>
      <c r="F525" s="28" t="s">
        <v>293</v>
      </c>
      <c r="G525" s="32" t="s">
        <v>38</v>
      </c>
      <c r="H525" s="5">
        <f t="shared" si="39"/>
        <v>-200</v>
      </c>
      <c r="I525" s="23">
        <f t="shared" si="38"/>
        <v>0.38461538461538464</v>
      </c>
      <c r="K525" s="2">
        <v>520</v>
      </c>
    </row>
    <row r="526" spans="2:11" ht="12.75">
      <c r="B526" s="8">
        <v>300</v>
      </c>
      <c r="C526" s="1" t="s">
        <v>35</v>
      </c>
      <c r="D526" s="13" t="s">
        <v>11</v>
      </c>
      <c r="E526" s="1" t="s">
        <v>36</v>
      </c>
      <c r="F526" s="28" t="s">
        <v>293</v>
      </c>
      <c r="G526" s="28" t="s">
        <v>27</v>
      </c>
      <c r="H526" s="5">
        <f t="shared" si="39"/>
        <v>-500</v>
      </c>
      <c r="I526" s="23">
        <f t="shared" si="38"/>
        <v>0.5769230769230769</v>
      </c>
      <c r="K526" s="2">
        <v>520</v>
      </c>
    </row>
    <row r="527" spans="2:11" ht="12.75">
      <c r="B527" s="8">
        <v>200</v>
      </c>
      <c r="C527" s="1" t="s">
        <v>35</v>
      </c>
      <c r="D527" s="13" t="s">
        <v>11</v>
      </c>
      <c r="E527" s="1" t="s">
        <v>36</v>
      </c>
      <c r="F527" s="28" t="s">
        <v>293</v>
      </c>
      <c r="G527" s="28" t="s">
        <v>22</v>
      </c>
      <c r="H527" s="5">
        <f t="shared" si="39"/>
        <v>-700</v>
      </c>
      <c r="I527" s="23">
        <f t="shared" si="38"/>
        <v>0.38461538461538464</v>
      </c>
      <c r="K527" s="2">
        <v>520</v>
      </c>
    </row>
    <row r="528" spans="2:11" ht="12.75">
      <c r="B528" s="161">
        <v>2000</v>
      </c>
      <c r="C528" s="13" t="s">
        <v>35</v>
      </c>
      <c r="D528" s="13" t="s">
        <v>11</v>
      </c>
      <c r="E528" s="13" t="s">
        <v>36</v>
      </c>
      <c r="F528" s="28" t="s">
        <v>293</v>
      </c>
      <c r="G528" s="31" t="s">
        <v>70</v>
      </c>
      <c r="H528" s="5">
        <f t="shared" si="39"/>
        <v>-2700</v>
      </c>
      <c r="I528" s="23">
        <f t="shared" si="38"/>
        <v>3.8461538461538463</v>
      </c>
      <c r="K528" s="2">
        <v>520</v>
      </c>
    </row>
    <row r="529" spans="1:11" s="45" customFormat="1" ht="12.75">
      <c r="A529" s="12"/>
      <c r="B529" s="89">
        <f>SUM(B525:B528)</f>
        <v>2700</v>
      </c>
      <c r="C529" s="12"/>
      <c r="D529" s="12"/>
      <c r="E529" s="12" t="s">
        <v>36</v>
      </c>
      <c r="F529" s="19"/>
      <c r="G529" s="19"/>
      <c r="H529" s="43">
        <v>0</v>
      </c>
      <c r="I529" s="44">
        <f t="shared" si="38"/>
        <v>5.1923076923076925</v>
      </c>
      <c r="K529" s="2">
        <v>520</v>
      </c>
    </row>
    <row r="530" spans="2:11" ht="12.75">
      <c r="B530" s="8"/>
      <c r="H530" s="5">
        <f>H529-B530</f>
        <v>0</v>
      </c>
      <c r="I530" s="23">
        <f t="shared" si="38"/>
        <v>0</v>
      </c>
      <c r="K530" s="2">
        <v>520</v>
      </c>
    </row>
    <row r="531" spans="2:11" ht="12.75">
      <c r="B531" s="8"/>
      <c r="H531" s="5">
        <f>H530-B531</f>
        <v>0</v>
      </c>
      <c r="I531" s="23">
        <f t="shared" si="38"/>
        <v>0</v>
      </c>
      <c r="K531" s="2">
        <v>520</v>
      </c>
    </row>
    <row r="532" spans="2:11" ht="12.75">
      <c r="B532" s="161">
        <v>3000</v>
      </c>
      <c r="C532" s="13" t="s">
        <v>39</v>
      </c>
      <c r="D532" s="13" t="s">
        <v>11</v>
      </c>
      <c r="E532" s="34" t="s">
        <v>30</v>
      </c>
      <c r="F532" s="28" t="s">
        <v>294</v>
      </c>
      <c r="G532" s="35" t="s">
        <v>38</v>
      </c>
      <c r="H532" s="5">
        <f>H531-B532</f>
        <v>-3000</v>
      </c>
      <c r="I532" s="23">
        <f t="shared" si="38"/>
        <v>5.769230769230769</v>
      </c>
      <c r="K532" s="2">
        <v>520</v>
      </c>
    </row>
    <row r="533" spans="2:11" ht="12.75">
      <c r="B533" s="8">
        <v>3000</v>
      </c>
      <c r="C533" s="1" t="s">
        <v>39</v>
      </c>
      <c r="D533" s="13" t="s">
        <v>11</v>
      </c>
      <c r="E533" s="1" t="s">
        <v>30</v>
      </c>
      <c r="F533" s="28" t="s">
        <v>294</v>
      </c>
      <c r="G533" s="28" t="s">
        <v>27</v>
      </c>
      <c r="H533" s="5">
        <f>H532-B533</f>
        <v>-6000</v>
      </c>
      <c r="I533" s="23">
        <f t="shared" si="38"/>
        <v>5.769230769230769</v>
      </c>
      <c r="K533" s="2">
        <v>520</v>
      </c>
    </row>
    <row r="534" spans="1:11" s="45" customFormat="1" ht="12.75">
      <c r="A534" s="12"/>
      <c r="B534" s="89">
        <f>SUM(B532:B533)</f>
        <v>6000</v>
      </c>
      <c r="C534" s="12" t="s">
        <v>39</v>
      </c>
      <c r="D534" s="12"/>
      <c r="E534" s="12"/>
      <c r="F534" s="19"/>
      <c r="G534" s="19"/>
      <c r="H534" s="43">
        <v>0</v>
      </c>
      <c r="I534" s="44">
        <f t="shared" si="38"/>
        <v>11.538461538461538</v>
      </c>
      <c r="K534" s="2">
        <v>520</v>
      </c>
    </row>
    <row r="535" spans="2:11" ht="12.75">
      <c r="B535" s="8"/>
      <c r="H535" s="5">
        <f>H534-B535</f>
        <v>0</v>
      </c>
      <c r="I535" s="23">
        <f t="shared" si="38"/>
        <v>0</v>
      </c>
      <c r="K535" s="2">
        <v>520</v>
      </c>
    </row>
    <row r="536" spans="2:11" ht="12.75">
      <c r="B536" s="161">
        <v>2000</v>
      </c>
      <c r="C536" s="13" t="s">
        <v>42</v>
      </c>
      <c r="D536" s="13" t="s">
        <v>11</v>
      </c>
      <c r="E536" s="34" t="s">
        <v>30</v>
      </c>
      <c r="F536" s="28" t="s">
        <v>293</v>
      </c>
      <c r="G536" s="35" t="s">
        <v>38</v>
      </c>
      <c r="H536" s="5">
        <f>H535-B536</f>
        <v>-2000</v>
      </c>
      <c r="I536" s="23">
        <f t="shared" si="38"/>
        <v>3.8461538461538463</v>
      </c>
      <c r="K536" s="2">
        <v>520</v>
      </c>
    </row>
    <row r="537" spans="2:11" ht="12.75">
      <c r="B537" s="161">
        <v>2000</v>
      </c>
      <c r="C537" s="13" t="s">
        <v>42</v>
      </c>
      <c r="D537" s="13" t="s">
        <v>11</v>
      </c>
      <c r="E537" s="13" t="s">
        <v>30</v>
      </c>
      <c r="F537" s="28" t="s">
        <v>293</v>
      </c>
      <c r="G537" s="31" t="s">
        <v>27</v>
      </c>
      <c r="H537" s="5">
        <f>H536-B537</f>
        <v>-4000</v>
      </c>
      <c r="I537" s="23">
        <f t="shared" si="38"/>
        <v>3.8461538461538463</v>
      </c>
      <c r="K537" s="2">
        <v>520</v>
      </c>
    </row>
    <row r="538" spans="1:11" s="45" customFormat="1" ht="12.75">
      <c r="A538" s="12"/>
      <c r="B538" s="89">
        <f>SUM(B536:B537)</f>
        <v>4000</v>
      </c>
      <c r="C538" s="12" t="s">
        <v>42</v>
      </c>
      <c r="D538" s="12"/>
      <c r="E538" s="12"/>
      <c r="F538" s="19"/>
      <c r="G538" s="19"/>
      <c r="H538" s="43">
        <v>0</v>
      </c>
      <c r="I538" s="44">
        <f t="shared" si="38"/>
        <v>7.6923076923076925</v>
      </c>
      <c r="K538" s="2">
        <v>520</v>
      </c>
    </row>
    <row r="539" spans="2:11" ht="12.75">
      <c r="B539" s="8"/>
      <c r="H539" s="5">
        <f>H538-B539</f>
        <v>0</v>
      </c>
      <c r="I539" s="23">
        <f t="shared" si="38"/>
        <v>0</v>
      </c>
      <c r="K539" s="2">
        <v>520</v>
      </c>
    </row>
    <row r="540" spans="2:11" ht="12.75">
      <c r="B540" s="8"/>
      <c r="H540" s="5">
        <f>H539-B540</f>
        <v>0</v>
      </c>
      <c r="I540" s="23">
        <f t="shared" si="38"/>
        <v>0</v>
      </c>
      <c r="K540" s="2">
        <v>520</v>
      </c>
    </row>
    <row r="541" spans="2:11" ht="12.75">
      <c r="B541" s="8">
        <v>5000</v>
      </c>
      <c r="C541" s="1" t="s">
        <v>295</v>
      </c>
      <c r="D541" s="13" t="s">
        <v>11</v>
      </c>
      <c r="E541" s="1" t="s">
        <v>45</v>
      </c>
      <c r="F541" s="28" t="s">
        <v>296</v>
      </c>
      <c r="G541" s="28" t="s">
        <v>22</v>
      </c>
      <c r="H541" s="5">
        <f>H540-B541</f>
        <v>-5000</v>
      </c>
      <c r="I541" s="23">
        <f t="shared" si="38"/>
        <v>9.615384615384615</v>
      </c>
      <c r="K541" s="2">
        <v>520</v>
      </c>
    </row>
    <row r="542" spans="1:11" s="45" customFormat="1" ht="12.75">
      <c r="A542" s="12"/>
      <c r="B542" s="89">
        <v>5000</v>
      </c>
      <c r="C542" s="12"/>
      <c r="D542" s="12"/>
      <c r="E542" s="12" t="s">
        <v>45</v>
      </c>
      <c r="F542" s="19"/>
      <c r="G542" s="19"/>
      <c r="H542" s="43">
        <v>0</v>
      </c>
      <c r="I542" s="44">
        <f t="shared" si="38"/>
        <v>9.615384615384615</v>
      </c>
      <c r="K542" s="2">
        <v>520</v>
      </c>
    </row>
    <row r="543" spans="2:11" ht="12.75">
      <c r="B543" s="8"/>
      <c r="H543" s="5">
        <f>H542-B543</f>
        <v>0</v>
      </c>
      <c r="I543" s="23">
        <f t="shared" si="38"/>
        <v>0</v>
      </c>
      <c r="K543" s="2">
        <v>520</v>
      </c>
    </row>
    <row r="544" spans="2:11" ht="12.75">
      <c r="B544" s="8"/>
      <c r="H544" s="5">
        <v>0</v>
      </c>
      <c r="I544" s="23">
        <f t="shared" si="38"/>
        <v>0</v>
      </c>
      <c r="K544" s="2">
        <v>520</v>
      </c>
    </row>
    <row r="545" spans="2:11" ht="12.75">
      <c r="B545" s="8"/>
      <c r="H545" s="5">
        <f>H544-B545</f>
        <v>0</v>
      </c>
      <c r="I545" s="23">
        <f t="shared" si="38"/>
        <v>0</v>
      </c>
      <c r="K545" s="2">
        <v>520</v>
      </c>
    </row>
    <row r="546" spans="2:11" ht="12.75">
      <c r="B546" s="8"/>
      <c r="H546" s="5">
        <f>H545-B546</f>
        <v>0</v>
      </c>
      <c r="I546" s="23">
        <f t="shared" si="38"/>
        <v>0</v>
      </c>
      <c r="K546" s="2">
        <v>520</v>
      </c>
    </row>
    <row r="547" spans="1:11" s="45" customFormat="1" ht="12.75">
      <c r="A547" s="12"/>
      <c r="B547" s="89">
        <f>+B553+B557+B564+B570+B575</f>
        <v>22000</v>
      </c>
      <c r="C547" s="49" t="s">
        <v>298</v>
      </c>
      <c r="D547" s="46" t="s">
        <v>299</v>
      </c>
      <c r="E547" s="49" t="s">
        <v>300</v>
      </c>
      <c r="F547" s="19"/>
      <c r="G547" s="19"/>
      <c r="H547" s="43">
        <f>H546-B547</f>
        <v>-22000</v>
      </c>
      <c r="I547" s="44">
        <f t="shared" si="38"/>
        <v>42.30769230769231</v>
      </c>
      <c r="K547" s="2">
        <v>520</v>
      </c>
    </row>
    <row r="548" spans="2:11" ht="12.75">
      <c r="B548" s="8"/>
      <c r="H548" s="5">
        <v>0</v>
      </c>
      <c r="I548" s="23">
        <f t="shared" si="38"/>
        <v>0</v>
      </c>
      <c r="K548" s="2">
        <v>520</v>
      </c>
    </row>
    <row r="549" spans="2:11" ht="12.75">
      <c r="B549" s="8"/>
      <c r="H549" s="5">
        <f>H548-B549</f>
        <v>0</v>
      </c>
      <c r="I549" s="23">
        <f t="shared" si="38"/>
        <v>0</v>
      </c>
      <c r="K549" s="2">
        <v>520</v>
      </c>
    </row>
    <row r="550" spans="2:11" ht="12.75">
      <c r="B550" s="8">
        <v>3000</v>
      </c>
      <c r="C550" s="1" t="s">
        <v>0</v>
      </c>
      <c r="D550" s="13" t="s">
        <v>11</v>
      </c>
      <c r="E550" s="1" t="s">
        <v>25</v>
      </c>
      <c r="F550" s="28" t="s">
        <v>301</v>
      </c>
      <c r="G550" s="28" t="s">
        <v>66</v>
      </c>
      <c r="H550" s="5">
        <f>H549-B550</f>
        <v>-3000</v>
      </c>
      <c r="I550" s="23">
        <f t="shared" si="38"/>
        <v>5.769230769230769</v>
      </c>
      <c r="K550" s="2">
        <v>520</v>
      </c>
    </row>
    <row r="551" spans="2:11" ht="12.75">
      <c r="B551" s="8">
        <v>1500</v>
      </c>
      <c r="C551" s="1" t="s">
        <v>0</v>
      </c>
      <c r="D551" s="13" t="s">
        <v>11</v>
      </c>
      <c r="E551" s="1" t="s">
        <v>25</v>
      </c>
      <c r="F551" s="28" t="s">
        <v>302</v>
      </c>
      <c r="G551" s="28" t="s">
        <v>66</v>
      </c>
      <c r="H551" s="5">
        <f>H550-B551</f>
        <v>-4500</v>
      </c>
      <c r="I551" s="23">
        <f t="shared" si="38"/>
        <v>2.8846153846153846</v>
      </c>
      <c r="K551" s="2">
        <v>520</v>
      </c>
    </row>
    <row r="552" spans="2:11" ht="12.75">
      <c r="B552" s="8">
        <v>2000</v>
      </c>
      <c r="C552" s="1" t="s">
        <v>0</v>
      </c>
      <c r="D552" s="13" t="s">
        <v>11</v>
      </c>
      <c r="E552" s="1" t="s">
        <v>25</v>
      </c>
      <c r="F552" s="28" t="s">
        <v>303</v>
      </c>
      <c r="G552" s="28" t="s">
        <v>68</v>
      </c>
      <c r="H552" s="5">
        <f>H551-B552</f>
        <v>-6500</v>
      </c>
      <c r="I552" s="23">
        <f t="shared" si="38"/>
        <v>3.8461538461538463</v>
      </c>
      <c r="K552" s="2">
        <v>520</v>
      </c>
    </row>
    <row r="553" spans="1:11" s="45" customFormat="1" ht="12.75">
      <c r="A553" s="12"/>
      <c r="B553" s="89">
        <f>SUM(B550:B552)</f>
        <v>6500</v>
      </c>
      <c r="C553" s="12" t="s">
        <v>0</v>
      </c>
      <c r="D553" s="12"/>
      <c r="E553" s="12"/>
      <c r="F553" s="19"/>
      <c r="G553" s="19"/>
      <c r="H553" s="43">
        <v>0</v>
      </c>
      <c r="I553" s="44">
        <f t="shared" si="38"/>
        <v>12.5</v>
      </c>
      <c r="K553" s="2">
        <v>520</v>
      </c>
    </row>
    <row r="554" spans="2:11" ht="12.75">
      <c r="B554" s="8"/>
      <c r="H554" s="5">
        <f>H553-B554</f>
        <v>0</v>
      </c>
      <c r="I554" s="23">
        <f t="shared" si="38"/>
        <v>0</v>
      </c>
      <c r="K554" s="2">
        <v>520</v>
      </c>
    </row>
    <row r="555" spans="2:11" ht="12.75">
      <c r="B555" s="8"/>
      <c r="H555" s="5">
        <f>H554-B555</f>
        <v>0</v>
      </c>
      <c r="I555" s="23">
        <f t="shared" si="38"/>
        <v>0</v>
      </c>
      <c r="K555" s="2">
        <v>520</v>
      </c>
    </row>
    <row r="556" spans="2:11" ht="12.75">
      <c r="B556" s="8">
        <v>5000</v>
      </c>
      <c r="C556" s="1" t="s">
        <v>304</v>
      </c>
      <c r="D556" s="13" t="s">
        <v>11</v>
      </c>
      <c r="E556" s="1" t="s">
        <v>30</v>
      </c>
      <c r="F556" s="28" t="s">
        <v>305</v>
      </c>
      <c r="G556" s="28" t="s">
        <v>66</v>
      </c>
      <c r="H556" s="5">
        <f>H555-B556</f>
        <v>-5000</v>
      </c>
      <c r="I556" s="23">
        <f t="shared" si="38"/>
        <v>9.615384615384615</v>
      </c>
      <c r="K556" s="2">
        <v>520</v>
      </c>
    </row>
    <row r="557" spans="1:11" s="45" customFormat="1" ht="12.75">
      <c r="A557" s="12"/>
      <c r="B557" s="89">
        <v>5000</v>
      </c>
      <c r="C557" s="12" t="s">
        <v>34</v>
      </c>
      <c r="D557" s="12"/>
      <c r="E557" s="12"/>
      <c r="F557" s="19"/>
      <c r="G557" s="19"/>
      <c r="H557" s="43">
        <v>0</v>
      </c>
      <c r="I557" s="44">
        <f t="shared" si="38"/>
        <v>9.615384615384615</v>
      </c>
      <c r="K557" s="2">
        <v>520</v>
      </c>
    </row>
    <row r="558" spans="2:11" ht="12.75">
      <c r="B558" s="8"/>
      <c r="H558" s="5">
        <f aca="true" t="shared" si="40" ref="H558:H563">H557-B558</f>
        <v>0</v>
      </c>
      <c r="I558" s="23">
        <f t="shared" si="38"/>
        <v>0</v>
      </c>
      <c r="K558" s="2">
        <v>520</v>
      </c>
    </row>
    <row r="559" spans="2:11" ht="12.75">
      <c r="B559" s="8"/>
      <c r="H559" s="5">
        <f t="shared" si="40"/>
        <v>0</v>
      </c>
      <c r="I559" s="23">
        <f t="shared" si="38"/>
        <v>0</v>
      </c>
      <c r="K559" s="2">
        <v>520</v>
      </c>
    </row>
    <row r="560" spans="2:11" ht="12.75">
      <c r="B560" s="8">
        <v>700</v>
      </c>
      <c r="C560" s="1" t="s">
        <v>35</v>
      </c>
      <c r="D560" s="13" t="s">
        <v>11</v>
      </c>
      <c r="E560" s="1" t="s">
        <v>36</v>
      </c>
      <c r="F560" s="28" t="s">
        <v>302</v>
      </c>
      <c r="G560" s="28" t="s">
        <v>66</v>
      </c>
      <c r="H560" s="5">
        <f t="shared" si="40"/>
        <v>-700</v>
      </c>
      <c r="I560" s="23">
        <f t="shared" si="38"/>
        <v>1.3461538461538463</v>
      </c>
      <c r="K560" s="2">
        <v>520</v>
      </c>
    </row>
    <row r="561" spans="2:11" ht="12.75">
      <c r="B561" s="8">
        <v>1000</v>
      </c>
      <c r="C561" s="1" t="s">
        <v>35</v>
      </c>
      <c r="D561" s="13" t="s">
        <v>11</v>
      </c>
      <c r="E561" s="1" t="s">
        <v>36</v>
      </c>
      <c r="F561" s="28" t="s">
        <v>302</v>
      </c>
      <c r="G561" s="28" t="s">
        <v>66</v>
      </c>
      <c r="H561" s="5">
        <f t="shared" si="40"/>
        <v>-1700</v>
      </c>
      <c r="I561" s="23">
        <f t="shared" si="38"/>
        <v>1.9230769230769231</v>
      </c>
      <c r="K561" s="2">
        <v>520</v>
      </c>
    </row>
    <row r="562" spans="2:11" ht="12.75">
      <c r="B562" s="8">
        <v>1000</v>
      </c>
      <c r="C562" s="1" t="s">
        <v>35</v>
      </c>
      <c r="D562" s="13" t="s">
        <v>11</v>
      </c>
      <c r="E562" s="1" t="s">
        <v>36</v>
      </c>
      <c r="F562" s="28" t="s">
        <v>302</v>
      </c>
      <c r="G562" s="28" t="s">
        <v>68</v>
      </c>
      <c r="H562" s="5">
        <f t="shared" si="40"/>
        <v>-2700</v>
      </c>
      <c r="I562" s="23">
        <f t="shared" si="38"/>
        <v>1.9230769230769231</v>
      </c>
      <c r="K562" s="2">
        <v>520</v>
      </c>
    </row>
    <row r="563" spans="2:11" ht="12.75">
      <c r="B563" s="8">
        <v>900</v>
      </c>
      <c r="C563" s="1" t="s">
        <v>35</v>
      </c>
      <c r="D563" s="13" t="s">
        <v>11</v>
      </c>
      <c r="E563" s="1" t="s">
        <v>36</v>
      </c>
      <c r="F563" s="28" t="s">
        <v>302</v>
      </c>
      <c r="G563" s="28" t="s">
        <v>68</v>
      </c>
      <c r="H563" s="5">
        <f t="shared" si="40"/>
        <v>-3600</v>
      </c>
      <c r="I563" s="23">
        <f t="shared" si="38"/>
        <v>1.7307692307692308</v>
      </c>
      <c r="K563" s="2">
        <v>520</v>
      </c>
    </row>
    <row r="564" spans="1:11" s="45" customFormat="1" ht="12.75">
      <c r="A564" s="12"/>
      <c r="B564" s="89">
        <f>SUM(B560:B563)</f>
        <v>3600</v>
      </c>
      <c r="C564" s="12"/>
      <c r="D564" s="12"/>
      <c r="E564" s="12" t="s">
        <v>36</v>
      </c>
      <c r="F564" s="19"/>
      <c r="G564" s="19"/>
      <c r="H564" s="43">
        <v>0</v>
      </c>
      <c r="I564" s="44">
        <f t="shared" si="38"/>
        <v>6.923076923076923</v>
      </c>
      <c r="K564" s="2">
        <v>520</v>
      </c>
    </row>
    <row r="565" spans="2:11" ht="12.75">
      <c r="B565" s="8"/>
      <c r="H565" s="5">
        <f>H564-B565</f>
        <v>0</v>
      </c>
      <c r="I565" s="23">
        <f t="shared" si="38"/>
        <v>0</v>
      </c>
      <c r="K565" s="2">
        <v>520</v>
      </c>
    </row>
    <row r="566" spans="2:11" ht="12.75">
      <c r="B566" s="8"/>
      <c r="I566" s="23">
        <f t="shared" si="38"/>
        <v>0</v>
      </c>
      <c r="K566" s="2">
        <v>520</v>
      </c>
    </row>
    <row r="567" spans="2:11" ht="12.75">
      <c r="B567" s="8"/>
      <c r="H567" s="5">
        <f>H566-B567</f>
        <v>0</v>
      </c>
      <c r="I567" s="23">
        <f t="shared" si="38"/>
        <v>0</v>
      </c>
      <c r="K567" s="2">
        <v>520</v>
      </c>
    </row>
    <row r="568" spans="2:11" ht="12.75">
      <c r="B568" s="8">
        <v>2000</v>
      </c>
      <c r="C568" s="1" t="s">
        <v>42</v>
      </c>
      <c r="D568" s="13" t="s">
        <v>11</v>
      </c>
      <c r="E568" s="1" t="s">
        <v>30</v>
      </c>
      <c r="F568" s="28" t="s">
        <v>302</v>
      </c>
      <c r="G568" s="28" t="s">
        <v>66</v>
      </c>
      <c r="H568" s="5">
        <f>H567-B568</f>
        <v>-2000</v>
      </c>
      <c r="I568" s="23">
        <f t="shared" si="38"/>
        <v>3.8461538461538463</v>
      </c>
      <c r="K568" s="2">
        <v>520</v>
      </c>
    </row>
    <row r="569" spans="2:11" ht="12.75">
      <c r="B569" s="8">
        <v>2000</v>
      </c>
      <c r="C569" s="1" t="s">
        <v>42</v>
      </c>
      <c r="D569" s="13" t="s">
        <v>11</v>
      </c>
      <c r="E569" s="1" t="s">
        <v>30</v>
      </c>
      <c r="F569" s="28" t="s">
        <v>302</v>
      </c>
      <c r="G569" s="28" t="s">
        <v>68</v>
      </c>
      <c r="H569" s="5">
        <f>H568-B569</f>
        <v>-4000</v>
      </c>
      <c r="I569" s="23">
        <f t="shared" si="38"/>
        <v>3.8461538461538463</v>
      </c>
      <c r="K569" s="2">
        <v>520</v>
      </c>
    </row>
    <row r="570" spans="1:11" s="45" customFormat="1" ht="12.75">
      <c r="A570" s="12"/>
      <c r="B570" s="89">
        <f>SUM(B568:B569)</f>
        <v>4000</v>
      </c>
      <c r="C570" s="12" t="s">
        <v>42</v>
      </c>
      <c r="D570" s="12"/>
      <c r="E570" s="12"/>
      <c r="F570" s="19"/>
      <c r="G570" s="19"/>
      <c r="H570" s="43">
        <v>0</v>
      </c>
      <c r="I570" s="44">
        <f t="shared" si="38"/>
        <v>7.6923076923076925</v>
      </c>
      <c r="K570" s="2">
        <v>520</v>
      </c>
    </row>
    <row r="571" spans="2:11" ht="12.75">
      <c r="B571" s="8"/>
      <c r="H571" s="5">
        <f>H570-B571</f>
        <v>0</v>
      </c>
      <c r="I571" s="23">
        <f t="shared" si="38"/>
        <v>0</v>
      </c>
      <c r="K571" s="2">
        <v>520</v>
      </c>
    </row>
    <row r="572" spans="2:11" ht="12.75">
      <c r="B572" s="8"/>
      <c r="H572" s="5">
        <f>H571-B572</f>
        <v>0</v>
      </c>
      <c r="I572" s="23">
        <f t="shared" si="38"/>
        <v>0</v>
      </c>
      <c r="K572" s="2">
        <v>520</v>
      </c>
    </row>
    <row r="573" spans="2:11" ht="12.75">
      <c r="B573" s="8">
        <v>2250</v>
      </c>
      <c r="C573" s="1" t="s">
        <v>122</v>
      </c>
      <c r="D573" s="13" t="s">
        <v>11</v>
      </c>
      <c r="E573" s="1" t="s">
        <v>123</v>
      </c>
      <c r="F573" s="28" t="s">
        <v>302</v>
      </c>
      <c r="G573" s="28" t="s">
        <v>66</v>
      </c>
      <c r="H573" s="5">
        <f>H572-B573</f>
        <v>-2250</v>
      </c>
      <c r="I573" s="23">
        <f t="shared" si="38"/>
        <v>4.326923076923077</v>
      </c>
      <c r="K573" s="2">
        <v>520</v>
      </c>
    </row>
    <row r="574" spans="2:11" ht="12.75">
      <c r="B574" s="8">
        <v>650</v>
      </c>
      <c r="C574" s="1" t="s">
        <v>122</v>
      </c>
      <c r="D574" s="13" t="s">
        <v>11</v>
      </c>
      <c r="E574" s="1" t="s">
        <v>123</v>
      </c>
      <c r="F574" s="28" t="s">
        <v>302</v>
      </c>
      <c r="G574" s="28" t="s">
        <v>68</v>
      </c>
      <c r="H574" s="5">
        <f>H573-B574</f>
        <v>-2900</v>
      </c>
      <c r="I574" s="23">
        <f t="shared" si="38"/>
        <v>1.25</v>
      </c>
      <c r="K574" s="2">
        <v>520</v>
      </c>
    </row>
    <row r="575" spans="1:11" s="45" customFormat="1" ht="12.75">
      <c r="A575" s="12"/>
      <c r="B575" s="89">
        <f>SUM(B573:B574)</f>
        <v>2900</v>
      </c>
      <c r="C575" s="12"/>
      <c r="D575" s="12"/>
      <c r="E575" s="12" t="s">
        <v>45</v>
      </c>
      <c r="F575" s="19"/>
      <c r="G575" s="19"/>
      <c r="H575" s="43">
        <v>0</v>
      </c>
      <c r="I575" s="44">
        <f t="shared" si="38"/>
        <v>5.576923076923077</v>
      </c>
      <c r="K575" s="2">
        <v>520</v>
      </c>
    </row>
    <row r="576" spans="2:11" ht="12.75">
      <c r="B576" s="8"/>
      <c r="H576" s="5">
        <f>H575-B576</f>
        <v>0</v>
      </c>
      <c r="I576" s="23">
        <f t="shared" si="38"/>
        <v>0</v>
      </c>
      <c r="K576" s="2">
        <v>520</v>
      </c>
    </row>
    <row r="577" spans="2:11" ht="12.75">
      <c r="B577" s="8"/>
      <c r="H577" s="5">
        <v>0</v>
      </c>
      <c r="I577" s="23">
        <f t="shared" si="38"/>
        <v>0</v>
      </c>
      <c r="K577" s="2">
        <v>520</v>
      </c>
    </row>
    <row r="578" spans="2:11" ht="12.75">
      <c r="B578" s="8"/>
      <c r="H578" s="5">
        <f>H577-B578</f>
        <v>0</v>
      </c>
      <c r="I578" s="23">
        <f t="shared" si="38"/>
        <v>0</v>
      </c>
      <c r="K578" s="2">
        <v>520</v>
      </c>
    </row>
    <row r="579" spans="2:11" ht="12.75">
      <c r="B579" s="8"/>
      <c r="H579" s="5">
        <f>H578-B579</f>
        <v>0</v>
      </c>
      <c r="I579" s="23">
        <f t="shared" si="38"/>
        <v>0</v>
      </c>
      <c r="K579" s="2">
        <v>520</v>
      </c>
    </row>
    <row r="580" spans="1:11" s="45" customFormat="1" ht="12.75">
      <c r="A580" s="12"/>
      <c r="B580" s="89">
        <f>+B595+B602+B614+B619+B627+B631</f>
        <v>82250</v>
      </c>
      <c r="C580" s="49" t="s">
        <v>306</v>
      </c>
      <c r="D580" s="46" t="s">
        <v>307</v>
      </c>
      <c r="E580" s="49" t="s">
        <v>901</v>
      </c>
      <c r="F580" s="19"/>
      <c r="G580" s="19"/>
      <c r="H580" s="43">
        <f>H579-B580</f>
        <v>-82250</v>
      </c>
      <c r="I580" s="44">
        <f aca="true" t="shared" si="41" ref="I580:I643">+B580/K580</f>
        <v>158.17307692307693</v>
      </c>
      <c r="K580" s="2">
        <v>520</v>
      </c>
    </row>
    <row r="581" spans="2:11" ht="12.75">
      <c r="B581" s="8"/>
      <c r="H581" s="5">
        <v>0</v>
      </c>
      <c r="I581" s="23">
        <f t="shared" si="41"/>
        <v>0</v>
      </c>
      <c r="K581" s="2">
        <v>520</v>
      </c>
    </row>
    <row r="582" spans="2:11" ht="12.75">
      <c r="B582" s="8"/>
      <c r="H582" s="5">
        <f aca="true" t="shared" si="42" ref="H582:H594">H581-B582</f>
        <v>0</v>
      </c>
      <c r="I582" s="23">
        <f t="shared" si="41"/>
        <v>0</v>
      </c>
      <c r="K582" s="2">
        <v>520</v>
      </c>
    </row>
    <row r="583" spans="2:11" ht="12.75">
      <c r="B583" s="8">
        <v>2000</v>
      </c>
      <c r="C583" s="13" t="s">
        <v>0</v>
      </c>
      <c r="D583" s="1" t="s">
        <v>11</v>
      </c>
      <c r="E583" s="1" t="s">
        <v>101</v>
      </c>
      <c r="F583" s="51" t="s">
        <v>309</v>
      </c>
      <c r="G583" s="28" t="s">
        <v>270</v>
      </c>
      <c r="H583" s="5">
        <f t="shared" si="42"/>
        <v>-2000</v>
      </c>
      <c r="I583" s="23">
        <f t="shared" si="41"/>
        <v>3.8461538461538463</v>
      </c>
      <c r="K583" s="2">
        <v>520</v>
      </c>
    </row>
    <row r="584" spans="2:11" ht="12.75">
      <c r="B584" s="8">
        <v>2000</v>
      </c>
      <c r="C584" s="13" t="s">
        <v>0</v>
      </c>
      <c r="D584" s="1" t="s">
        <v>11</v>
      </c>
      <c r="E584" s="1" t="s">
        <v>131</v>
      </c>
      <c r="F584" s="51" t="s">
        <v>310</v>
      </c>
      <c r="G584" s="28" t="s">
        <v>220</v>
      </c>
      <c r="H584" s="5">
        <f t="shared" si="42"/>
        <v>-4000</v>
      </c>
      <c r="I584" s="23">
        <f t="shared" si="41"/>
        <v>3.8461538461538463</v>
      </c>
      <c r="K584" s="2">
        <v>520</v>
      </c>
    </row>
    <row r="585" spans="2:11" ht="12.75">
      <c r="B585" s="8">
        <v>5000</v>
      </c>
      <c r="C585" s="13" t="s">
        <v>0</v>
      </c>
      <c r="D585" s="1" t="s">
        <v>11</v>
      </c>
      <c r="E585" s="1" t="s">
        <v>101</v>
      </c>
      <c r="F585" s="42" t="s">
        <v>311</v>
      </c>
      <c r="G585" s="28" t="s">
        <v>220</v>
      </c>
      <c r="H585" s="5">
        <f t="shared" si="42"/>
        <v>-9000</v>
      </c>
      <c r="I585" s="23">
        <f t="shared" si="41"/>
        <v>9.615384615384615</v>
      </c>
      <c r="K585" s="2">
        <v>520</v>
      </c>
    </row>
    <row r="586" spans="2:11" ht="12.75">
      <c r="B586" s="8">
        <v>4000</v>
      </c>
      <c r="C586" s="13" t="s">
        <v>0</v>
      </c>
      <c r="D586" s="1" t="s">
        <v>11</v>
      </c>
      <c r="E586" s="1" t="s">
        <v>101</v>
      </c>
      <c r="F586" s="41" t="s">
        <v>312</v>
      </c>
      <c r="G586" s="28" t="s">
        <v>192</v>
      </c>
      <c r="H586" s="5">
        <f t="shared" si="42"/>
        <v>-13000</v>
      </c>
      <c r="I586" s="23">
        <f t="shared" si="41"/>
        <v>7.6923076923076925</v>
      </c>
      <c r="K586" s="2">
        <v>520</v>
      </c>
    </row>
    <row r="587" spans="2:11" ht="12.75">
      <c r="B587" s="8">
        <v>4000</v>
      </c>
      <c r="C587" s="13" t="s">
        <v>0</v>
      </c>
      <c r="D587" s="1" t="s">
        <v>11</v>
      </c>
      <c r="E587" s="1" t="s">
        <v>131</v>
      </c>
      <c r="F587" s="41" t="s">
        <v>313</v>
      </c>
      <c r="G587" s="28" t="s">
        <v>192</v>
      </c>
      <c r="H587" s="5">
        <f t="shared" si="42"/>
        <v>-17000</v>
      </c>
      <c r="I587" s="23">
        <f t="shared" si="41"/>
        <v>7.6923076923076925</v>
      </c>
      <c r="K587" s="2">
        <v>520</v>
      </c>
    </row>
    <row r="588" spans="2:11" ht="12.75">
      <c r="B588" s="8">
        <v>2500</v>
      </c>
      <c r="C588" s="13" t="s">
        <v>0</v>
      </c>
      <c r="D588" s="1" t="s">
        <v>11</v>
      </c>
      <c r="E588" s="1" t="s">
        <v>190</v>
      </c>
      <c r="F588" s="41" t="s">
        <v>314</v>
      </c>
      <c r="G588" s="28" t="s">
        <v>192</v>
      </c>
      <c r="H588" s="5">
        <f t="shared" si="42"/>
        <v>-19500</v>
      </c>
      <c r="I588" s="23">
        <f t="shared" si="41"/>
        <v>4.8076923076923075</v>
      </c>
      <c r="K588" s="2">
        <v>520</v>
      </c>
    </row>
    <row r="589" spans="2:11" ht="12.75">
      <c r="B589" s="8">
        <v>2000</v>
      </c>
      <c r="C589" s="13" t="s">
        <v>0</v>
      </c>
      <c r="D589" s="1" t="s">
        <v>11</v>
      </c>
      <c r="E589" s="1" t="s">
        <v>101</v>
      </c>
      <c r="F589" s="41" t="s">
        <v>315</v>
      </c>
      <c r="G589" s="28" t="s">
        <v>195</v>
      </c>
      <c r="H589" s="5">
        <f t="shared" si="42"/>
        <v>-21500</v>
      </c>
      <c r="I589" s="23">
        <f t="shared" si="41"/>
        <v>3.8461538461538463</v>
      </c>
      <c r="K589" s="2">
        <v>520</v>
      </c>
    </row>
    <row r="590" spans="2:11" ht="12.75">
      <c r="B590" s="8">
        <v>2000</v>
      </c>
      <c r="C590" s="1" t="s">
        <v>0</v>
      </c>
      <c r="D590" s="1" t="s">
        <v>11</v>
      </c>
      <c r="E590" s="1" t="s">
        <v>25</v>
      </c>
      <c r="F590" s="28" t="s">
        <v>316</v>
      </c>
      <c r="G590" s="28" t="s">
        <v>270</v>
      </c>
      <c r="H590" s="5">
        <f t="shared" si="42"/>
        <v>-23500</v>
      </c>
      <c r="I590" s="23">
        <f t="shared" si="41"/>
        <v>3.8461538461538463</v>
      </c>
      <c r="K590" s="2">
        <v>520</v>
      </c>
    </row>
    <row r="591" spans="2:11" ht="12.75">
      <c r="B591" s="8">
        <v>5000</v>
      </c>
      <c r="C591" s="1" t="s">
        <v>0</v>
      </c>
      <c r="D591" s="1" t="s">
        <v>11</v>
      </c>
      <c r="E591" s="1" t="s">
        <v>25</v>
      </c>
      <c r="F591" s="28" t="s">
        <v>317</v>
      </c>
      <c r="G591" s="28" t="s">
        <v>234</v>
      </c>
      <c r="H591" s="5">
        <f t="shared" si="42"/>
        <v>-28500</v>
      </c>
      <c r="I591" s="23">
        <f t="shared" si="41"/>
        <v>9.615384615384615</v>
      </c>
      <c r="K591" s="2">
        <v>520</v>
      </c>
    </row>
    <row r="592" spans="2:11" ht="12.75">
      <c r="B592" s="8">
        <v>1000</v>
      </c>
      <c r="C592" s="1" t="s">
        <v>0</v>
      </c>
      <c r="D592" s="1" t="s">
        <v>11</v>
      </c>
      <c r="E592" s="1" t="s">
        <v>25</v>
      </c>
      <c r="F592" s="28" t="s">
        <v>318</v>
      </c>
      <c r="G592" s="28" t="s">
        <v>192</v>
      </c>
      <c r="H592" s="5">
        <f t="shared" si="42"/>
        <v>-29500</v>
      </c>
      <c r="I592" s="23">
        <f t="shared" si="41"/>
        <v>1.9230769230769231</v>
      </c>
      <c r="K592" s="2">
        <v>520</v>
      </c>
    </row>
    <row r="593" spans="2:11" ht="12.75">
      <c r="B593" s="8">
        <v>600</v>
      </c>
      <c r="C593" s="1" t="s">
        <v>0</v>
      </c>
      <c r="D593" s="1" t="s">
        <v>11</v>
      </c>
      <c r="E593" s="1" t="s">
        <v>25</v>
      </c>
      <c r="F593" s="28" t="s">
        <v>319</v>
      </c>
      <c r="G593" s="28" t="s">
        <v>192</v>
      </c>
      <c r="H593" s="5">
        <f t="shared" si="42"/>
        <v>-30100</v>
      </c>
      <c r="I593" s="23">
        <f t="shared" si="41"/>
        <v>1.1538461538461537</v>
      </c>
      <c r="K593" s="2">
        <v>520</v>
      </c>
    </row>
    <row r="594" spans="2:11" ht="12.75">
      <c r="B594" s="8">
        <v>1000</v>
      </c>
      <c r="C594" s="1" t="s">
        <v>0</v>
      </c>
      <c r="D594" s="1" t="s">
        <v>11</v>
      </c>
      <c r="E594" s="1" t="s">
        <v>25</v>
      </c>
      <c r="F594" s="28" t="s">
        <v>320</v>
      </c>
      <c r="G594" s="28" t="s">
        <v>195</v>
      </c>
      <c r="H594" s="5">
        <f t="shared" si="42"/>
        <v>-31100</v>
      </c>
      <c r="I594" s="23">
        <f t="shared" si="41"/>
        <v>1.9230769230769231</v>
      </c>
      <c r="K594" s="2">
        <v>520</v>
      </c>
    </row>
    <row r="595" spans="1:11" s="45" customFormat="1" ht="12.75">
      <c r="A595" s="12"/>
      <c r="B595" s="89">
        <f>SUM(B583:B594)</f>
        <v>31100</v>
      </c>
      <c r="C595" s="12" t="s">
        <v>0</v>
      </c>
      <c r="D595" s="12"/>
      <c r="E595" s="12"/>
      <c r="F595" s="19"/>
      <c r="G595" s="19"/>
      <c r="H595" s="43">
        <v>0</v>
      </c>
      <c r="I595" s="44">
        <f t="shared" si="41"/>
        <v>59.80769230769231</v>
      </c>
      <c r="K595" s="2">
        <v>520</v>
      </c>
    </row>
    <row r="596" spans="2:11" ht="12.75">
      <c r="B596" s="8"/>
      <c r="H596" s="5">
        <f aca="true" t="shared" si="43" ref="H596:H601">H595-B596</f>
        <v>0</v>
      </c>
      <c r="I596" s="23">
        <f t="shared" si="41"/>
        <v>0</v>
      </c>
      <c r="K596" s="2">
        <v>520</v>
      </c>
    </row>
    <row r="597" spans="2:11" ht="12.75">
      <c r="B597" s="8"/>
      <c r="H597" s="5">
        <f t="shared" si="43"/>
        <v>0</v>
      </c>
      <c r="I597" s="23">
        <f t="shared" si="41"/>
        <v>0</v>
      </c>
      <c r="K597" s="2">
        <v>520</v>
      </c>
    </row>
    <row r="598" spans="2:11" ht="12.75">
      <c r="B598" s="8">
        <v>2000</v>
      </c>
      <c r="C598" s="1" t="s">
        <v>321</v>
      </c>
      <c r="D598" s="13" t="s">
        <v>110</v>
      </c>
      <c r="E598" s="1" t="s">
        <v>30</v>
      </c>
      <c r="F598" s="28" t="s">
        <v>322</v>
      </c>
      <c r="G598" s="28" t="s">
        <v>270</v>
      </c>
      <c r="H598" s="5">
        <f t="shared" si="43"/>
        <v>-2000</v>
      </c>
      <c r="I598" s="23">
        <f t="shared" si="41"/>
        <v>3.8461538461538463</v>
      </c>
      <c r="K598" s="2">
        <v>520</v>
      </c>
    </row>
    <row r="599" spans="2:11" ht="12.75">
      <c r="B599" s="8">
        <v>2000</v>
      </c>
      <c r="C599" s="1" t="s">
        <v>323</v>
      </c>
      <c r="D599" s="13" t="s">
        <v>110</v>
      </c>
      <c r="E599" s="1" t="s">
        <v>30</v>
      </c>
      <c r="F599" s="28" t="s">
        <v>324</v>
      </c>
      <c r="G599" s="28" t="s">
        <v>220</v>
      </c>
      <c r="H599" s="5">
        <f t="shared" si="43"/>
        <v>-4000</v>
      </c>
      <c r="I599" s="23">
        <f t="shared" si="41"/>
        <v>3.8461538461538463</v>
      </c>
      <c r="K599" s="2">
        <v>520</v>
      </c>
    </row>
    <row r="600" spans="2:11" ht="12.75">
      <c r="B600" s="8">
        <v>2000</v>
      </c>
      <c r="C600" s="1" t="s">
        <v>325</v>
      </c>
      <c r="D600" s="13" t="s">
        <v>110</v>
      </c>
      <c r="E600" s="1" t="s">
        <v>30</v>
      </c>
      <c r="F600" s="28" t="s">
        <v>326</v>
      </c>
      <c r="G600" s="28" t="s">
        <v>192</v>
      </c>
      <c r="H600" s="5">
        <f t="shared" si="43"/>
        <v>-6000</v>
      </c>
      <c r="I600" s="23">
        <f t="shared" si="41"/>
        <v>3.8461538461538463</v>
      </c>
      <c r="K600" s="2">
        <v>520</v>
      </c>
    </row>
    <row r="601" spans="2:11" ht="12.75">
      <c r="B601" s="8">
        <v>2000</v>
      </c>
      <c r="C601" s="1" t="s">
        <v>327</v>
      </c>
      <c r="D601" s="13" t="s">
        <v>110</v>
      </c>
      <c r="E601" s="1" t="s">
        <v>30</v>
      </c>
      <c r="F601" s="28" t="s">
        <v>328</v>
      </c>
      <c r="G601" s="28" t="s">
        <v>195</v>
      </c>
      <c r="H601" s="5">
        <f t="shared" si="43"/>
        <v>-8000</v>
      </c>
      <c r="I601" s="23">
        <f t="shared" si="41"/>
        <v>3.8461538461538463</v>
      </c>
      <c r="K601" s="2">
        <v>520</v>
      </c>
    </row>
    <row r="602" spans="1:11" s="45" customFormat="1" ht="12.75">
      <c r="A602" s="12"/>
      <c r="B602" s="89">
        <f>SUM(B598:B601)</f>
        <v>8000</v>
      </c>
      <c r="C602" s="12" t="s">
        <v>34</v>
      </c>
      <c r="D602" s="12"/>
      <c r="E602" s="12"/>
      <c r="F602" s="19"/>
      <c r="G602" s="19"/>
      <c r="H602" s="43">
        <v>0</v>
      </c>
      <c r="I602" s="44">
        <f t="shared" si="41"/>
        <v>15.384615384615385</v>
      </c>
      <c r="K602" s="2">
        <v>520</v>
      </c>
    </row>
    <row r="603" spans="2:11" ht="12.75">
      <c r="B603" s="8"/>
      <c r="H603" s="5">
        <f aca="true" t="shared" si="44" ref="H603:H613">H602-B603</f>
        <v>0</v>
      </c>
      <c r="I603" s="23">
        <f t="shared" si="41"/>
        <v>0</v>
      </c>
      <c r="K603" s="2">
        <v>520</v>
      </c>
    </row>
    <row r="604" spans="2:11" ht="12.75">
      <c r="B604" s="8"/>
      <c r="H604" s="5">
        <f t="shared" si="44"/>
        <v>0</v>
      </c>
      <c r="I604" s="23">
        <f t="shared" si="41"/>
        <v>0</v>
      </c>
      <c r="K604" s="2">
        <v>520</v>
      </c>
    </row>
    <row r="605" spans="2:11" ht="12.75">
      <c r="B605" s="8">
        <v>1200</v>
      </c>
      <c r="C605" s="1" t="s">
        <v>35</v>
      </c>
      <c r="D605" s="13" t="s">
        <v>11</v>
      </c>
      <c r="E605" s="1" t="s">
        <v>36</v>
      </c>
      <c r="F605" s="28" t="s">
        <v>319</v>
      </c>
      <c r="G605" s="28" t="s">
        <v>270</v>
      </c>
      <c r="H605" s="5">
        <f t="shared" si="44"/>
        <v>-1200</v>
      </c>
      <c r="I605" s="23">
        <f t="shared" si="41"/>
        <v>2.3076923076923075</v>
      </c>
      <c r="K605" s="2">
        <v>520</v>
      </c>
    </row>
    <row r="606" spans="2:11" ht="12.75">
      <c r="B606" s="8">
        <v>500</v>
      </c>
      <c r="C606" s="1" t="s">
        <v>35</v>
      </c>
      <c r="D606" s="13" t="s">
        <v>11</v>
      </c>
      <c r="E606" s="1" t="s">
        <v>36</v>
      </c>
      <c r="F606" s="28" t="s">
        <v>319</v>
      </c>
      <c r="G606" s="28" t="s">
        <v>270</v>
      </c>
      <c r="H606" s="5">
        <f t="shared" si="44"/>
        <v>-1700</v>
      </c>
      <c r="I606" s="23">
        <f t="shared" si="41"/>
        <v>0.9615384615384616</v>
      </c>
      <c r="K606" s="2">
        <v>520</v>
      </c>
    </row>
    <row r="607" spans="2:11" ht="12.75">
      <c r="B607" s="8">
        <v>700</v>
      </c>
      <c r="C607" s="1" t="s">
        <v>35</v>
      </c>
      <c r="D607" s="13" t="s">
        <v>11</v>
      </c>
      <c r="E607" s="1" t="s">
        <v>36</v>
      </c>
      <c r="F607" s="28" t="s">
        <v>319</v>
      </c>
      <c r="G607" s="28" t="s">
        <v>220</v>
      </c>
      <c r="H607" s="5">
        <f t="shared" si="44"/>
        <v>-2400</v>
      </c>
      <c r="I607" s="23">
        <f t="shared" si="41"/>
        <v>1.3461538461538463</v>
      </c>
      <c r="K607" s="2">
        <v>520</v>
      </c>
    </row>
    <row r="608" spans="2:11" ht="12.75">
      <c r="B608" s="8">
        <v>1800</v>
      </c>
      <c r="C608" s="1" t="s">
        <v>35</v>
      </c>
      <c r="D608" s="13" t="s">
        <v>11</v>
      </c>
      <c r="E608" s="1" t="s">
        <v>36</v>
      </c>
      <c r="F608" s="28" t="s">
        <v>319</v>
      </c>
      <c r="G608" s="28" t="s">
        <v>220</v>
      </c>
      <c r="H608" s="5">
        <f t="shared" si="44"/>
        <v>-4200</v>
      </c>
      <c r="I608" s="23">
        <f t="shared" si="41"/>
        <v>3.4615384615384617</v>
      </c>
      <c r="K608" s="2">
        <v>520</v>
      </c>
    </row>
    <row r="609" spans="2:11" ht="12.75">
      <c r="B609" s="8">
        <v>2000</v>
      </c>
      <c r="C609" s="1" t="s">
        <v>35</v>
      </c>
      <c r="D609" s="13" t="s">
        <v>11</v>
      </c>
      <c r="E609" s="1" t="s">
        <v>36</v>
      </c>
      <c r="F609" s="28" t="s">
        <v>319</v>
      </c>
      <c r="G609" s="28" t="s">
        <v>234</v>
      </c>
      <c r="H609" s="5">
        <f t="shared" si="44"/>
        <v>-6200</v>
      </c>
      <c r="I609" s="23">
        <f t="shared" si="41"/>
        <v>3.8461538461538463</v>
      </c>
      <c r="K609" s="2">
        <v>520</v>
      </c>
    </row>
    <row r="610" spans="2:11" ht="12.75">
      <c r="B610" s="8">
        <v>1800</v>
      </c>
      <c r="C610" s="1" t="s">
        <v>35</v>
      </c>
      <c r="D610" s="13" t="s">
        <v>11</v>
      </c>
      <c r="E610" s="1" t="s">
        <v>36</v>
      </c>
      <c r="F610" s="28" t="s">
        <v>319</v>
      </c>
      <c r="G610" s="28" t="s">
        <v>192</v>
      </c>
      <c r="H610" s="5">
        <f t="shared" si="44"/>
        <v>-8000</v>
      </c>
      <c r="I610" s="23">
        <f t="shared" si="41"/>
        <v>3.4615384615384617</v>
      </c>
      <c r="K610" s="2">
        <v>520</v>
      </c>
    </row>
    <row r="611" spans="2:11" ht="12.75">
      <c r="B611" s="8">
        <v>700</v>
      </c>
      <c r="C611" s="1" t="s">
        <v>35</v>
      </c>
      <c r="D611" s="13" t="s">
        <v>11</v>
      </c>
      <c r="E611" s="1" t="s">
        <v>36</v>
      </c>
      <c r="F611" s="28" t="s">
        <v>319</v>
      </c>
      <c r="G611" s="28" t="s">
        <v>192</v>
      </c>
      <c r="H611" s="5">
        <f t="shared" si="44"/>
        <v>-8700</v>
      </c>
      <c r="I611" s="23">
        <f t="shared" si="41"/>
        <v>1.3461538461538463</v>
      </c>
      <c r="K611" s="2">
        <v>520</v>
      </c>
    </row>
    <row r="612" spans="2:11" ht="12.75">
      <c r="B612" s="8">
        <v>1900</v>
      </c>
      <c r="C612" s="59" t="s">
        <v>35</v>
      </c>
      <c r="D612" s="13" t="s">
        <v>11</v>
      </c>
      <c r="E612" s="1" t="s">
        <v>36</v>
      </c>
      <c r="F612" s="28" t="s">
        <v>319</v>
      </c>
      <c r="G612" s="28" t="s">
        <v>195</v>
      </c>
      <c r="H612" s="5">
        <f t="shared" si="44"/>
        <v>-10600</v>
      </c>
      <c r="I612" s="23">
        <f t="shared" si="41"/>
        <v>3.6538461538461537</v>
      </c>
      <c r="K612" s="2">
        <v>520</v>
      </c>
    </row>
    <row r="613" spans="2:11" ht="12.75">
      <c r="B613" s="8">
        <v>1300</v>
      </c>
      <c r="C613" s="1" t="s">
        <v>35</v>
      </c>
      <c r="D613" s="13" t="s">
        <v>11</v>
      </c>
      <c r="E613" s="1" t="s">
        <v>36</v>
      </c>
      <c r="F613" s="28" t="s">
        <v>319</v>
      </c>
      <c r="G613" s="28" t="s">
        <v>195</v>
      </c>
      <c r="H613" s="5">
        <f t="shared" si="44"/>
        <v>-11900</v>
      </c>
      <c r="I613" s="23">
        <f t="shared" si="41"/>
        <v>2.5</v>
      </c>
      <c r="K613" s="2">
        <v>520</v>
      </c>
    </row>
    <row r="614" spans="1:11" s="45" customFormat="1" ht="12.75">
      <c r="A614" s="12"/>
      <c r="B614" s="89">
        <f>SUM(B605:B613)</f>
        <v>11900</v>
      </c>
      <c r="C614" s="12"/>
      <c r="D614" s="12"/>
      <c r="E614" s="12" t="s">
        <v>36</v>
      </c>
      <c r="F614" s="19"/>
      <c r="G614" s="19"/>
      <c r="H614" s="43">
        <v>0</v>
      </c>
      <c r="I614" s="44">
        <f t="shared" si="41"/>
        <v>22.884615384615383</v>
      </c>
      <c r="K614" s="2">
        <v>520</v>
      </c>
    </row>
    <row r="615" spans="2:11" ht="12.75">
      <c r="B615" s="8"/>
      <c r="D615" s="13"/>
      <c r="H615" s="5">
        <f>H614-B615</f>
        <v>0</v>
      </c>
      <c r="I615" s="23">
        <f t="shared" si="41"/>
        <v>0</v>
      </c>
      <c r="K615" s="2">
        <v>520</v>
      </c>
    </row>
    <row r="616" spans="2:11" ht="12.75">
      <c r="B616" s="8"/>
      <c r="H616" s="5">
        <f>H615-B616</f>
        <v>0</v>
      </c>
      <c r="I616" s="23">
        <f t="shared" si="41"/>
        <v>0</v>
      </c>
      <c r="K616" s="2">
        <v>520</v>
      </c>
    </row>
    <row r="617" spans="2:11" ht="12.75">
      <c r="B617" s="8">
        <v>5000</v>
      </c>
      <c r="C617" s="1" t="s">
        <v>39</v>
      </c>
      <c r="D617" s="13" t="s">
        <v>11</v>
      </c>
      <c r="E617" s="1" t="s">
        <v>30</v>
      </c>
      <c r="F617" s="28" t="s">
        <v>330</v>
      </c>
      <c r="G617" s="28" t="s">
        <v>270</v>
      </c>
      <c r="H617" s="5">
        <f>H616-B617</f>
        <v>-5000</v>
      </c>
      <c r="I617" s="23">
        <f t="shared" si="41"/>
        <v>9.615384615384615</v>
      </c>
      <c r="K617" s="2">
        <v>520</v>
      </c>
    </row>
    <row r="618" spans="2:11" ht="12.75">
      <c r="B618" s="8">
        <v>15000</v>
      </c>
      <c r="C618" s="1" t="s">
        <v>255</v>
      </c>
      <c r="D618" s="13" t="s">
        <v>11</v>
      </c>
      <c r="E618" s="1" t="s">
        <v>30</v>
      </c>
      <c r="F618" s="28" t="s">
        <v>331</v>
      </c>
      <c r="G618" s="28" t="s">
        <v>332</v>
      </c>
      <c r="H618" s="5">
        <f>H617-B618</f>
        <v>-20000</v>
      </c>
      <c r="I618" s="23">
        <f t="shared" si="41"/>
        <v>28.846153846153847</v>
      </c>
      <c r="K618" s="2">
        <v>520</v>
      </c>
    </row>
    <row r="619" spans="1:11" s="55" customFormat="1" ht="12.75">
      <c r="A619" s="52"/>
      <c r="B619" s="89">
        <f>SUM(B617:B618)</f>
        <v>20000</v>
      </c>
      <c r="C619" s="52" t="s">
        <v>39</v>
      </c>
      <c r="D619" s="52"/>
      <c r="E619" s="52"/>
      <c r="F619" s="53"/>
      <c r="G619" s="53"/>
      <c r="H619" s="48">
        <v>0</v>
      </c>
      <c r="I619" s="54">
        <f t="shared" si="41"/>
        <v>38.46153846153846</v>
      </c>
      <c r="K619" s="2">
        <v>520</v>
      </c>
    </row>
    <row r="620" spans="2:11" ht="12.75">
      <c r="B620" s="8"/>
      <c r="H620" s="5">
        <f aca="true" t="shared" si="45" ref="H620:H626">H619-B620</f>
        <v>0</v>
      </c>
      <c r="I620" s="23">
        <f t="shared" si="41"/>
        <v>0</v>
      </c>
      <c r="K620" s="2">
        <v>520</v>
      </c>
    </row>
    <row r="621" spans="2:11" ht="12.75">
      <c r="B621" s="8"/>
      <c r="H621" s="5">
        <f t="shared" si="45"/>
        <v>0</v>
      </c>
      <c r="I621" s="23">
        <f t="shared" si="41"/>
        <v>0</v>
      </c>
      <c r="K621" s="2">
        <v>520</v>
      </c>
    </row>
    <row r="622" spans="2:11" ht="12.75">
      <c r="B622" s="8">
        <v>2000</v>
      </c>
      <c r="C622" s="1" t="s">
        <v>42</v>
      </c>
      <c r="D622" s="13" t="s">
        <v>11</v>
      </c>
      <c r="E622" s="1" t="s">
        <v>30</v>
      </c>
      <c r="F622" s="28" t="s">
        <v>319</v>
      </c>
      <c r="G622" s="28" t="s">
        <v>270</v>
      </c>
      <c r="H622" s="5">
        <f t="shared" si="45"/>
        <v>-2000</v>
      </c>
      <c r="I622" s="23">
        <f t="shared" si="41"/>
        <v>3.8461538461538463</v>
      </c>
      <c r="K622" s="2">
        <v>520</v>
      </c>
    </row>
    <row r="623" spans="2:11" ht="12.75">
      <c r="B623" s="8">
        <v>2000</v>
      </c>
      <c r="C623" s="1" t="s">
        <v>42</v>
      </c>
      <c r="D623" s="13" t="s">
        <v>11</v>
      </c>
      <c r="E623" s="1" t="s">
        <v>30</v>
      </c>
      <c r="F623" s="28" t="s">
        <v>319</v>
      </c>
      <c r="G623" s="28" t="s">
        <v>220</v>
      </c>
      <c r="H623" s="5">
        <f t="shared" si="45"/>
        <v>-4000</v>
      </c>
      <c r="I623" s="23">
        <f t="shared" si="41"/>
        <v>3.8461538461538463</v>
      </c>
      <c r="K623" s="2">
        <v>520</v>
      </c>
    </row>
    <row r="624" spans="2:11" ht="12.75">
      <c r="B624" s="8">
        <v>2000</v>
      </c>
      <c r="C624" s="1" t="s">
        <v>42</v>
      </c>
      <c r="D624" s="13" t="s">
        <v>11</v>
      </c>
      <c r="E624" s="1" t="s">
        <v>30</v>
      </c>
      <c r="F624" s="28" t="s">
        <v>319</v>
      </c>
      <c r="G624" s="28" t="s">
        <v>234</v>
      </c>
      <c r="H624" s="5">
        <f t="shared" si="45"/>
        <v>-6000</v>
      </c>
      <c r="I624" s="23">
        <f t="shared" si="41"/>
        <v>3.8461538461538463</v>
      </c>
      <c r="K624" s="2">
        <v>520</v>
      </c>
    </row>
    <row r="625" spans="2:11" ht="12.75">
      <c r="B625" s="8">
        <v>2000</v>
      </c>
      <c r="C625" s="1" t="s">
        <v>42</v>
      </c>
      <c r="D625" s="13" t="s">
        <v>11</v>
      </c>
      <c r="E625" s="1" t="s">
        <v>30</v>
      </c>
      <c r="F625" s="28" t="s">
        <v>319</v>
      </c>
      <c r="G625" s="28" t="s">
        <v>192</v>
      </c>
      <c r="H625" s="5">
        <f t="shared" si="45"/>
        <v>-8000</v>
      </c>
      <c r="I625" s="23">
        <f t="shared" si="41"/>
        <v>3.8461538461538463</v>
      </c>
      <c r="K625" s="2">
        <v>520</v>
      </c>
    </row>
    <row r="626" spans="2:11" ht="12.75">
      <c r="B626" s="8">
        <v>2000</v>
      </c>
      <c r="C626" s="1" t="s">
        <v>42</v>
      </c>
      <c r="D626" s="13" t="s">
        <v>11</v>
      </c>
      <c r="E626" s="1" t="s">
        <v>30</v>
      </c>
      <c r="F626" s="28" t="s">
        <v>319</v>
      </c>
      <c r="G626" s="28" t="s">
        <v>195</v>
      </c>
      <c r="H626" s="5">
        <f t="shared" si="45"/>
        <v>-10000</v>
      </c>
      <c r="I626" s="23">
        <f t="shared" si="41"/>
        <v>3.8461538461538463</v>
      </c>
      <c r="K626" s="2">
        <v>520</v>
      </c>
    </row>
    <row r="627" spans="1:11" s="45" customFormat="1" ht="12.75">
      <c r="A627" s="12"/>
      <c r="B627" s="89">
        <f>SUM(B622:B626)</f>
        <v>10000</v>
      </c>
      <c r="C627" s="12" t="s">
        <v>42</v>
      </c>
      <c r="D627" s="12"/>
      <c r="E627" s="12"/>
      <c r="F627" s="19"/>
      <c r="G627" s="19"/>
      <c r="H627" s="43">
        <v>0</v>
      </c>
      <c r="I627" s="44">
        <f t="shared" si="41"/>
        <v>19.23076923076923</v>
      </c>
      <c r="K627" s="2">
        <v>520</v>
      </c>
    </row>
    <row r="628" spans="2:11" ht="12.75">
      <c r="B628" s="8"/>
      <c r="H628" s="5">
        <f>H627-B628</f>
        <v>0</v>
      </c>
      <c r="I628" s="23">
        <f t="shared" si="41"/>
        <v>0</v>
      </c>
      <c r="K628" s="2">
        <v>520</v>
      </c>
    </row>
    <row r="629" spans="2:11" ht="12.75">
      <c r="B629" s="8"/>
      <c r="H629" s="5">
        <f>H628-B629</f>
        <v>0</v>
      </c>
      <c r="I629" s="23">
        <f t="shared" si="41"/>
        <v>0</v>
      </c>
      <c r="K629" s="2">
        <v>520</v>
      </c>
    </row>
    <row r="630" spans="2:11" ht="12.75">
      <c r="B630" s="8">
        <v>1250</v>
      </c>
      <c r="C630" s="1" t="s">
        <v>122</v>
      </c>
      <c r="D630" s="13" t="s">
        <v>110</v>
      </c>
      <c r="E630" s="1" t="s">
        <v>123</v>
      </c>
      <c r="F630" s="28" t="s">
        <v>319</v>
      </c>
      <c r="G630" s="28" t="s">
        <v>220</v>
      </c>
      <c r="H630" s="5">
        <f>H629-B630</f>
        <v>-1250</v>
      </c>
      <c r="I630" s="23">
        <f t="shared" si="41"/>
        <v>2.4038461538461537</v>
      </c>
      <c r="K630" s="2">
        <v>520</v>
      </c>
    </row>
    <row r="631" spans="1:11" s="45" customFormat="1" ht="12.75">
      <c r="A631" s="12"/>
      <c r="B631" s="89">
        <v>1250</v>
      </c>
      <c r="C631" s="12"/>
      <c r="D631" s="12"/>
      <c r="E631" s="12" t="s">
        <v>123</v>
      </c>
      <c r="F631" s="19"/>
      <c r="G631" s="19"/>
      <c r="H631" s="43">
        <v>0</v>
      </c>
      <c r="I631" s="44">
        <f t="shared" si="41"/>
        <v>2.4038461538461537</v>
      </c>
      <c r="K631" s="2">
        <v>520</v>
      </c>
    </row>
    <row r="632" spans="2:11" ht="12.75">
      <c r="B632" s="8"/>
      <c r="H632" s="5">
        <f>H631-B632</f>
        <v>0</v>
      </c>
      <c r="I632" s="23">
        <f t="shared" si="41"/>
        <v>0</v>
      </c>
      <c r="K632" s="2">
        <v>520</v>
      </c>
    </row>
    <row r="633" spans="2:11" ht="12.75">
      <c r="B633" s="8"/>
      <c r="H633" s="5">
        <v>0</v>
      </c>
      <c r="I633" s="23">
        <f t="shared" si="41"/>
        <v>0</v>
      </c>
      <c r="K633" s="2">
        <v>520</v>
      </c>
    </row>
    <row r="634" spans="2:11" ht="12.75">
      <c r="B634" s="8"/>
      <c r="H634" s="5">
        <f>H633-B634</f>
        <v>0</v>
      </c>
      <c r="I634" s="23">
        <f t="shared" si="41"/>
        <v>0</v>
      </c>
      <c r="K634" s="2">
        <v>520</v>
      </c>
    </row>
    <row r="635" spans="2:11" ht="12.75">
      <c r="B635" s="8"/>
      <c r="H635" s="5">
        <f>H634-B635</f>
        <v>0</v>
      </c>
      <c r="I635" s="23">
        <f t="shared" si="41"/>
        <v>0</v>
      </c>
      <c r="K635" s="2">
        <v>520</v>
      </c>
    </row>
    <row r="636" spans="1:11" s="45" customFormat="1" ht="12.75">
      <c r="A636" s="12"/>
      <c r="B636" s="89">
        <f>+B647+B657+B665+B671+B679</f>
        <v>57850</v>
      </c>
      <c r="C636" s="49" t="s">
        <v>333</v>
      </c>
      <c r="D636" s="46" t="s">
        <v>334</v>
      </c>
      <c r="E636" s="49" t="s">
        <v>308</v>
      </c>
      <c r="F636" s="19"/>
      <c r="G636" s="19"/>
      <c r="H636" s="43">
        <f>H635-B636</f>
        <v>-57850</v>
      </c>
      <c r="I636" s="44">
        <f t="shared" si="41"/>
        <v>111.25</v>
      </c>
      <c r="K636" s="2">
        <v>520</v>
      </c>
    </row>
    <row r="637" spans="2:11" ht="12.75">
      <c r="B637" s="8"/>
      <c r="H637" s="5">
        <v>0</v>
      </c>
      <c r="I637" s="23">
        <f t="shared" si="41"/>
        <v>0</v>
      </c>
      <c r="K637" s="2">
        <v>520</v>
      </c>
    </row>
    <row r="638" spans="2:11" ht="12.75">
      <c r="B638" s="8"/>
      <c r="H638" s="5">
        <v>0</v>
      </c>
      <c r="I638" s="23">
        <f t="shared" si="41"/>
        <v>0</v>
      </c>
      <c r="K638" s="2">
        <v>520</v>
      </c>
    </row>
    <row r="639" spans="2:11" ht="12.75">
      <c r="B639" s="8">
        <v>2500</v>
      </c>
      <c r="C639" s="13" t="s">
        <v>0</v>
      </c>
      <c r="D639" s="1" t="s">
        <v>11</v>
      </c>
      <c r="E639" s="1" t="s">
        <v>73</v>
      </c>
      <c r="F639" s="41" t="s">
        <v>335</v>
      </c>
      <c r="G639" s="28" t="s">
        <v>165</v>
      </c>
      <c r="H639" s="5">
        <f aca="true" t="shared" si="46" ref="H639:H646">H638-B639</f>
        <v>-2500</v>
      </c>
      <c r="I639" s="23">
        <f t="shared" si="41"/>
        <v>4.8076923076923075</v>
      </c>
      <c r="K639" s="2">
        <v>520</v>
      </c>
    </row>
    <row r="640" spans="2:11" ht="12.75">
      <c r="B640" s="8">
        <v>2000</v>
      </c>
      <c r="C640" s="13" t="s">
        <v>0</v>
      </c>
      <c r="D640" s="1" t="s">
        <v>11</v>
      </c>
      <c r="E640" s="1" t="s">
        <v>131</v>
      </c>
      <c r="F640" s="41" t="s">
        <v>336</v>
      </c>
      <c r="G640" s="28" t="s">
        <v>165</v>
      </c>
      <c r="H640" s="5">
        <f t="shared" si="46"/>
        <v>-4500</v>
      </c>
      <c r="I640" s="23">
        <f t="shared" si="41"/>
        <v>3.8461538461538463</v>
      </c>
      <c r="K640" s="2">
        <v>520</v>
      </c>
    </row>
    <row r="641" spans="2:11" ht="12.75">
      <c r="B641" s="8">
        <v>2500</v>
      </c>
      <c r="C641" s="13" t="s">
        <v>0</v>
      </c>
      <c r="D641" s="1" t="s">
        <v>11</v>
      </c>
      <c r="E641" s="1" t="s">
        <v>73</v>
      </c>
      <c r="F641" s="41" t="s">
        <v>337</v>
      </c>
      <c r="G641" s="28" t="s">
        <v>270</v>
      </c>
      <c r="H641" s="5">
        <f t="shared" si="46"/>
        <v>-7000</v>
      </c>
      <c r="I641" s="23">
        <f t="shared" si="41"/>
        <v>4.8076923076923075</v>
      </c>
      <c r="K641" s="2">
        <v>520</v>
      </c>
    </row>
    <row r="642" spans="2:11" ht="12.75">
      <c r="B642" s="8">
        <v>2500</v>
      </c>
      <c r="C642" s="13" t="s">
        <v>0</v>
      </c>
      <c r="D642" s="1" t="s">
        <v>11</v>
      </c>
      <c r="E642" s="1" t="s">
        <v>73</v>
      </c>
      <c r="F642" s="42" t="s">
        <v>338</v>
      </c>
      <c r="G642" s="28" t="s">
        <v>220</v>
      </c>
      <c r="H642" s="5">
        <f t="shared" si="46"/>
        <v>-9500</v>
      </c>
      <c r="I642" s="23">
        <f t="shared" si="41"/>
        <v>4.8076923076923075</v>
      </c>
      <c r="K642" s="2">
        <v>520</v>
      </c>
    </row>
    <row r="643" spans="2:11" ht="12.75">
      <c r="B643" s="8">
        <v>2500</v>
      </c>
      <c r="C643" s="13" t="s">
        <v>0</v>
      </c>
      <c r="D643" s="1" t="s">
        <v>11</v>
      </c>
      <c r="E643" s="1" t="s">
        <v>73</v>
      </c>
      <c r="F643" s="41" t="s">
        <v>339</v>
      </c>
      <c r="G643" s="28" t="s">
        <v>192</v>
      </c>
      <c r="H643" s="5">
        <f t="shared" si="46"/>
        <v>-12000</v>
      </c>
      <c r="I643" s="23">
        <f t="shared" si="41"/>
        <v>4.8076923076923075</v>
      </c>
      <c r="K643" s="2">
        <v>520</v>
      </c>
    </row>
    <row r="644" spans="2:11" ht="12.75">
      <c r="B644" s="161">
        <v>2500</v>
      </c>
      <c r="C644" s="1" t="s">
        <v>0</v>
      </c>
      <c r="D644" s="13" t="s">
        <v>11</v>
      </c>
      <c r="E644" s="1" t="s">
        <v>217</v>
      </c>
      <c r="F644" s="28" t="s">
        <v>340</v>
      </c>
      <c r="G644" s="32" t="s">
        <v>270</v>
      </c>
      <c r="H644" s="5">
        <f t="shared" si="46"/>
        <v>-14500</v>
      </c>
      <c r="I644" s="23">
        <f aca="true" t="shared" si="47" ref="I644:I707">+B644/K644</f>
        <v>4.8076923076923075</v>
      </c>
      <c r="K644" s="2">
        <v>520</v>
      </c>
    </row>
    <row r="645" spans="2:11" ht="12.75">
      <c r="B645" s="8">
        <v>2500</v>
      </c>
      <c r="C645" s="1" t="s">
        <v>0</v>
      </c>
      <c r="D645" s="13" t="s">
        <v>11</v>
      </c>
      <c r="E645" s="1" t="s">
        <v>217</v>
      </c>
      <c r="F645" s="28" t="s">
        <v>341</v>
      </c>
      <c r="G645" s="28" t="s">
        <v>220</v>
      </c>
      <c r="H645" s="5">
        <f t="shared" si="46"/>
        <v>-17000</v>
      </c>
      <c r="I645" s="23">
        <f t="shared" si="47"/>
        <v>4.8076923076923075</v>
      </c>
      <c r="K645" s="2">
        <v>520</v>
      </c>
    </row>
    <row r="646" spans="2:11" ht="12.75">
      <c r="B646" s="8">
        <v>2500</v>
      </c>
      <c r="C646" s="1" t="s">
        <v>0</v>
      </c>
      <c r="D646" s="13" t="s">
        <v>11</v>
      </c>
      <c r="E646" s="1" t="s">
        <v>217</v>
      </c>
      <c r="F646" s="28" t="s">
        <v>342</v>
      </c>
      <c r="G646" s="28" t="s">
        <v>195</v>
      </c>
      <c r="H646" s="5">
        <f t="shared" si="46"/>
        <v>-19500</v>
      </c>
      <c r="I646" s="23">
        <f t="shared" si="47"/>
        <v>4.8076923076923075</v>
      </c>
      <c r="K646" s="2">
        <v>520</v>
      </c>
    </row>
    <row r="647" spans="1:11" s="45" customFormat="1" ht="12.75">
      <c r="A647" s="12"/>
      <c r="B647" s="89">
        <f>SUM(B639:B646)</f>
        <v>19500</v>
      </c>
      <c r="C647" s="12" t="s">
        <v>0</v>
      </c>
      <c r="D647" s="12"/>
      <c r="E647" s="12"/>
      <c r="F647" s="19"/>
      <c r="G647" s="19"/>
      <c r="H647" s="43">
        <v>0</v>
      </c>
      <c r="I647" s="44">
        <f t="shared" si="47"/>
        <v>37.5</v>
      </c>
      <c r="K647" s="2">
        <v>520</v>
      </c>
    </row>
    <row r="648" spans="2:11" ht="12.75">
      <c r="B648" s="8"/>
      <c r="H648" s="5">
        <f aca="true" t="shared" si="48" ref="H648:H656">H647-B648</f>
        <v>0</v>
      </c>
      <c r="I648" s="23">
        <f t="shared" si="47"/>
        <v>0</v>
      </c>
      <c r="K648" s="2">
        <v>520</v>
      </c>
    </row>
    <row r="649" spans="2:11" ht="12.75">
      <c r="B649" s="8"/>
      <c r="H649" s="5">
        <f t="shared" si="48"/>
        <v>0</v>
      </c>
      <c r="I649" s="23">
        <f t="shared" si="47"/>
        <v>0</v>
      </c>
      <c r="K649" s="2">
        <v>520</v>
      </c>
    </row>
    <row r="650" spans="2:11" ht="12.75">
      <c r="B650" s="161">
        <v>4700</v>
      </c>
      <c r="C650" s="33" t="s">
        <v>343</v>
      </c>
      <c r="D650" s="13" t="s">
        <v>11</v>
      </c>
      <c r="E650" s="33" t="s">
        <v>30</v>
      </c>
      <c r="F650" s="28" t="s">
        <v>344</v>
      </c>
      <c r="G650" s="32" t="s">
        <v>270</v>
      </c>
      <c r="H650" s="5">
        <f t="shared" si="48"/>
        <v>-4700</v>
      </c>
      <c r="I650" s="23">
        <f t="shared" si="47"/>
        <v>9.038461538461538</v>
      </c>
      <c r="K650" s="2">
        <v>520</v>
      </c>
    </row>
    <row r="651" spans="2:11" ht="12.75">
      <c r="B651" s="161">
        <v>1000</v>
      </c>
      <c r="C651" s="13" t="s">
        <v>345</v>
      </c>
      <c r="D651" s="13" t="s">
        <v>11</v>
      </c>
      <c r="E651" s="13" t="s">
        <v>30</v>
      </c>
      <c r="F651" s="28" t="s">
        <v>346</v>
      </c>
      <c r="G651" s="31" t="s">
        <v>270</v>
      </c>
      <c r="H651" s="5">
        <f t="shared" si="48"/>
        <v>-5700</v>
      </c>
      <c r="I651" s="23">
        <f t="shared" si="47"/>
        <v>1.9230769230769231</v>
      </c>
      <c r="K651" s="2">
        <v>520</v>
      </c>
    </row>
    <row r="652" spans="2:11" ht="12.75">
      <c r="B652" s="8">
        <v>2000</v>
      </c>
      <c r="C652" s="1" t="s">
        <v>347</v>
      </c>
      <c r="D652" s="13" t="s">
        <v>11</v>
      </c>
      <c r="E652" s="1" t="s">
        <v>30</v>
      </c>
      <c r="F652" s="28" t="s">
        <v>348</v>
      </c>
      <c r="G652" s="28" t="s">
        <v>220</v>
      </c>
      <c r="H652" s="5">
        <f t="shared" si="48"/>
        <v>-7700</v>
      </c>
      <c r="I652" s="23">
        <f t="shared" si="47"/>
        <v>3.8461538461538463</v>
      </c>
      <c r="K652" s="2">
        <v>520</v>
      </c>
    </row>
    <row r="653" spans="2:11" ht="12.75">
      <c r="B653" s="245">
        <v>2000</v>
      </c>
      <c r="C653" s="37" t="s">
        <v>349</v>
      </c>
      <c r="D653" s="13" t="s">
        <v>11</v>
      </c>
      <c r="E653" s="37" t="s">
        <v>30</v>
      </c>
      <c r="F653" s="28" t="s">
        <v>350</v>
      </c>
      <c r="G653" s="28" t="s">
        <v>220</v>
      </c>
      <c r="H653" s="5">
        <f t="shared" si="48"/>
        <v>-9700</v>
      </c>
      <c r="I653" s="23">
        <f t="shared" si="47"/>
        <v>3.8461538461538463</v>
      </c>
      <c r="K653" s="2">
        <v>520</v>
      </c>
    </row>
    <row r="654" spans="2:11" ht="12.75">
      <c r="B654" s="8">
        <v>2000</v>
      </c>
      <c r="C654" s="1" t="s">
        <v>351</v>
      </c>
      <c r="D654" s="13" t="s">
        <v>11</v>
      </c>
      <c r="E654" s="1" t="s">
        <v>30</v>
      </c>
      <c r="F654" s="28" t="s">
        <v>352</v>
      </c>
      <c r="G654" s="28" t="s">
        <v>192</v>
      </c>
      <c r="H654" s="5">
        <f t="shared" si="48"/>
        <v>-11700</v>
      </c>
      <c r="I654" s="23">
        <f t="shared" si="47"/>
        <v>3.8461538461538463</v>
      </c>
      <c r="K654" s="2">
        <v>520</v>
      </c>
    </row>
    <row r="655" spans="2:11" ht="12.75">
      <c r="B655" s="8">
        <v>2000</v>
      </c>
      <c r="C655" s="1" t="s">
        <v>353</v>
      </c>
      <c r="D655" s="13" t="s">
        <v>11</v>
      </c>
      <c r="E655" s="1" t="s">
        <v>30</v>
      </c>
      <c r="F655" s="28" t="s">
        <v>354</v>
      </c>
      <c r="G655" s="28" t="s">
        <v>195</v>
      </c>
      <c r="H655" s="5">
        <f t="shared" si="48"/>
        <v>-13700</v>
      </c>
      <c r="I655" s="23">
        <f t="shared" si="47"/>
        <v>3.8461538461538463</v>
      </c>
      <c r="K655" s="2">
        <v>520</v>
      </c>
    </row>
    <row r="656" spans="2:11" ht="12.75">
      <c r="B656" s="8">
        <v>4500</v>
      </c>
      <c r="C656" s="1" t="s">
        <v>355</v>
      </c>
      <c r="D656" s="13" t="s">
        <v>11</v>
      </c>
      <c r="E656" s="1" t="s">
        <v>30</v>
      </c>
      <c r="F656" s="28" t="s">
        <v>356</v>
      </c>
      <c r="G656" s="28" t="s">
        <v>195</v>
      </c>
      <c r="H656" s="5">
        <f t="shared" si="48"/>
        <v>-18200</v>
      </c>
      <c r="I656" s="23">
        <f t="shared" si="47"/>
        <v>8.653846153846153</v>
      </c>
      <c r="K656" s="2">
        <v>520</v>
      </c>
    </row>
    <row r="657" spans="1:11" s="45" customFormat="1" ht="12.75">
      <c r="A657" s="12"/>
      <c r="B657" s="89">
        <f>SUM(B650:B656)</f>
        <v>18200</v>
      </c>
      <c r="C657" s="12" t="s">
        <v>34</v>
      </c>
      <c r="D657" s="12"/>
      <c r="E657" s="12"/>
      <c r="F657" s="19"/>
      <c r="G657" s="19"/>
      <c r="H657" s="43">
        <v>0</v>
      </c>
      <c r="I657" s="44">
        <f t="shared" si="47"/>
        <v>35</v>
      </c>
      <c r="K657" s="2">
        <v>520</v>
      </c>
    </row>
    <row r="658" spans="2:11" ht="12.75">
      <c r="B658" s="8"/>
      <c r="H658" s="5">
        <f aca="true" t="shared" si="49" ref="H658:H664">H657-B658</f>
        <v>0</v>
      </c>
      <c r="I658" s="23">
        <f t="shared" si="47"/>
        <v>0</v>
      </c>
      <c r="K658" s="2">
        <v>520</v>
      </c>
    </row>
    <row r="659" spans="2:11" ht="12.75">
      <c r="B659" s="8"/>
      <c r="H659" s="5">
        <f t="shared" si="49"/>
        <v>0</v>
      </c>
      <c r="I659" s="23">
        <f t="shared" si="47"/>
        <v>0</v>
      </c>
      <c r="K659" s="2">
        <v>520</v>
      </c>
    </row>
    <row r="660" spans="2:11" ht="12.75">
      <c r="B660" s="161">
        <v>900</v>
      </c>
      <c r="C660" s="13" t="s">
        <v>35</v>
      </c>
      <c r="D660" s="13" t="s">
        <v>11</v>
      </c>
      <c r="E660" s="34" t="s">
        <v>36</v>
      </c>
      <c r="F660" s="28" t="s">
        <v>350</v>
      </c>
      <c r="G660" s="35" t="s">
        <v>270</v>
      </c>
      <c r="H660" s="5">
        <f t="shared" si="49"/>
        <v>-900</v>
      </c>
      <c r="I660" s="23">
        <f t="shared" si="47"/>
        <v>1.7307692307692308</v>
      </c>
      <c r="K660" s="2">
        <v>520</v>
      </c>
    </row>
    <row r="661" spans="2:11" ht="12.75">
      <c r="B661" s="161">
        <v>500</v>
      </c>
      <c r="C661" s="13" t="s">
        <v>35</v>
      </c>
      <c r="D661" s="13" t="s">
        <v>11</v>
      </c>
      <c r="E661" s="13" t="s">
        <v>36</v>
      </c>
      <c r="F661" s="28" t="s">
        <v>350</v>
      </c>
      <c r="G661" s="31" t="s">
        <v>270</v>
      </c>
      <c r="H661" s="5">
        <f t="shared" si="49"/>
        <v>-1400</v>
      </c>
      <c r="I661" s="23">
        <f t="shared" si="47"/>
        <v>0.9615384615384616</v>
      </c>
      <c r="K661" s="2">
        <v>520</v>
      </c>
    </row>
    <row r="662" spans="2:11" ht="12.75">
      <c r="B662" s="8">
        <v>500</v>
      </c>
      <c r="C662" s="1" t="s">
        <v>35</v>
      </c>
      <c r="D662" s="13" t="s">
        <v>11</v>
      </c>
      <c r="E662" s="1" t="s">
        <v>36</v>
      </c>
      <c r="F662" s="28" t="s">
        <v>350</v>
      </c>
      <c r="G662" s="28" t="s">
        <v>220</v>
      </c>
      <c r="H662" s="5">
        <f t="shared" si="49"/>
        <v>-1900</v>
      </c>
      <c r="I662" s="23">
        <f t="shared" si="47"/>
        <v>0.9615384615384616</v>
      </c>
      <c r="K662" s="2">
        <v>520</v>
      </c>
    </row>
    <row r="663" spans="2:11" ht="12.75">
      <c r="B663" s="8">
        <v>500</v>
      </c>
      <c r="C663" s="1" t="s">
        <v>35</v>
      </c>
      <c r="D663" s="13" t="s">
        <v>11</v>
      </c>
      <c r="E663" s="1" t="s">
        <v>36</v>
      </c>
      <c r="F663" s="28" t="s">
        <v>350</v>
      </c>
      <c r="G663" s="28" t="s">
        <v>234</v>
      </c>
      <c r="H663" s="5">
        <f t="shared" si="49"/>
        <v>-2400</v>
      </c>
      <c r="I663" s="23">
        <f t="shared" si="47"/>
        <v>0.9615384615384616</v>
      </c>
      <c r="K663" s="2">
        <v>520</v>
      </c>
    </row>
    <row r="664" spans="2:11" ht="12.75">
      <c r="B664" s="8">
        <v>750</v>
      </c>
      <c r="C664" s="1" t="s">
        <v>35</v>
      </c>
      <c r="D664" s="13" t="s">
        <v>11</v>
      </c>
      <c r="E664" s="1" t="s">
        <v>36</v>
      </c>
      <c r="F664" s="28" t="s">
        <v>350</v>
      </c>
      <c r="G664" s="28" t="s">
        <v>198</v>
      </c>
      <c r="H664" s="5">
        <f t="shared" si="49"/>
        <v>-3150</v>
      </c>
      <c r="I664" s="23">
        <f t="shared" si="47"/>
        <v>1.4423076923076923</v>
      </c>
      <c r="K664" s="2">
        <v>520</v>
      </c>
    </row>
    <row r="665" spans="1:11" s="45" customFormat="1" ht="12.75">
      <c r="A665" s="12"/>
      <c r="B665" s="89">
        <f>SUM(B660:B664)</f>
        <v>3150</v>
      </c>
      <c r="C665" s="12"/>
      <c r="D665" s="12"/>
      <c r="E665" s="12" t="s">
        <v>36</v>
      </c>
      <c r="F665" s="19"/>
      <c r="G665" s="19"/>
      <c r="H665" s="43">
        <v>0</v>
      </c>
      <c r="I665" s="44">
        <f t="shared" si="47"/>
        <v>6.0576923076923075</v>
      </c>
      <c r="K665" s="2">
        <v>520</v>
      </c>
    </row>
    <row r="666" spans="2:11" ht="12.75">
      <c r="B666" s="8"/>
      <c r="H666" s="5">
        <f>H665-B666</f>
        <v>0</v>
      </c>
      <c r="I666" s="23">
        <f t="shared" si="47"/>
        <v>0</v>
      </c>
      <c r="K666" s="2">
        <v>520</v>
      </c>
    </row>
    <row r="667" spans="2:11" ht="12.75">
      <c r="B667" s="8"/>
      <c r="H667" s="5">
        <f>H666-B667</f>
        <v>0</v>
      </c>
      <c r="I667" s="23">
        <f t="shared" si="47"/>
        <v>0</v>
      </c>
      <c r="K667" s="2">
        <v>520</v>
      </c>
    </row>
    <row r="668" spans="2:11" ht="12.75">
      <c r="B668" s="8">
        <v>3000</v>
      </c>
      <c r="C668" s="13" t="s">
        <v>39</v>
      </c>
      <c r="D668" s="13" t="s">
        <v>11</v>
      </c>
      <c r="E668" s="1" t="s">
        <v>30</v>
      </c>
      <c r="F668" s="28" t="s">
        <v>357</v>
      </c>
      <c r="G668" s="28" t="s">
        <v>270</v>
      </c>
      <c r="H668" s="5">
        <f>H667-B668</f>
        <v>-3000</v>
      </c>
      <c r="I668" s="23">
        <f t="shared" si="47"/>
        <v>5.769230769230769</v>
      </c>
      <c r="K668" s="2">
        <v>520</v>
      </c>
    </row>
    <row r="669" spans="2:11" ht="12.75">
      <c r="B669" s="8">
        <v>3000</v>
      </c>
      <c r="C669" s="1" t="s">
        <v>39</v>
      </c>
      <c r="D669" s="13" t="s">
        <v>11</v>
      </c>
      <c r="E669" s="1" t="s">
        <v>30</v>
      </c>
      <c r="F669" s="28" t="s">
        <v>358</v>
      </c>
      <c r="G669" s="28" t="s">
        <v>220</v>
      </c>
      <c r="H669" s="5">
        <f>H668-B669</f>
        <v>-6000</v>
      </c>
      <c r="I669" s="23">
        <f t="shared" si="47"/>
        <v>5.769230769230769</v>
      </c>
      <c r="K669" s="2">
        <v>520</v>
      </c>
    </row>
    <row r="670" spans="2:11" ht="12.75">
      <c r="B670" s="8">
        <v>3000</v>
      </c>
      <c r="C670" s="1" t="s">
        <v>359</v>
      </c>
      <c r="D670" s="13" t="s">
        <v>11</v>
      </c>
      <c r="E670" s="1" t="s">
        <v>30</v>
      </c>
      <c r="F670" s="28" t="s">
        <v>350</v>
      </c>
      <c r="G670" s="28" t="s">
        <v>192</v>
      </c>
      <c r="H670" s="5">
        <f>H669-B670</f>
        <v>-9000</v>
      </c>
      <c r="I670" s="23">
        <f t="shared" si="47"/>
        <v>5.769230769230769</v>
      </c>
      <c r="K670" s="2">
        <v>520</v>
      </c>
    </row>
    <row r="671" spans="1:11" s="45" customFormat="1" ht="12.75">
      <c r="A671" s="12"/>
      <c r="B671" s="89">
        <f>SUM(B668:B670)</f>
        <v>9000</v>
      </c>
      <c r="C671" s="12" t="s">
        <v>39</v>
      </c>
      <c r="D671" s="12"/>
      <c r="E671" s="12"/>
      <c r="F671" s="19"/>
      <c r="G671" s="19"/>
      <c r="H671" s="43">
        <v>0</v>
      </c>
      <c r="I671" s="44">
        <f t="shared" si="47"/>
        <v>17.307692307692307</v>
      </c>
      <c r="K671" s="2">
        <v>520</v>
      </c>
    </row>
    <row r="672" spans="2:11" ht="12.75">
      <c r="B672" s="8"/>
      <c r="H672" s="5">
        <f aca="true" t="shared" si="50" ref="H672:H678">H671-B672</f>
        <v>0</v>
      </c>
      <c r="I672" s="23">
        <f t="shared" si="47"/>
        <v>0</v>
      </c>
      <c r="K672" s="2">
        <v>520</v>
      </c>
    </row>
    <row r="673" spans="2:11" ht="12.75">
      <c r="B673" s="8"/>
      <c r="H673" s="5">
        <f t="shared" si="50"/>
        <v>0</v>
      </c>
      <c r="I673" s="23">
        <f t="shared" si="47"/>
        <v>0</v>
      </c>
      <c r="K673" s="2">
        <v>520</v>
      </c>
    </row>
    <row r="674" spans="2:11" ht="12.75">
      <c r="B674" s="8"/>
      <c r="H674" s="5">
        <f t="shared" si="50"/>
        <v>0</v>
      </c>
      <c r="I674" s="23">
        <f t="shared" si="47"/>
        <v>0</v>
      </c>
      <c r="K674" s="2">
        <v>520</v>
      </c>
    </row>
    <row r="675" spans="2:11" ht="12.75">
      <c r="B675" s="8">
        <v>2000</v>
      </c>
      <c r="C675" s="1" t="s">
        <v>42</v>
      </c>
      <c r="D675" s="13" t="s">
        <v>11</v>
      </c>
      <c r="E675" s="1" t="s">
        <v>30</v>
      </c>
      <c r="F675" s="28" t="s">
        <v>350</v>
      </c>
      <c r="G675" s="28" t="s">
        <v>270</v>
      </c>
      <c r="H675" s="5">
        <f t="shared" si="50"/>
        <v>-2000</v>
      </c>
      <c r="I675" s="23">
        <f t="shared" si="47"/>
        <v>3.8461538461538463</v>
      </c>
      <c r="K675" s="2">
        <v>520</v>
      </c>
    </row>
    <row r="676" spans="2:11" ht="12.75">
      <c r="B676" s="8">
        <v>2000</v>
      </c>
      <c r="C676" s="1" t="s">
        <v>42</v>
      </c>
      <c r="D676" s="13" t="s">
        <v>11</v>
      </c>
      <c r="E676" s="1" t="s">
        <v>30</v>
      </c>
      <c r="F676" s="28" t="s">
        <v>350</v>
      </c>
      <c r="G676" s="28" t="s">
        <v>220</v>
      </c>
      <c r="H676" s="5">
        <f t="shared" si="50"/>
        <v>-4000</v>
      </c>
      <c r="I676" s="23">
        <f t="shared" si="47"/>
        <v>3.8461538461538463</v>
      </c>
      <c r="K676" s="2">
        <v>520</v>
      </c>
    </row>
    <row r="677" spans="2:11" ht="12.75">
      <c r="B677" s="8">
        <v>2000</v>
      </c>
      <c r="C677" s="1" t="s">
        <v>42</v>
      </c>
      <c r="D677" s="13" t="s">
        <v>11</v>
      </c>
      <c r="E677" s="1" t="s">
        <v>30</v>
      </c>
      <c r="F677" s="28" t="s">
        <v>350</v>
      </c>
      <c r="G677" s="28" t="s">
        <v>234</v>
      </c>
      <c r="H677" s="5">
        <f t="shared" si="50"/>
        <v>-6000</v>
      </c>
      <c r="I677" s="23">
        <f t="shared" si="47"/>
        <v>3.8461538461538463</v>
      </c>
      <c r="K677" s="2">
        <v>520</v>
      </c>
    </row>
    <row r="678" spans="2:11" ht="12.75">
      <c r="B678" s="8">
        <v>2000</v>
      </c>
      <c r="C678" s="1" t="s">
        <v>42</v>
      </c>
      <c r="D678" s="13" t="s">
        <v>11</v>
      </c>
      <c r="E678" s="1" t="s">
        <v>30</v>
      </c>
      <c r="F678" s="28" t="s">
        <v>350</v>
      </c>
      <c r="G678" s="28" t="s">
        <v>195</v>
      </c>
      <c r="H678" s="5">
        <f t="shared" si="50"/>
        <v>-8000</v>
      </c>
      <c r="I678" s="23">
        <f t="shared" si="47"/>
        <v>3.8461538461538463</v>
      </c>
      <c r="K678" s="2">
        <v>520</v>
      </c>
    </row>
    <row r="679" spans="1:11" s="45" customFormat="1" ht="12.75">
      <c r="A679" s="12"/>
      <c r="B679" s="89">
        <f>SUM(B675:B678)</f>
        <v>8000</v>
      </c>
      <c r="C679" s="12" t="s">
        <v>42</v>
      </c>
      <c r="D679" s="12"/>
      <c r="E679" s="12"/>
      <c r="F679" s="19"/>
      <c r="G679" s="19"/>
      <c r="H679" s="43">
        <v>0</v>
      </c>
      <c r="I679" s="44">
        <f t="shared" si="47"/>
        <v>15.384615384615385</v>
      </c>
      <c r="K679" s="2">
        <v>520</v>
      </c>
    </row>
    <row r="680" spans="2:11" ht="12.75">
      <c r="B680" s="8"/>
      <c r="H680" s="5">
        <f>H679-B680</f>
        <v>0</v>
      </c>
      <c r="I680" s="23">
        <f t="shared" si="47"/>
        <v>0</v>
      </c>
      <c r="K680" s="2">
        <v>520</v>
      </c>
    </row>
    <row r="681" spans="2:11" ht="12.75">
      <c r="B681" s="246"/>
      <c r="H681" s="5">
        <v>0</v>
      </c>
      <c r="I681" s="23">
        <f t="shared" si="47"/>
        <v>0</v>
      </c>
      <c r="K681" s="2">
        <v>520</v>
      </c>
    </row>
    <row r="682" spans="2:11" ht="12.75">
      <c r="B682" s="246"/>
      <c r="H682" s="5">
        <f>H681-B682</f>
        <v>0</v>
      </c>
      <c r="I682" s="23">
        <f t="shared" si="47"/>
        <v>0</v>
      </c>
      <c r="K682" s="2">
        <v>520</v>
      </c>
    </row>
    <row r="683" spans="2:11" ht="12.75">
      <c r="B683" s="8"/>
      <c r="H683" s="5">
        <f>H682-B683</f>
        <v>0</v>
      </c>
      <c r="I683" s="23">
        <f t="shared" si="47"/>
        <v>0</v>
      </c>
      <c r="K683" s="2">
        <v>520</v>
      </c>
    </row>
    <row r="684" spans="1:11" s="45" customFormat="1" ht="12.75">
      <c r="A684" s="12"/>
      <c r="B684" s="89">
        <f>+B689+B693+B699+B703</f>
        <v>17010</v>
      </c>
      <c r="C684" s="49" t="s">
        <v>361</v>
      </c>
      <c r="D684" s="46" t="s">
        <v>366</v>
      </c>
      <c r="E684" s="49" t="s">
        <v>902</v>
      </c>
      <c r="F684" s="19"/>
      <c r="G684" s="19"/>
      <c r="H684" s="43">
        <f>H683-B684</f>
        <v>-17010</v>
      </c>
      <c r="I684" s="44">
        <f t="shared" si="47"/>
        <v>32.71153846153846</v>
      </c>
      <c r="K684" s="2">
        <v>520</v>
      </c>
    </row>
    <row r="685" spans="2:11" ht="12.75">
      <c r="B685" s="8"/>
      <c r="H685" s="5">
        <v>0</v>
      </c>
      <c r="I685" s="23">
        <f t="shared" si="47"/>
        <v>0</v>
      </c>
      <c r="K685" s="2">
        <v>520</v>
      </c>
    </row>
    <row r="686" spans="2:11" ht="12.75">
      <c r="B686" s="8"/>
      <c r="H686" s="5">
        <f>H685-B686</f>
        <v>0</v>
      </c>
      <c r="I686" s="23">
        <f t="shared" si="47"/>
        <v>0</v>
      </c>
      <c r="K686" s="2">
        <v>520</v>
      </c>
    </row>
    <row r="687" spans="2:11" ht="12.75">
      <c r="B687" s="8">
        <v>2500</v>
      </c>
      <c r="C687" s="13" t="s">
        <v>0</v>
      </c>
      <c r="D687" s="1" t="s">
        <v>11</v>
      </c>
      <c r="E687" s="1" t="s">
        <v>55</v>
      </c>
      <c r="F687" s="41" t="s">
        <v>360</v>
      </c>
      <c r="G687" s="28" t="s">
        <v>165</v>
      </c>
      <c r="H687" s="5">
        <f>H686-B687</f>
        <v>-2500</v>
      </c>
      <c r="I687" s="23">
        <f t="shared" si="47"/>
        <v>4.8076923076923075</v>
      </c>
      <c r="K687" s="2">
        <v>520</v>
      </c>
    </row>
    <row r="688" spans="2:11" ht="12.75">
      <c r="B688" s="8">
        <v>5000</v>
      </c>
      <c r="C688" s="13" t="s">
        <v>0</v>
      </c>
      <c r="D688" s="1" t="s">
        <v>11</v>
      </c>
      <c r="E688" s="1" t="s">
        <v>55</v>
      </c>
      <c r="F688" s="51" t="s">
        <v>362</v>
      </c>
      <c r="G688" s="28" t="s">
        <v>270</v>
      </c>
      <c r="H688" s="5">
        <f>H687-B688</f>
        <v>-7500</v>
      </c>
      <c r="I688" s="23">
        <f t="shared" si="47"/>
        <v>9.615384615384615</v>
      </c>
      <c r="K688" s="2">
        <v>520</v>
      </c>
    </row>
    <row r="689" spans="1:11" s="55" customFormat="1" ht="12.75">
      <c r="A689" s="52"/>
      <c r="B689" s="89">
        <f>SUM(B687:B688)</f>
        <v>7500</v>
      </c>
      <c r="C689" s="52" t="s">
        <v>0</v>
      </c>
      <c r="D689" s="52"/>
      <c r="E689" s="52"/>
      <c r="F689" s="53"/>
      <c r="G689" s="53"/>
      <c r="H689" s="48">
        <v>0</v>
      </c>
      <c r="I689" s="54">
        <f t="shared" si="47"/>
        <v>14.423076923076923</v>
      </c>
      <c r="K689" s="2">
        <v>520</v>
      </c>
    </row>
    <row r="690" spans="2:11" ht="12.75">
      <c r="B690" s="8"/>
      <c r="H690" s="5">
        <f>H689-B690</f>
        <v>0</v>
      </c>
      <c r="I690" s="23">
        <f t="shared" si="47"/>
        <v>0</v>
      </c>
      <c r="K690" s="2">
        <v>520</v>
      </c>
    </row>
    <row r="691" spans="2:11" ht="12.75">
      <c r="B691" s="8"/>
      <c r="H691" s="5">
        <f>H690-B691</f>
        <v>0</v>
      </c>
      <c r="I691" s="23">
        <f t="shared" si="47"/>
        <v>0</v>
      </c>
      <c r="K691" s="2">
        <v>520</v>
      </c>
    </row>
    <row r="692" spans="2:11" ht="12.75">
      <c r="B692" s="8">
        <v>5000</v>
      </c>
      <c r="C692" s="1" t="s">
        <v>363</v>
      </c>
      <c r="D692" s="13" t="s">
        <v>11</v>
      </c>
      <c r="E692" s="1" t="s">
        <v>76</v>
      </c>
      <c r="F692" s="31" t="s">
        <v>364</v>
      </c>
      <c r="G692" s="28" t="s">
        <v>270</v>
      </c>
      <c r="H692" s="5">
        <f>H691-B692</f>
        <v>-5000</v>
      </c>
      <c r="I692" s="23">
        <f t="shared" si="47"/>
        <v>9.615384615384615</v>
      </c>
      <c r="K692" s="2">
        <v>520</v>
      </c>
    </row>
    <row r="693" spans="1:11" s="55" customFormat="1" ht="12.75">
      <c r="A693" s="52"/>
      <c r="B693" s="89">
        <f>SUM(B692)</f>
        <v>5000</v>
      </c>
      <c r="C693" s="52" t="s">
        <v>34</v>
      </c>
      <c r="D693" s="52"/>
      <c r="E693" s="52"/>
      <c r="F693" s="53"/>
      <c r="G693" s="53"/>
      <c r="H693" s="48">
        <v>0</v>
      </c>
      <c r="I693" s="54">
        <f t="shared" si="47"/>
        <v>9.615384615384615</v>
      </c>
      <c r="K693" s="2">
        <v>520</v>
      </c>
    </row>
    <row r="694" spans="2:11" ht="12.75">
      <c r="B694" s="8"/>
      <c r="H694" s="5">
        <f>H693-B694</f>
        <v>0</v>
      </c>
      <c r="I694" s="23">
        <f t="shared" si="47"/>
        <v>0</v>
      </c>
      <c r="K694" s="2">
        <v>520</v>
      </c>
    </row>
    <row r="695" spans="2:11" ht="12.75">
      <c r="B695" s="8"/>
      <c r="H695" s="5">
        <f>H694-B695</f>
        <v>0</v>
      </c>
      <c r="I695" s="23">
        <f t="shared" si="47"/>
        <v>0</v>
      </c>
      <c r="K695" s="2">
        <v>520</v>
      </c>
    </row>
    <row r="696" spans="2:11" ht="12.75">
      <c r="B696" s="8">
        <v>1000</v>
      </c>
      <c r="C696" s="1" t="s">
        <v>35</v>
      </c>
      <c r="D696" s="13" t="s">
        <v>11</v>
      </c>
      <c r="E696" s="1" t="s">
        <v>36</v>
      </c>
      <c r="F696" s="31" t="s">
        <v>365</v>
      </c>
      <c r="G696" s="28" t="s">
        <v>165</v>
      </c>
      <c r="H696" s="5">
        <f>H695-B696</f>
        <v>-1000</v>
      </c>
      <c r="I696" s="23">
        <f t="shared" si="47"/>
        <v>1.9230769230769231</v>
      </c>
      <c r="K696" s="2">
        <v>520</v>
      </c>
    </row>
    <row r="697" spans="2:11" ht="12.75">
      <c r="B697" s="8">
        <v>400</v>
      </c>
      <c r="C697" s="1" t="s">
        <v>35</v>
      </c>
      <c r="D697" s="13" t="s">
        <v>11</v>
      </c>
      <c r="E697" s="1" t="s">
        <v>36</v>
      </c>
      <c r="F697" s="31" t="s">
        <v>365</v>
      </c>
      <c r="G697" s="28" t="s">
        <v>270</v>
      </c>
      <c r="H697" s="5">
        <f>H696-B697</f>
        <v>-1400</v>
      </c>
      <c r="I697" s="23">
        <f t="shared" si="47"/>
        <v>0.7692307692307693</v>
      </c>
      <c r="K697" s="2">
        <v>520</v>
      </c>
    </row>
    <row r="698" spans="2:11" ht="12.75">
      <c r="B698" s="161">
        <v>1110</v>
      </c>
      <c r="C698" s="1" t="s">
        <v>35</v>
      </c>
      <c r="D698" s="13" t="s">
        <v>11</v>
      </c>
      <c r="E698" s="1" t="s">
        <v>36</v>
      </c>
      <c r="F698" s="31" t="s">
        <v>365</v>
      </c>
      <c r="G698" s="28" t="s">
        <v>270</v>
      </c>
      <c r="H698" s="5">
        <f>H697-B698</f>
        <v>-2510</v>
      </c>
      <c r="I698" s="23">
        <f t="shared" si="47"/>
        <v>2.1346153846153846</v>
      </c>
      <c r="K698" s="2">
        <v>520</v>
      </c>
    </row>
    <row r="699" spans="1:11" s="55" customFormat="1" ht="12.75">
      <c r="A699" s="52"/>
      <c r="B699" s="89">
        <f>SUM(B696:B698)</f>
        <v>2510</v>
      </c>
      <c r="C699" s="52"/>
      <c r="D699" s="52"/>
      <c r="E699" s="52" t="s">
        <v>36</v>
      </c>
      <c r="F699" s="53"/>
      <c r="G699" s="53"/>
      <c r="H699" s="48">
        <v>0</v>
      </c>
      <c r="I699" s="54">
        <f t="shared" si="47"/>
        <v>4.826923076923077</v>
      </c>
      <c r="K699" s="2">
        <v>520</v>
      </c>
    </row>
    <row r="700" spans="2:11" ht="12.75">
      <c r="B700" s="8"/>
      <c r="H700" s="5">
        <f>H699-B700</f>
        <v>0</v>
      </c>
      <c r="I700" s="23">
        <f t="shared" si="47"/>
        <v>0</v>
      </c>
      <c r="K700" s="2">
        <v>520</v>
      </c>
    </row>
    <row r="701" spans="2:11" ht="12.75">
      <c r="B701" s="8"/>
      <c r="H701" s="5">
        <f>H700-B701</f>
        <v>0</v>
      </c>
      <c r="I701" s="23">
        <f t="shared" si="47"/>
        <v>0</v>
      </c>
      <c r="K701" s="2">
        <v>520</v>
      </c>
    </row>
    <row r="702" spans="2:11" ht="12.75">
      <c r="B702" s="8">
        <v>2000</v>
      </c>
      <c r="C702" s="1" t="s">
        <v>42</v>
      </c>
      <c r="D702" s="13" t="s">
        <v>11</v>
      </c>
      <c r="E702" s="1" t="s">
        <v>76</v>
      </c>
      <c r="F702" s="31" t="s">
        <v>365</v>
      </c>
      <c r="G702" s="28" t="s">
        <v>270</v>
      </c>
      <c r="H702" s="5">
        <f>H701-B702</f>
        <v>-2000</v>
      </c>
      <c r="I702" s="23">
        <f t="shared" si="47"/>
        <v>3.8461538461538463</v>
      </c>
      <c r="K702" s="2">
        <v>520</v>
      </c>
    </row>
    <row r="703" spans="1:11" s="45" customFormat="1" ht="12.75">
      <c r="A703" s="12"/>
      <c r="B703" s="89">
        <v>2000</v>
      </c>
      <c r="C703" s="12" t="s">
        <v>42</v>
      </c>
      <c r="D703" s="12"/>
      <c r="E703" s="12"/>
      <c r="F703" s="19"/>
      <c r="G703" s="19"/>
      <c r="H703" s="43">
        <v>0</v>
      </c>
      <c r="I703" s="44">
        <f t="shared" si="47"/>
        <v>3.8461538461538463</v>
      </c>
      <c r="K703" s="2">
        <v>520</v>
      </c>
    </row>
    <row r="704" spans="8:11" ht="12.75">
      <c r="H704" s="5">
        <f>H703-B704</f>
        <v>0</v>
      </c>
      <c r="I704" s="23">
        <f t="shared" si="47"/>
        <v>0</v>
      </c>
      <c r="K704" s="2">
        <v>520</v>
      </c>
    </row>
    <row r="705" spans="8:11" ht="12.75">
      <c r="H705" s="5">
        <v>0</v>
      </c>
      <c r="I705" s="23">
        <f t="shared" si="47"/>
        <v>0</v>
      </c>
      <c r="K705" s="2">
        <v>520</v>
      </c>
    </row>
    <row r="706" spans="8:11" ht="12.75">
      <c r="H706" s="5">
        <f>H705-B706</f>
        <v>0</v>
      </c>
      <c r="I706" s="23">
        <f t="shared" si="47"/>
        <v>0</v>
      </c>
      <c r="K706" s="2">
        <v>520</v>
      </c>
    </row>
    <row r="707" spans="8:11" ht="12.75">
      <c r="H707" s="5">
        <f>H706-B707</f>
        <v>0</v>
      </c>
      <c r="I707" s="23">
        <f t="shared" si="47"/>
        <v>0</v>
      </c>
      <c r="K707" s="2">
        <v>520</v>
      </c>
    </row>
    <row r="708" spans="1:11" s="45" customFormat="1" ht="12.75">
      <c r="A708" s="12"/>
      <c r="B708" s="94">
        <f>+B715+B723+B729+B733+B739+B743</f>
        <v>36300</v>
      </c>
      <c r="C708" s="49" t="s">
        <v>367</v>
      </c>
      <c r="D708" s="46" t="s">
        <v>377</v>
      </c>
      <c r="E708" s="49" t="s">
        <v>905</v>
      </c>
      <c r="F708" s="19"/>
      <c r="G708" s="19"/>
      <c r="H708" s="43">
        <f>H707-B708</f>
        <v>-36300</v>
      </c>
      <c r="I708" s="44">
        <f aca="true" t="shared" si="51" ref="I708:I771">+B708/K708</f>
        <v>69.8076923076923</v>
      </c>
      <c r="K708" s="2">
        <v>520</v>
      </c>
    </row>
    <row r="709" spans="2:11" ht="12.75">
      <c r="B709" s="145"/>
      <c r="H709" s="5">
        <v>0</v>
      </c>
      <c r="I709" s="23">
        <f t="shared" si="51"/>
        <v>0</v>
      </c>
      <c r="K709" s="2">
        <v>520</v>
      </c>
    </row>
    <row r="710" spans="2:11" ht="12.75">
      <c r="B710" s="145"/>
      <c r="H710" s="5">
        <f>H709-B710</f>
        <v>0</v>
      </c>
      <c r="I710" s="23">
        <f t="shared" si="51"/>
        <v>0</v>
      </c>
      <c r="K710" s="2">
        <v>520</v>
      </c>
    </row>
    <row r="711" spans="1:11" s="16" customFormat="1" ht="12.75">
      <c r="A711" s="13"/>
      <c r="B711" s="145">
        <v>2500</v>
      </c>
      <c r="C711" s="13" t="s">
        <v>0</v>
      </c>
      <c r="D711" s="1" t="s">
        <v>11</v>
      </c>
      <c r="E711" s="1" t="s">
        <v>73</v>
      </c>
      <c r="F711" s="41" t="s">
        <v>368</v>
      </c>
      <c r="G711" s="28" t="s">
        <v>201</v>
      </c>
      <c r="H711" s="30">
        <f>H710-B711</f>
        <v>-2500</v>
      </c>
      <c r="I711" s="39">
        <f t="shared" si="51"/>
        <v>4.8076923076923075</v>
      </c>
      <c r="K711" s="2">
        <v>520</v>
      </c>
    </row>
    <row r="712" spans="2:11" ht="12.75">
      <c r="B712" s="145">
        <v>3000</v>
      </c>
      <c r="C712" s="13" t="s">
        <v>0</v>
      </c>
      <c r="D712" s="1" t="s">
        <v>11</v>
      </c>
      <c r="E712" s="1" t="s">
        <v>73</v>
      </c>
      <c r="F712" s="42" t="s">
        <v>372</v>
      </c>
      <c r="G712" s="28" t="s">
        <v>205</v>
      </c>
      <c r="H712" s="30">
        <f>H711-B712</f>
        <v>-5500</v>
      </c>
      <c r="I712" s="23">
        <f t="shared" si="51"/>
        <v>5.769230769230769</v>
      </c>
      <c r="K712" s="2">
        <v>520</v>
      </c>
    </row>
    <row r="713" spans="2:11" ht="12.75">
      <c r="B713" s="145">
        <v>2500</v>
      </c>
      <c r="C713" s="1" t="s">
        <v>0</v>
      </c>
      <c r="D713" s="13" t="s">
        <v>11</v>
      </c>
      <c r="E713" s="1" t="s">
        <v>217</v>
      </c>
      <c r="F713" s="28" t="s">
        <v>373</v>
      </c>
      <c r="G713" s="28" t="s">
        <v>203</v>
      </c>
      <c r="H713" s="30">
        <f>H712-B713</f>
        <v>-8000</v>
      </c>
      <c r="I713" s="23">
        <f t="shared" si="51"/>
        <v>4.8076923076923075</v>
      </c>
      <c r="K713" s="2">
        <v>520</v>
      </c>
    </row>
    <row r="714" spans="2:11" ht="12.75">
      <c r="B714" s="145">
        <v>2500</v>
      </c>
      <c r="C714" s="1" t="s">
        <v>0</v>
      </c>
      <c r="D714" s="13" t="s">
        <v>11</v>
      </c>
      <c r="E714" s="1" t="s">
        <v>217</v>
      </c>
      <c r="F714" s="28" t="s">
        <v>374</v>
      </c>
      <c r="G714" s="28" t="s">
        <v>205</v>
      </c>
      <c r="H714" s="30">
        <f>H713-B714</f>
        <v>-10500</v>
      </c>
      <c r="I714" s="23">
        <f t="shared" si="51"/>
        <v>4.8076923076923075</v>
      </c>
      <c r="K714" s="2">
        <v>520</v>
      </c>
    </row>
    <row r="715" spans="1:11" s="45" customFormat="1" ht="12.75">
      <c r="A715" s="12"/>
      <c r="B715" s="94">
        <f>SUM(B711:B714)</f>
        <v>10500</v>
      </c>
      <c r="C715" s="12"/>
      <c r="D715" s="12"/>
      <c r="E715" s="12"/>
      <c r="F715" s="19"/>
      <c r="G715" s="19"/>
      <c r="H715" s="43">
        <v>0</v>
      </c>
      <c r="I715" s="44">
        <f t="shared" si="51"/>
        <v>20.192307692307693</v>
      </c>
      <c r="K715" s="2">
        <v>520</v>
      </c>
    </row>
    <row r="716" spans="2:11" ht="12.75">
      <c r="B716" s="145"/>
      <c r="H716" s="5">
        <f aca="true" t="shared" si="52" ref="H716:H722">H715-B716</f>
        <v>0</v>
      </c>
      <c r="I716" s="23">
        <f t="shared" si="51"/>
        <v>0</v>
      </c>
      <c r="K716" s="2">
        <v>520</v>
      </c>
    </row>
    <row r="717" spans="2:11" ht="12.75">
      <c r="B717" s="145"/>
      <c r="H717" s="5">
        <f t="shared" si="52"/>
        <v>0</v>
      </c>
      <c r="I717" s="23">
        <f t="shared" si="51"/>
        <v>0</v>
      </c>
      <c r="K717" s="2">
        <v>520</v>
      </c>
    </row>
    <row r="718" spans="2:11" ht="12.75">
      <c r="B718" s="145"/>
      <c r="H718" s="5">
        <f t="shared" si="52"/>
        <v>0</v>
      </c>
      <c r="I718" s="23">
        <f t="shared" si="51"/>
        <v>0</v>
      </c>
      <c r="K718" s="2">
        <v>520</v>
      </c>
    </row>
    <row r="719" spans="2:11" ht="12.75">
      <c r="B719" s="145">
        <v>2000</v>
      </c>
      <c r="C719" s="1" t="s">
        <v>375</v>
      </c>
      <c r="D719" s="13" t="s">
        <v>11</v>
      </c>
      <c r="E719" s="1" t="s">
        <v>30</v>
      </c>
      <c r="F719" s="28" t="s">
        <v>376</v>
      </c>
      <c r="G719" s="28" t="s">
        <v>201</v>
      </c>
      <c r="H719" s="5">
        <f t="shared" si="52"/>
        <v>-2000</v>
      </c>
      <c r="I719" s="23">
        <f t="shared" si="51"/>
        <v>3.8461538461538463</v>
      </c>
      <c r="K719" s="2">
        <v>520</v>
      </c>
    </row>
    <row r="720" spans="2:11" ht="12.75">
      <c r="B720" s="145">
        <v>3000</v>
      </c>
      <c r="C720" s="1" t="s">
        <v>378</v>
      </c>
      <c r="D720" s="13" t="s">
        <v>11</v>
      </c>
      <c r="E720" s="1" t="s">
        <v>30</v>
      </c>
      <c r="F720" s="28" t="s">
        <v>379</v>
      </c>
      <c r="G720" s="28" t="s">
        <v>201</v>
      </c>
      <c r="H720" s="5">
        <f t="shared" si="52"/>
        <v>-5000</v>
      </c>
      <c r="I720" s="23">
        <f t="shared" si="51"/>
        <v>5.769230769230769</v>
      </c>
      <c r="K720" s="2">
        <v>520</v>
      </c>
    </row>
    <row r="721" spans="2:11" ht="12.75">
      <c r="B721" s="145">
        <v>3000</v>
      </c>
      <c r="C721" s="1" t="s">
        <v>378</v>
      </c>
      <c r="D721" s="13" t="s">
        <v>11</v>
      </c>
      <c r="E721" s="1" t="s">
        <v>30</v>
      </c>
      <c r="F721" s="28" t="s">
        <v>379</v>
      </c>
      <c r="G721" s="28" t="s">
        <v>203</v>
      </c>
      <c r="H721" s="5">
        <f t="shared" si="52"/>
        <v>-8000</v>
      </c>
      <c r="I721" s="23">
        <f t="shared" si="51"/>
        <v>5.769230769230769</v>
      </c>
      <c r="K721" s="2">
        <v>520</v>
      </c>
    </row>
    <row r="722" spans="2:11" ht="12.75">
      <c r="B722" s="145">
        <v>1500</v>
      </c>
      <c r="C722" s="1" t="s">
        <v>378</v>
      </c>
      <c r="D722" s="13" t="s">
        <v>11</v>
      </c>
      <c r="E722" s="1" t="s">
        <v>30</v>
      </c>
      <c r="F722" s="28" t="s">
        <v>379</v>
      </c>
      <c r="G722" s="28" t="s">
        <v>205</v>
      </c>
      <c r="H722" s="5">
        <f t="shared" si="52"/>
        <v>-9500</v>
      </c>
      <c r="I722" s="23">
        <f t="shared" si="51"/>
        <v>2.8846153846153846</v>
      </c>
      <c r="K722" s="2">
        <v>520</v>
      </c>
    </row>
    <row r="723" spans="1:11" s="45" customFormat="1" ht="12.75">
      <c r="A723" s="12"/>
      <c r="B723" s="94">
        <f>SUM(B719:B722)</f>
        <v>9500</v>
      </c>
      <c r="C723" s="12" t="s">
        <v>34</v>
      </c>
      <c r="D723" s="12"/>
      <c r="E723" s="12"/>
      <c r="F723" s="19"/>
      <c r="G723" s="19"/>
      <c r="H723" s="43">
        <v>0</v>
      </c>
      <c r="I723" s="44">
        <f t="shared" si="51"/>
        <v>18.26923076923077</v>
      </c>
      <c r="K723" s="2">
        <v>520</v>
      </c>
    </row>
    <row r="724" spans="2:11" ht="12.75">
      <c r="B724" s="145"/>
      <c r="H724" s="5">
        <f>H723-B724</f>
        <v>0</v>
      </c>
      <c r="I724" s="23">
        <f t="shared" si="51"/>
        <v>0</v>
      </c>
      <c r="K724" s="2">
        <v>520</v>
      </c>
    </row>
    <row r="725" spans="2:11" ht="12.75">
      <c r="B725" s="145"/>
      <c r="H725" s="5">
        <f>H724-B725</f>
        <v>0</v>
      </c>
      <c r="I725" s="23">
        <f t="shared" si="51"/>
        <v>0</v>
      </c>
      <c r="K725" s="2">
        <v>520</v>
      </c>
    </row>
    <row r="726" spans="2:11" ht="12.75">
      <c r="B726" s="145">
        <v>400</v>
      </c>
      <c r="C726" s="1" t="s">
        <v>35</v>
      </c>
      <c r="D726" s="13" t="s">
        <v>11</v>
      </c>
      <c r="E726" s="1" t="s">
        <v>36</v>
      </c>
      <c r="F726" s="28" t="s">
        <v>379</v>
      </c>
      <c r="G726" s="28" t="s">
        <v>201</v>
      </c>
      <c r="H726" s="5">
        <f>H725-B726</f>
        <v>-400</v>
      </c>
      <c r="I726" s="23">
        <f t="shared" si="51"/>
        <v>0.7692307692307693</v>
      </c>
      <c r="K726" s="2">
        <v>520</v>
      </c>
    </row>
    <row r="727" spans="2:11" ht="12.75">
      <c r="B727" s="145">
        <v>500</v>
      </c>
      <c r="C727" s="1" t="s">
        <v>35</v>
      </c>
      <c r="D727" s="13" t="s">
        <v>11</v>
      </c>
      <c r="E727" s="1" t="s">
        <v>36</v>
      </c>
      <c r="F727" s="28" t="s">
        <v>379</v>
      </c>
      <c r="G727" s="28" t="s">
        <v>203</v>
      </c>
      <c r="H727" s="5">
        <f>H726-B727</f>
        <v>-900</v>
      </c>
      <c r="I727" s="23">
        <f t="shared" si="51"/>
        <v>0.9615384615384616</v>
      </c>
      <c r="K727" s="2">
        <v>520</v>
      </c>
    </row>
    <row r="728" spans="2:11" ht="12.75">
      <c r="B728" s="145">
        <v>400</v>
      </c>
      <c r="C728" s="1" t="s">
        <v>35</v>
      </c>
      <c r="D728" s="13" t="s">
        <v>11</v>
      </c>
      <c r="E728" s="1" t="s">
        <v>36</v>
      </c>
      <c r="F728" s="28" t="s">
        <v>379</v>
      </c>
      <c r="G728" s="28" t="s">
        <v>205</v>
      </c>
      <c r="H728" s="5">
        <f>H727-B728</f>
        <v>-1300</v>
      </c>
      <c r="I728" s="23">
        <f t="shared" si="51"/>
        <v>0.7692307692307693</v>
      </c>
      <c r="K728" s="2">
        <v>520</v>
      </c>
    </row>
    <row r="729" spans="1:11" s="45" customFormat="1" ht="12.75">
      <c r="A729" s="12"/>
      <c r="B729" s="94">
        <f>SUM(B726:B728)</f>
        <v>1300</v>
      </c>
      <c r="C729" s="12"/>
      <c r="D729" s="12"/>
      <c r="E729" s="12" t="s">
        <v>36</v>
      </c>
      <c r="F729" s="19"/>
      <c r="G729" s="19"/>
      <c r="H729" s="43">
        <v>0</v>
      </c>
      <c r="I729" s="44">
        <f t="shared" si="51"/>
        <v>2.5</v>
      </c>
      <c r="K729" s="2">
        <v>520</v>
      </c>
    </row>
    <row r="730" spans="2:11" ht="12.75">
      <c r="B730" s="145"/>
      <c r="H730" s="5">
        <f>H729-B730</f>
        <v>0</v>
      </c>
      <c r="I730" s="23">
        <f t="shared" si="51"/>
        <v>0</v>
      </c>
      <c r="K730" s="2">
        <v>520</v>
      </c>
    </row>
    <row r="731" spans="2:11" ht="12.75">
      <c r="B731" s="145"/>
      <c r="H731" s="5">
        <f>H730-B731</f>
        <v>0</v>
      </c>
      <c r="I731" s="23">
        <f t="shared" si="51"/>
        <v>0</v>
      </c>
      <c r="K731" s="2">
        <v>520</v>
      </c>
    </row>
    <row r="732" spans="2:11" ht="12.75">
      <c r="B732" s="145">
        <v>7000</v>
      </c>
      <c r="C732" s="1" t="s">
        <v>244</v>
      </c>
      <c r="D732" s="13" t="s">
        <v>11</v>
      </c>
      <c r="E732" s="1" t="s">
        <v>30</v>
      </c>
      <c r="F732" s="28" t="s">
        <v>380</v>
      </c>
      <c r="G732" s="28" t="s">
        <v>205</v>
      </c>
      <c r="H732" s="5">
        <f>H731-B732</f>
        <v>-7000</v>
      </c>
      <c r="I732" s="23">
        <f t="shared" si="51"/>
        <v>13.461538461538462</v>
      </c>
      <c r="K732" s="2">
        <v>520</v>
      </c>
    </row>
    <row r="733" spans="1:11" s="45" customFormat="1" ht="12.75">
      <c r="A733" s="12"/>
      <c r="B733" s="94">
        <v>7000</v>
      </c>
      <c r="C733" s="12" t="s">
        <v>244</v>
      </c>
      <c r="D733" s="12"/>
      <c r="E733" s="12"/>
      <c r="F733" s="19"/>
      <c r="G733" s="19"/>
      <c r="H733" s="43">
        <v>0</v>
      </c>
      <c r="I733" s="44">
        <f t="shared" si="51"/>
        <v>13.461538461538462</v>
      </c>
      <c r="K733" s="2">
        <v>520</v>
      </c>
    </row>
    <row r="734" spans="2:11" ht="12.75">
      <c r="B734" s="145"/>
      <c r="H734" s="5">
        <f>H733-B734</f>
        <v>0</v>
      </c>
      <c r="I734" s="23">
        <f t="shared" si="51"/>
        <v>0</v>
      </c>
      <c r="K734" s="2">
        <v>520</v>
      </c>
    </row>
    <row r="735" spans="2:11" ht="12.75">
      <c r="B735" s="145"/>
      <c r="H735" s="5">
        <f>H734-B735</f>
        <v>0</v>
      </c>
      <c r="I735" s="23">
        <f t="shared" si="51"/>
        <v>0</v>
      </c>
      <c r="K735" s="2">
        <v>520</v>
      </c>
    </row>
    <row r="736" spans="2:11" ht="12.75">
      <c r="B736" s="145">
        <v>2000</v>
      </c>
      <c r="C736" s="1" t="s">
        <v>42</v>
      </c>
      <c r="D736" s="13" t="s">
        <v>11</v>
      </c>
      <c r="E736" s="1" t="s">
        <v>30</v>
      </c>
      <c r="F736" s="28" t="s">
        <v>379</v>
      </c>
      <c r="G736" s="28" t="s">
        <v>201</v>
      </c>
      <c r="H736" s="5">
        <f>H735-B736</f>
        <v>-2000</v>
      </c>
      <c r="I736" s="23">
        <f t="shared" si="51"/>
        <v>3.8461538461538463</v>
      </c>
      <c r="K736" s="2">
        <v>520</v>
      </c>
    </row>
    <row r="737" spans="2:11" ht="12.75">
      <c r="B737" s="145">
        <v>2000</v>
      </c>
      <c r="C737" s="1" t="s">
        <v>42</v>
      </c>
      <c r="D737" s="13" t="s">
        <v>11</v>
      </c>
      <c r="E737" s="1" t="s">
        <v>30</v>
      </c>
      <c r="F737" s="28" t="s">
        <v>379</v>
      </c>
      <c r="G737" s="28" t="s">
        <v>203</v>
      </c>
      <c r="H737" s="5">
        <f>H736-B737</f>
        <v>-4000</v>
      </c>
      <c r="I737" s="23">
        <f t="shared" si="51"/>
        <v>3.8461538461538463</v>
      </c>
      <c r="K737" s="2">
        <v>520</v>
      </c>
    </row>
    <row r="738" spans="2:11" ht="12.75">
      <c r="B738" s="145">
        <v>2000</v>
      </c>
      <c r="C738" s="1" t="s">
        <v>42</v>
      </c>
      <c r="D738" s="13" t="s">
        <v>11</v>
      </c>
      <c r="E738" s="1" t="s">
        <v>30</v>
      </c>
      <c r="F738" s="28" t="s">
        <v>379</v>
      </c>
      <c r="G738" s="28" t="s">
        <v>205</v>
      </c>
      <c r="H738" s="5">
        <f>H737-B738</f>
        <v>-6000</v>
      </c>
      <c r="I738" s="23">
        <f t="shared" si="51"/>
        <v>3.8461538461538463</v>
      </c>
      <c r="K738" s="2">
        <v>520</v>
      </c>
    </row>
    <row r="739" spans="1:11" s="45" customFormat="1" ht="12.75">
      <c r="A739" s="12"/>
      <c r="B739" s="94">
        <f>SUM(B736:B738)</f>
        <v>6000</v>
      </c>
      <c r="C739" s="12" t="s">
        <v>42</v>
      </c>
      <c r="D739" s="12"/>
      <c r="E739" s="12"/>
      <c r="F739" s="19"/>
      <c r="G739" s="19"/>
      <c r="H739" s="43">
        <v>0</v>
      </c>
      <c r="I739" s="44">
        <f t="shared" si="51"/>
        <v>11.538461538461538</v>
      </c>
      <c r="K739" s="2">
        <v>520</v>
      </c>
    </row>
    <row r="740" spans="2:11" ht="12.75">
      <c r="B740" s="145"/>
      <c r="H740" s="5">
        <f>H739-B740</f>
        <v>0</v>
      </c>
      <c r="I740" s="23">
        <f t="shared" si="51"/>
        <v>0</v>
      </c>
      <c r="K740" s="2">
        <v>520</v>
      </c>
    </row>
    <row r="741" spans="2:11" ht="12.75">
      <c r="B741" s="145"/>
      <c r="H741" s="5">
        <f>H740-B741</f>
        <v>0</v>
      </c>
      <c r="I741" s="23">
        <f t="shared" si="51"/>
        <v>0</v>
      </c>
      <c r="K741" s="2">
        <v>520</v>
      </c>
    </row>
    <row r="742" spans="2:11" ht="12.75">
      <c r="B742" s="145">
        <v>2000</v>
      </c>
      <c r="C742" s="1" t="s">
        <v>381</v>
      </c>
      <c r="D742" s="13" t="s">
        <v>11</v>
      </c>
      <c r="E742" s="1" t="s">
        <v>96</v>
      </c>
      <c r="F742" s="28" t="s">
        <v>379</v>
      </c>
      <c r="G742" s="28" t="s">
        <v>201</v>
      </c>
      <c r="H742" s="5">
        <f>H741-B742</f>
        <v>-2000</v>
      </c>
      <c r="I742" s="23">
        <f t="shared" si="51"/>
        <v>3.8461538461538463</v>
      </c>
      <c r="K742" s="2">
        <v>520</v>
      </c>
    </row>
    <row r="743" spans="1:11" s="45" customFormat="1" ht="12.75">
      <c r="A743" s="12"/>
      <c r="B743" s="94">
        <v>2000</v>
      </c>
      <c r="C743" s="12"/>
      <c r="D743" s="12"/>
      <c r="E743" s="12" t="s">
        <v>96</v>
      </c>
      <c r="F743" s="19"/>
      <c r="G743" s="19"/>
      <c r="H743" s="43">
        <v>0</v>
      </c>
      <c r="I743" s="44">
        <f t="shared" si="51"/>
        <v>3.8461538461538463</v>
      </c>
      <c r="K743" s="2">
        <v>520</v>
      </c>
    </row>
    <row r="744" spans="8:11" ht="12.75">
      <c r="H744" s="5">
        <f>H743-B744</f>
        <v>0</v>
      </c>
      <c r="I744" s="23">
        <f t="shared" si="51"/>
        <v>0</v>
      </c>
      <c r="K744" s="2">
        <v>520</v>
      </c>
    </row>
    <row r="745" spans="8:11" ht="12.75">
      <c r="H745" s="5">
        <f>H744-B745</f>
        <v>0</v>
      </c>
      <c r="I745" s="23">
        <f t="shared" si="51"/>
        <v>0</v>
      </c>
      <c r="K745" s="2">
        <v>520</v>
      </c>
    </row>
    <row r="746" spans="8:11" ht="12.75">
      <c r="H746" s="5">
        <f>H745-B746</f>
        <v>0</v>
      </c>
      <c r="I746" s="23">
        <f t="shared" si="51"/>
        <v>0</v>
      </c>
      <c r="K746" s="2">
        <v>520</v>
      </c>
    </row>
    <row r="747" spans="1:11" s="45" customFormat="1" ht="12.75">
      <c r="A747" s="12"/>
      <c r="B747" s="241">
        <f>+B749+B750+B751</f>
        <v>390000</v>
      </c>
      <c r="C747" s="68" t="s">
        <v>383</v>
      </c>
      <c r="D747" s="68" t="s">
        <v>11</v>
      </c>
      <c r="E747" s="68"/>
      <c r="F747" s="69"/>
      <c r="G747" s="69"/>
      <c r="H747" s="43">
        <f>H746-B747</f>
        <v>-390000</v>
      </c>
      <c r="I747" s="44">
        <f t="shared" si="51"/>
        <v>750</v>
      </c>
      <c r="K747" s="2">
        <v>520</v>
      </c>
    </row>
    <row r="748" spans="2:11" ht="12.75">
      <c r="B748" s="242"/>
      <c r="C748" s="70"/>
      <c r="D748" s="70"/>
      <c r="E748" s="70"/>
      <c r="F748" s="71"/>
      <c r="G748" s="71"/>
      <c r="H748" s="5">
        <v>0</v>
      </c>
      <c r="I748" s="23">
        <f t="shared" si="51"/>
        <v>0</v>
      </c>
      <c r="K748" s="2">
        <v>520</v>
      </c>
    </row>
    <row r="749" spans="2:11" ht="12.75">
      <c r="B749" s="161">
        <v>50000</v>
      </c>
      <c r="C749" s="33" t="s">
        <v>73</v>
      </c>
      <c r="D749" s="33" t="s">
        <v>11</v>
      </c>
      <c r="E749" s="70"/>
      <c r="F749" s="42" t="s">
        <v>455</v>
      </c>
      <c r="G749" s="32" t="s">
        <v>220</v>
      </c>
      <c r="H749" s="5">
        <f>H748-B749</f>
        <v>-50000</v>
      </c>
      <c r="I749" s="23">
        <f t="shared" si="51"/>
        <v>96.15384615384616</v>
      </c>
      <c r="K749" s="2">
        <v>520</v>
      </c>
    </row>
    <row r="750" spans="2:11" ht="12.75">
      <c r="B750" s="8">
        <v>200000</v>
      </c>
      <c r="C750" s="1" t="s">
        <v>55</v>
      </c>
      <c r="D750" s="1" t="s">
        <v>11</v>
      </c>
      <c r="F750" s="28" t="s">
        <v>455</v>
      </c>
      <c r="G750" s="32" t="s">
        <v>220</v>
      </c>
      <c r="H750" s="5">
        <f>H749-B750</f>
        <v>-250000</v>
      </c>
      <c r="I750" s="23">
        <f t="shared" si="51"/>
        <v>384.61538461538464</v>
      </c>
      <c r="K750" s="2">
        <v>520</v>
      </c>
    </row>
    <row r="751" spans="2:11" ht="12.75">
      <c r="B751" s="8">
        <v>140000</v>
      </c>
      <c r="C751" s="13" t="s">
        <v>101</v>
      </c>
      <c r="D751" s="13" t="s">
        <v>11</v>
      </c>
      <c r="E751" s="13"/>
      <c r="F751" s="42" t="s">
        <v>455</v>
      </c>
      <c r="G751" s="32" t="s">
        <v>220</v>
      </c>
      <c r="H751" s="5">
        <f>H750-B751</f>
        <v>-390000</v>
      </c>
      <c r="I751" s="23">
        <f t="shared" si="51"/>
        <v>269.2307692307692</v>
      </c>
      <c r="K751" s="2">
        <v>520</v>
      </c>
    </row>
    <row r="752" spans="8:11" ht="12.75">
      <c r="H752" s="5">
        <v>0</v>
      </c>
      <c r="I752" s="23">
        <f t="shared" si="51"/>
        <v>0</v>
      </c>
      <c r="K752" s="2">
        <v>520</v>
      </c>
    </row>
    <row r="753" spans="8:11" ht="12.75">
      <c r="H753" s="5">
        <v>0</v>
      </c>
      <c r="I753" s="23">
        <f t="shared" si="51"/>
        <v>0</v>
      </c>
      <c r="K753" s="2">
        <v>520</v>
      </c>
    </row>
    <row r="754" spans="8:11" ht="12.75">
      <c r="H754" s="5">
        <f>H753-B754</f>
        <v>0</v>
      </c>
      <c r="I754" s="23">
        <f t="shared" si="51"/>
        <v>0</v>
      </c>
      <c r="K754" s="2">
        <v>520</v>
      </c>
    </row>
    <row r="755" spans="8:11" ht="12.75">
      <c r="H755" s="5">
        <f>H754-B755</f>
        <v>0</v>
      </c>
      <c r="I755" s="23">
        <f t="shared" si="51"/>
        <v>0</v>
      </c>
      <c r="K755" s="2">
        <v>520</v>
      </c>
    </row>
    <row r="756" spans="1:11" s="67" customFormat="1" ht="13.5" thickBot="1">
      <c r="A756" s="63"/>
      <c r="B756" s="60">
        <f>+B760+B824+B851+B879+B924</f>
        <v>1835050</v>
      </c>
      <c r="C756" s="61"/>
      <c r="D756" s="62" t="s">
        <v>382</v>
      </c>
      <c r="E756" s="63"/>
      <c r="F756" s="64"/>
      <c r="G756" s="64"/>
      <c r="H756" s="65">
        <f>H755-B756</f>
        <v>-1835050</v>
      </c>
      <c r="I756" s="66">
        <f t="shared" si="51"/>
        <v>3528.9423076923076</v>
      </c>
      <c r="K756" s="2">
        <v>520</v>
      </c>
    </row>
    <row r="757" spans="8:11" ht="12.75">
      <c r="H757" s="5">
        <v>0</v>
      </c>
      <c r="I757" s="23">
        <f t="shared" si="51"/>
        <v>0</v>
      </c>
      <c r="K757" s="2">
        <v>520</v>
      </c>
    </row>
    <row r="758" spans="8:11" ht="12.75">
      <c r="H758" s="5">
        <v>0</v>
      </c>
      <c r="I758" s="23">
        <f t="shared" si="51"/>
        <v>0</v>
      </c>
      <c r="K758" s="2">
        <v>520</v>
      </c>
    </row>
    <row r="759" spans="8:11" ht="12.75">
      <c r="H759" s="5">
        <f>H758-B759</f>
        <v>0</v>
      </c>
      <c r="I759" s="23">
        <f t="shared" si="51"/>
        <v>0</v>
      </c>
      <c r="K759" s="2">
        <v>520</v>
      </c>
    </row>
    <row r="760" spans="1:11" s="45" customFormat="1" ht="12.75">
      <c r="A760" s="12"/>
      <c r="B760" s="94">
        <f>+B774+B784+B794+B801+B808+B813+B819</f>
        <v>904150</v>
      </c>
      <c r="C760" s="49" t="s">
        <v>54</v>
      </c>
      <c r="D760" s="46" t="s">
        <v>384</v>
      </c>
      <c r="E760" s="49" t="s">
        <v>906</v>
      </c>
      <c r="F760" s="19"/>
      <c r="G760" s="19"/>
      <c r="H760" s="43">
        <f>H759-B760</f>
        <v>-904150</v>
      </c>
      <c r="I760" s="44">
        <f t="shared" si="51"/>
        <v>1738.75</v>
      </c>
      <c r="K760" s="2">
        <v>520</v>
      </c>
    </row>
    <row r="761" spans="2:11" ht="12.75">
      <c r="B761" s="145"/>
      <c r="H761" s="5">
        <v>0</v>
      </c>
      <c r="I761" s="23">
        <f t="shared" si="51"/>
        <v>0</v>
      </c>
      <c r="K761" s="2">
        <v>520</v>
      </c>
    </row>
    <row r="762" spans="2:11" ht="12.75">
      <c r="B762" s="145"/>
      <c r="H762" s="5">
        <f aca="true" t="shared" si="53" ref="H762:H773">H761-B762</f>
        <v>0</v>
      </c>
      <c r="I762" s="23">
        <f t="shared" si="51"/>
        <v>0</v>
      </c>
      <c r="K762" s="2">
        <v>520</v>
      </c>
    </row>
    <row r="763" spans="2:11" ht="12.75">
      <c r="B763" s="145">
        <v>2000</v>
      </c>
      <c r="C763" s="13" t="s">
        <v>0</v>
      </c>
      <c r="D763" s="1" t="s">
        <v>369</v>
      </c>
      <c r="E763" s="1" t="s">
        <v>131</v>
      </c>
      <c r="F763" s="41" t="s">
        <v>385</v>
      </c>
      <c r="G763" s="28" t="s">
        <v>64</v>
      </c>
      <c r="H763" s="5">
        <f t="shared" si="53"/>
        <v>-2000</v>
      </c>
      <c r="I763" s="23">
        <f t="shared" si="51"/>
        <v>3.8461538461538463</v>
      </c>
      <c r="K763" s="2">
        <v>520</v>
      </c>
    </row>
    <row r="764" spans="2:11" ht="12.75">
      <c r="B764" s="145">
        <v>19000</v>
      </c>
      <c r="C764" s="13" t="s">
        <v>0</v>
      </c>
      <c r="D764" s="1" t="s">
        <v>369</v>
      </c>
      <c r="E764" s="1" t="s">
        <v>370</v>
      </c>
      <c r="F764" s="42" t="s">
        <v>386</v>
      </c>
      <c r="G764" s="28" t="s">
        <v>64</v>
      </c>
      <c r="H764" s="5">
        <f t="shared" si="53"/>
        <v>-21000</v>
      </c>
      <c r="I764" s="23">
        <f t="shared" si="51"/>
        <v>36.53846153846154</v>
      </c>
      <c r="K764" s="2">
        <v>520</v>
      </c>
    </row>
    <row r="765" spans="2:11" ht="12.75">
      <c r="B765" s="145">
        <v>5000</v>
      </c>
      <c r="C765" s="13" t="s">
        <v>0</v>
      </c>
      <c r="D765" s="1" t="s">
        <v>369</v>
      </c>
      <c r="E765" s="1" t="s">
        <v>387</v>
      </c>
      <c r="F765" s="42" t="s">
        <v>388</v>
      </c>
      <c r="G765" s="28" t="s">
        <v>64</v>
      </c>
      <c r="H765" s="5">
        <f t="shared" si="53"/>
        <v>-26000</v>
      </c>
      <c r="I765" s="23">
        <f t="shared" si="51"/>
        <v>9.615384615384615</v>
      </c>
      <c r="K765" s="2">
        <v>520</v>
      </c>
    </row>
    <row r="766" spans="2:11" ht="12.75">
      <c r="B766" s="145">
        <v>15000</v>
      </c>
      <c r="C766" s="13" t="s">
        <v>0</v>
      </c>
      <c r="D766" s="1" t="s">
        <v>369</v>
      </c>
      <c r="E766" s="1" t="s">
        <v>370</v>
      </c>
      <c r="F766" s="42" t="s">
        <v>389</v>
      </c>
      <c r="G766" s="28" t="s">
        <v>66</v>
      </c>
      <c r="H766" s="5">
        <f t="shared" si="53"/>
        <v>-41000</v>
      </c>
      <c r="I766" s="23">
        <f t="shared" si="51"/>
        <v>28.846153846153847</v>
      </c>
      <c r="K766" s="2">
        <v>520</v>
      </c>
    </row>
    <row r="767" spans="2:11" ht="12.75">
      <c r="B767" s="145">
        <v>7000</v>
      </c>
      <c r="C767" s="13" t="s">
        <v>0</v>
      </c>
      <c r="D767" s="1" t="s">
        <v>369</v>
      </c>
      <c r="E767" s="1" t="s">
        <v>12</v>
      </c>
      <c r="F767" s="42" t="s">
        <v>390</v>
      </c>
      <c r="G767" s="28" t="s">
        <v>66</v>
      </c>
      <c r="H767" s="5">
        <f t="shared" si="53"/>
        <v>-48000</v>
      </c>
      <c r="I767" s="23">
        <f t="shared" si="51"/>
        <v>13.461538461538462</v>
      </c>
      <c r="K767" s="2">
        <v>520</v>
      </c>
    </row>
    <row r="768" spans="2:11" ht="12.75">
      <c r="B768" s="145">
        <v>16000</v>
      </c>
      <c r="C768" s="13" t="s">
        <v>0</v>
      </c>
      <c r="D768" s="1" t="s">
        <v>369</v>
      </c>
      <c r="E768" s="1" t="s">
        <v>370</v>
      </c>
      <c r="F768" s="42" t="s">
        <v>391</v>
      </c>
      <c r="G768" s="28" t="s">
        <v>68</v>
      </c>
      <c r="H768" s="5">
        <f t="shared" si="53"/>
        <v>-64000</v>
      </c>
      <c r="I768" s="23">
        <f t="shared" si="51"/>
        <v>30.76923076923077</v>
      </c>
      <c r="K768" s="2">
        <v>520</v>
      </c>
    </row>
    <row r="769" spans="2:11" ht="12.75">
      <c r="B769" s="145">
        <v>8000</v>
      </c>
      <c r="C769" s="13" t="s">
        <v>0</v>
      </c>
      <c r="D769" s="1" t="s">
        <v>369</v>
      </c>
      <c r="E769" s="1" t="s">
        <v>12</v>
      </c>
      <c r="F769" s="42" t="s">
        <v>392</v>
      </c>
      <c r="G769" s="28" t="s">
        <v>68</v>
      </c>
      <c r="H769" s="5">
        <f t="shared" si="53"/>
        <v>-72000</v>
      </c>
      <c r="I769" s="23">
        <f t="shared" si="51"/>
        <v>15.384615384615385</v>
      </c>
      <c r="K769" s="2">
        <v>520</v>
      </c>
    </row>
    <row r="770" spans="2:11" ht="12.75">
      <c r="B770" s="145">
        <v>5000</v>
      </c>
      <c r="C770" s="13" t="s">
        <v>0</v>
      </c>
      <c r="D770" s="1" t="s">
        <v>369</v>
      </c>
      <c r="E770" s="1" t="s">
        <v>387</v>
      </c>
      <c r="F770" s="42" t="s">
        <v>393</v>
      </c>
      <c r="G770" s="28" t="s">
        <v>68</v>
      </c>
      <c r="H770" s="5">
        <f t="shared" si="53"/>
        <v>-77000</v>
      </c>
      <c r="I770" s="23">
        <f t="shared" si="51"/>
        <v>9.615384615384615</v>
      </c>
      <c r="K770" s="2">
        <v>520</v>
      </c>
    </row>
    <row r="771" spans="2:11" ht="12.75">
      <c r="B771" s="145">
        <v>5000</v>
      </c>
      <c r="C771" s="13" t="s">
        <v>0</v>
      </c>
      <c r="D771" s="1" t="s">
        <v>369</v>
      </c>
      <c r="E771" s="1" t="s">
        <v>394</v>
      </c>
      <c r="F771" s="42" t="s">
        <v>395</v>
      </c>
      <c r="G771" s="28" t="s">
        <v>68</v>
      </c>
      <c r="H771" s="5">
        <f t="shared" si="53"/>
        <v>-82000</v>
      </c>
      <c r="I771" s="23">
        <f t="shared" si="51"/>
        <v>9.615384615384615</v>
      </c>
      <c r="K771" s="2">
        <v>520</v>
      </c>
    </row>
    <row r="772" spans="2:11" ht="12.75">
      <c r="B772" s="236">
        <v>10000</v>
      </c>
      <c r="C772" s="13" t="s">
        <v>0</v>
      </c>
      <c r="D772" s="1" t="s">
        <v>369</v>
      </c>
      <c r="E772" s="1" t="s">
        <v>370</v>
      </c>
      <c r="F772" s="42" t="s">
        <v>396</v>
      </c>
      <c r="G772" s="28" t="s">
        <v>70</v>
      </c>
      <c r="H772" s="5">
        <f t="shared" si="53"/>
        <v>-92000</v>
      </c>
      <c r="I772" s="23">
        <f aca="true" t="shared" si="54" ref="I772:I835">+B772/K772</f>
        <v>19.23076923076923</v>
      </c>
      <c r="K772" s="2">
        <v>520</v>
      </c>
    </row>
    <row r="773" spans="2:11" ht="12.75">
      <c r="B773" s="145">
        <v>10000</v>
      </c>
      <c r="C773" s="1" t="s">
        <v>0</v>
      </c>
      <c r="D773" s="1" t="s">
        <v>369</v>
      </c>
      <c r="E773" s="1" t="s">
        <v>25</v>
      </c>
      <c r="F773" s="42" t="s">
        <v>397</v>
      </c>
      <c r="G773" s="28" t="s">
        <v>70</v>
      </c>
      <c r="H773" s="5">
        <f t="shared" si="53"/>
        <v>-102000</v>
      </c>
      <c r="I773" s="23">
        <f t="shared" si="54"/>
        <v>19.23076923076923</v>
      </c>
      <c r="K773" s="2">
        <v>520</v>
      </c>
    </row>
    <row r="774" spans="1:11" s="45" customFormat="1" ht="12.75">
      <c r="A774" s="12"/>
      <c r="B774" s="94">
        <f>SUM(B763:B773)</f>
        <v>102000</v>
      </c>
      <c r="C774" s="12" t="s">
        <v>0</v>
      </c>
      <c r="D774" s="12"/>
      <c r="E774" s="12"/>
      <c r="F774" s="19"/>
      <c r="G774" s="19"/>
      <c r="H774" s="43">
        <v>0</v>
      </c>
      <c r="I774" s="44">
        <f t="shared" si="54"/>
        <v>196.15384615384616</v>
      </c>
      <c r="K774" s="2">
        <v>520</v>
      </c>
    </row>
    <row r="775" spans="2:11" ht="12.75">
      <c r="B775" s="145"/>
      <c r="H775" s="5">
        <f aca="true" t="shared" si="55" ref="H775:H783">H774-B775</f>
        <v>0</v>
      </c>
      <c r="I775" s="23">
        <f t="shared" si="54"/>
        <v>0</v>
      </c>
      <c r="K775" s="2">
        <v>520</v>
      </c>
    </row>
    <row r="776" spans="2:11" ht="12.75">
      <c r="B776" s="145"/>
      <c r="H776" s="5">
        <f t="shared" si="55"/>
        <v>0</v>
      </c>
      <c r="I776" s="23">
        <f t="shared" si="54"/>
        <v>0</v>
      </c>
      <c r="K776" s="2">
        <v>520</v>
      </c>
    </row>
    <row r="777" spans="2:11" ht="12.75">
      <c r="B777" s="145"/>
      <c r="H777" s="5">
        <f t="shared" si="55"/>
        <v>0</v>
      </c>
      <c r="I777" s="23">
        <f t="shared" si="54"/>
        <v>0</v>
      </c>
      <c r="K777" s="2">
        <v>520</v>
      </c>
    </row>
    <row r="778" spans="2:11" ht="12.75">
      <c r="B778" s="91">
        <v>189000</v>
      </c>
      <c r="C778" s="13" t="s">
        <v>907</v>
      </c>
      <c r="D778" s="13" t="s">
        <v>369</v>
      </c>
      <c r="E778" s="13" t="s">
        <v>30</v>
      </c>
      <c r="F778" s="31" t="s">
        <v>398</v>
      </c>
      <c r="G778" s="31" t="s">
        <v>62</v>
      </c>
      <c r="H778" s="5">
        <f t="shared" si="55"/>
        <v>-189000</v>
      </c>
      <c r="I778" s="23">
        <f t="shared" si="54"/>
        <v>363.46153846153845</v>
      </c>
      <c r="K778" s="2">
        <v>520</v>
      </c>
    </row>
    <row r="779" spans="2:11" ht="12.75">
      <c r="B779" s="91">
        <v>189000</v>
      </c>
      <c r="C779" s="13" t="s">
        <v>907</v>
      </c>
      <c r="D779" s="13" t="s">
        <v>369</v>
      </c>
      <c r="E779" s="13" t="s">
        <v>30</v>
      </c>
      <c r="F779" s="31" t="s">
        <v>398</v>
      </c>
      <c r="G779" s="31" t="s">
        <v>62</v>
      </c>
      <c r="H779" s="5">
        <f t="shared" si="55"/>
        <v>-378000</v>
      </c>
      <c r="I779" s="23">
        <f t="shared" si="54"/>
        <v>363.46153846153845</v>
      </c>
      <c r="K779" s="2">
        <v>520</v>
      </c>
    </row>
    <row r="780" spans="2:11" ht="12.75">
      <c r="B780" s="91">
        <v>189000</v>
      </c>
      <c r="C780" s="13" t="s">
        <v>907</v>
      </c>
      <c r="D780" s="13" t="s">
        <v>369</v>
      </c>
      <c r="E780" s="13" t="s">
        <v>30</v>
      </c>
      <c r="F780" s="31" t="s">
        <v>398</v>
      </c>
      <c r="G780" s="31" t="s">
        <v>62</v>
      </c>
      <c r="H780" s="5">
        <f t="shared" si="55"/>
        <v>-567000</v>
      </c>
      <c r="I780" s="23">
        <f t="shared" si="54"/>
        <v>363.46153846153845</v>
      </c>
      <c r="K780" s="2">
        <v>520</v>
      </c>
    </row>
    <row r="781" spans="2:11" ht="12.75">
      <c r="B781" s="145">
        <v>3000</v>
      </c>
      <c r="C781" s="1" t="s">
        <v>908</v>
      </c>
      <c r="D781" s="1" t="s">
        <v>369</v>
      </c>
      <c r="E781" s="13" t="s">
        <v>30</v>
      </c>
      <c r="F781" s="47" t="s">
        <v>401</v>
      </c>
      <c r="G781" s="28" t="s">
        <v>64</v>
      </c>
      <c r="H781" s="5">
        <f t="shared" si="55"/>
        <v>-570000</v>
      </c>
      <c r="I781" s="23">
        <f t="shared" si="54"/>
        <v>5.769230769230769</v>
      </c>
      <c r="J781" s="16"/>
      <c r="K781" s="2">
        <v>520</v>
      </c>
    </row>
    <row r="782" spans="2:11" ht="12.75">
      <c r="B782" s="145">
        <v>3000</v>
      </c>
      <c r="C782" s="1" t="s">
        <v>908</v>
      </c>
      <c r="D782" s="1" t="s">
        <v>369</v>
      </c>
      <c r="E782" s="13" t="s">
        <v>30</v>
      </c>
      <c r="F782" s="28" t="s">
        <v>402</v>
      </c>
      <c r="G782" s="28" t="s">
        <v>70</v>
      </c>
      <c r="H782" s="5">
        <f t="shared" si="55"/>
        <v>-573000</v>
      </c>
      <c r="I782" s="23">
        <f t="shared" si="54"/>
        <v>5.769230769230769</v>
      </c>
      <c r="K782" s="2">
        <v>520</v>
      </c>
    </row>
    <row r="783" spans="2:11" ht="12.75">
      <c r="B783" s="145">
        <v>3500</v>
      </c>
      <c r="C783" s="1" t="s">
        <v>408</v>
      </c>
      <c r="D783" s="1" t="s">
        <v>369</v>
      </c>
      <c r="E783" s="1" t="s">
        <v>30</v>
      </c>
      <c r="F783" s="86" t="s">
        <v>409</v>
      </c>
      <c r="G783" s="28" t="s">
        <v>70</v>
      </c>
      <c r="H783" s="5">
        <f t="shared" si="55"/>
        <v>-576500</v>
      </c>
      <c r="I783" s="23">
        <f t="shared" si="54"/>
        <v>6.730769230769231</v>
      </c>
      <c r="K783" s="2">
        <v>520</v>
      </c>
    </row>
    <row r="784" spans="1:11" s="45" customFormat="1" ht="12.75">
      <c r="A784" s="12"/>
      <c r="B784" s="94">
        <f>SUM(B778:B783)</f>
        <v>576500</v>
      </c>
      <c r="C784" s="12" t="s">
        <v>34</v>
      </c>
      <c r="D784" s="12"/>
      <c r="E784" s="12"/>
      <c r="F784" s="19"/>
      <c r="G784" s="19"/>
      <c r="H784" s="43">
        <v>0</v>
      </c>
      <c r="I784" s="44">
        <f t="shared" si="54"/>
        <v>1108.6538461538462</v>
      </c>
      <c r="K784" s="2">
        <v>520</v>
      </c>
    </row>
    <row r="785" spans="2:11" ht="12.75">
      <c r="B785" s="145"/>
      <c r="H785" s="5">
        <f aca="true" t="shared" si="56" ref="H785:H793">H784-B785</f>
        <v>0</v>
      </c>
      <c r="I785" s="23">
        <f t="shared" si="54"/>
        <v>0</v>
      </c>
      <c r="K785" s="2">
        <v>520</v>
      </c>
    </row>
    <row r="786" spans="2:11" ht="12.75">
      <c r="B786" s="145"/>
      <c r="H786" s="5">
        <f t="shared" si="56"/>
        <v>0</v>
      </c>
      <c r="I786" s="23">
        <f t="shared" si="54"/>
        <v>0</v>
      </c>
      <c r="K786" s="2">
        <v>520</v>
      </c>
    </row>
    <row r="787" spans="2:11" ht="12.75">
      <c r="B787" s="145">
        <v>2000</v>
      </c>
      <c r="C787" s="1" t="s">
        <v>187</v>
      </c>
      <c r="D787" s="1" t="s">
        <v>369</v>
      </c>
      <c r="E787" s="1" t="s">
        <v>36</v>
      </c>
      <c r="F787" s="28" t="s">
        <v>399</v>
      </c>
      <c r="G787" s="28" t="s">
        <v>64</v>
      </c>
      <c r="H787" s="5">
        <f t="shared" si="56"/>
        <v>-2000</v>
      </c>
      <c r="I787" s="23">
        <f t="shared" si="54"/>
        <v>3.8461538461538463</v>
      </c>
      <c r="K787" s="2">
        <v>520</v>
      </c>
    </row>
    <row r="788" spans="2:11" ht="12.75">
      <c r="B788" s="145">
        <v>1300</v>
      </c>
      <c r="C788" s="1" t="s">
        <v>187</v>
      </c>
      <c r="D788" s="1" t="s">
        <v>369</v>
      </c>
      <c r="E788" s="1" t="s">
        <v>36</v>
      </c>
      <c r="F788" s="28" t="s">
        <v>399</v>
      </c>
      <c r="G788" s="28" t="s">
        <v>66</v>
      </c>
      <c r="H788" s="5">
        <f t="shared" si="56"/>
        <v>-3300</v>
      </c>
      <c r="I788" s="23">
        <f t="shared" si="54"/>
        <v>2.5</v>
      </c>
      <c r="K788" s="2">
        <v>520</v>
      </c>
    </row>
    <row r="789" spans="2:11" ht="12.75">
      <c r="B789" s="145">
        <v>2000</v>
      </c>
      <c r="C789" s="1" t="s">
        <v>187</v>
      </c>
      <c r="D789" s="1" t="s">
        <v>369</v>
      </c>
      <c r="E789" s="1" t="s">
        <v>36</v>
      </c>
      <c r="F789" s="28" t="s">
        <v>399</v>
      </c>
      <c r="G789" s="28" t="s">
        <v>68</v>
      </c>
      <c r="H789" s="5">
        <f t="shared" si="56"/>
        <v>-5300</v>
      </c>
      <c r="I789" s="23">
        <f t="shared" si="54"/>
        <v>3.8461538461538463</v>
      </c>
      <c r="K789" s="2">
        <v>520</v>
      </c>
    </row>
    <row r="790" spans="2:11" ht="12.75">
      <c r="B790" s="145">
        <v>2000</v>
      </c>
      <c r="C790" s="1" t="s">
        <v>187</v>
      </c>
      <c r="D790" s="1" t="s">
        <v>369</v>
      </c>
      <c r="E790" s="1" t="s">
        <v>36</v>
      </c>
      <c r="F790" s="28" t="s">
        <v>399</v>
      </c>
      <c r="G790" s="28" t="s">
        <v>70</v>
      </c>
      <c r="H790" s="5">
        <f t="shared" si="56"/>
        <v>-7300</v>
      </c>
      <c r="I790" s="23">
        <f t="shared" si="54"/>
        <v>3.8461538461538463</v>
      </c>
      <c r="K790" s="2">
        <v>520</v>
      </c>
    </row>
    <row r="791" spans="2:11" ht="12.75">
      <c r="B791" s="145">
        <v>1700</v>
      </c>
      <c r="C791" s="1" t="s">
        <v>35</v>
      </c>
      <c r="D791" s="1" t="s">
        <v>369</v>
      </c>
      <c r="E791" s="1" t="s">
        <v>36</v>
      </c>
      <c r="F791" s="28" t="s">
        <v>403</v>
      </c>
      <c r="G791" s="28" t="s">
        <v>64</v>
      </c>
      <c r="H791" s="5">
        <f t="shared" si="56"/>
        <v>-9000</v>
      </c>
      <c r="I791" s="23">
        <f t="shared" si="54"/>
        <v>3.269230769230769</v>
      </c>
      <c r="K791" s="2">
        <v>520</v>
      </c>
    </row>
    <row r="792" spans="2:11" ht="12.75">
      <c r="B792" s="145">
        <v>3000</v>
      </c>
      <c r="C792" s="1" t="s">
        <v>404</v>
      </c>
      <c r="D792" s="1" t="s">
        <v>369</v>
      </c>
      <c r="E792" s="1" t="s">
        <v>36</v>
      </c>
      <c r="F792" s="28" t="s">
        <v>403</v>
      </c>
      <c r="G792" s="28" t="s">
        <v>66</v>
      </c>
      <c r="H792" s="5">
        <f t="shared" si="56"/>
        <v>-12000</v>
      </c>
      <c r="I792" s="23">
        <f t="shared" si="54"/>
        <v>5.769230769230769</v>
      </c>
      <c r="K792" s="2">
        <v>520</v>
      </c>
    </row>
    <row r="793" spans="2:11" ht="12.75">
      <c r="B793" s="145">
        <v>20000</v>
      </c>
      <c r="C793" s="1" t="s">
        <v>405</v>
      </c>
      <c r="D793" s="1" t="s">
        <v>369</v>
      </c>
      <c r="E793" s="1" t="s">
        <v>36</v>
      </c>
      <c r="F793" s="28" t="s">
        <v>403</v>
      </c>
      <c r="G793" s="28" t="s">
        <v>68</v>
      </c>
      <c r="H793" s="5">
        <f t="shared" si="56"/>
        <v>-32000</v>
      </c>
      <c r="I793" s="23">
        <f t="shared" si="54"/>
        <v>38.46153846153846</v>
      </c>
      <c r="K793" s="2">
        <v>520</v>
      </c>
    </row>
    <row r="794" spans="1:11" s="45" customFormat="1" ht="12.75">
      <c r="A794" s="12"/>
      <c r="B794" s="94">
        <f>SUM(B787:B793)</f>
        <v>32000</v>
      </c>
      <c r="C794" s="12"/>
      <c r="D794" s="12"/>
      <c r="E794" s="12" t="s">
        <v>36</v>
      </c>
      <c r="F794" s="19"/>
      <c r="G794" s="19"/>
      <c r="H794" s="43">
        <v>0</v>
      </c>
      <c r="I794" s="44">
        <f t="shared" si="54"/>
        <v>61.53846153846154</v>
      </c>
      <c r="K794" s="2">
        <v>520</v>
      </c>
    </row>
    <row r="795" spans="2:11" ht="12.75">
      <c r="B795" s="145"/>
      <c r="H795" s="5">
        <f aca="true" t="shared" si="57" ref="H795:H800">H794-B795</f>
        <v>0</v>
      </c>
      <c r="I795" s="23">
        <f t="shared" si="54"/>
        <v>0</v>
      </c>
      <c r="K795" s="2">
        <v>520</v>
      </c>
    </row>
    <row r="796" spans="2:11" ht="12.75">
      <c r="B796" s="145"/>
      <c r="H796" s="5">
        <f t="shared" si="57"/>
        <v>0</v>
      </c>
      <c r="I796" s="23">
        <f t="shared" si="54"/>
        <v>0</v>
      </c>
      <c r="K796" s="2">
        <v>520</v>
      </c>
    </row>
    <row r="797" spans="2:11" ht="12.75">
      <c r="B797" s="145">
        <v>24000</v>
      </c>
      <c r="C797" s="1" t="s">
        <v>252</v>
      </c>
      <c r="D797" s="1" t="s">
        <v>369</v>
      </c>
      <c r="E797" s="1" t="s">
        <v>30</v>
      </c>
      <c r="F797" s="28" t="s">
        <v>406</v>
      </c>
      <c r="G797" s="28" t="s">
        <v>64</v>
      </c>
      <c r="H797" s="5">
        <f t="shared" si="57"/>
        <v>-24000</v>
      </c>
      <c r="I797" s="23">
        <f t="shared" si="54"/>
        <v>46.15384615384615</v>
      </c>
      <c r="K797" s="2">
        <v>520</v>
      </c>
    </row>
    <row r="798" spans="2:11" ht="12.75">
      <c r="B798" s="145">
        <v>22000</v>
      </c>
      <c r="C798" s="1" t="s">
        <v>252</v>
      </c>
      <c r="D798" s="1" t="s">
        <v>369</v>
      </c>
      <c r="E798" s="1" t="s">
        <v>30</v>
      </c>
      <c r="F798" s="28" t="s">
        <v>406</v>
      </c>
      <c r="G798" s="28" t="s">
        <v>64</v>
      </c>
      <c r="H798" s="5">
        <f t="shared" si="57"/>
        <v>-46000</v>
      </c>
      <c r="I798" s="23">
        <f t="shared" si="54"/>
        <v>42.30769230769231</v>
      </c>
      <c r="K798" s="2">
        <v>520</v>
      </c>
    </row>
    <row r="799" spans="2:11" ht="12.75">
      <c r="B799" s="145">
        <v>18000</v>
      </c>
      <c r="C799" s="1" t="s">
        <v>252</v>
      </c>
      <c r="D799" s="1" t="s">
        <v>369</v>
      </c>
      <c r="E799" s="1" t="s">
        <v>30</v>
      </c>
      <c r="F799" s="28" t="s">
        <v>406</v>
      </c>
      <c r="G799" s="28" t="s">
        <v>64</v>
      </c>
      <c r="H799" s="5">
        <f t="shared" si="57"/>
        <v>-64000</v>
      </c>
      <c r="I799" s="23">
        <f t="shared" si="54"/>
        <v>34.61538461538461</v>
      </c>
      <c r="K799" s="2">
        <v>520</v>
      </c>
    </row>
    <row r="800" spans="2:11" ht="12.75">
      <c r="B800" s="145">
        <v>5000</v>
      </c>
      <c r="C800" s="1" t="s">
        <v>913</v>
      </c>
      <c r="D800" s="1" t="s">
        <v>369</v>
      </c>
      <c r="E800" s="1" t="s">
        <v>30</v>
      </c>
      <c r="F800" s="28" t="s">
        <v>406</v>
      </c>
      <c r="G800" s="28" t="s">
        <v>64</v>
      </c>
      <c r="H800" s="5">
        <f t="shared" si="57"/>
        <v>-69000</v>
      </c>
      <c r="I800" s="23">
        <f t="shared" si="54"/>
        <v>9.615384615384615</v>
      </c>
      <c r="K800" s="2">
        <v>520</v>
      </c>
    </row>
    <row r="801" spans="1:11" s="45" customFormat="1" ht="12.75">
      <c r="A801" s="12"/>
      <c r="B801" s="94">
        <f>SUM(B797:B800)</f>
        <v>69000</v>
      </c>
      <c r="C801" s="12" t="s">
        <v>914</v>
      </c>
      <c r="D801" s="12"/>
      <c r="E801" s="12"/>
      <c r="F801" s="19"/>
      <c r="G801" s="19"/>
      <c r="H801" s="43">
        <v>0</v>
      </c>
      <c r="I801" s="44">
        <f t="shared" si="54"/>
        <v>132.69230769230768</v>
      </c>
      <c r="K801" s="2">
        <v>520</v>
      </c>
    </row>
    <row r="802" spans="2:11" ht="12.75">
      <c r="B802" s="145"/>
      <c r="H802" s="5">
        <f aca="true" t="shared" si="58" ref="H802:H807">H801-B802</f>
        <v>0</v>
      </c>
      <c r="I802" s="23">
        <f t="shared" si="54"/>
        <v>0</v>
      </c>
      <c r="K802" s="2">
        <v>520</v>
      </c>
    </row>
    <row r="803" spans="2:11" ht="12.75">
      <c r="B803" s="145"/>
      <c r="H803" s="5">
        <f t="shared" si="58"/>
        <v>0</v>
      </c>
      <c r="I803" s="23">
        <f t="shared" si="54"/>
        <v>0</v>
      </c>
      <c r="K803" s="2">
        <v>520</v>
      </c>
    </row>
    <row r="804" spans="2:11" ht="12.75">
      <c r="B804" s="145">
        <v>2000</v>
      </c>
      <c r="C804" s="1" t="s">
        <v>42</v>
      </c>
      <c r="D804" s="1" t="s">
        <v>369</v>
      </c>
      <c r="E804" s="1" t="s">
        <v>30</v>
      </c>
      <c r="F804" s="28" t="s">
        <v>403</v>
      </c>
      <c r="G804" s="28" t="s">
        <v>64</v>
      </c>
      <c r="H804" s="5">
        <f t="shared" si="58"/>
        <v>-2000</v>
      </c>
      <c r="I804" s="23">
        <f t="shared" si="54"/>
        <v>3.8461538461538463</v>
      </c>
      <c r="K804" s="2">
        <v>520</v>
      </c>
    </row>
    <row r="805" spans="2:11" ht="12.75">
      <c r="B805" s="145">
        <v>4000</v>
      </c>
      <c r="C805" s="1" t="s">
        <v>911</v>
      </c>
      <c r="D805" s="1" t="s">
        <v>369</v>
      </c>
      <c r="E805" s="1" t="s">
        <v>30</v>
      </c>
      <c r="F805" s="28" t="s">
        <v>912</v>
      </c>
      <c r="G805" s="28" t="s">
        <v>64</v>
      </c>
      <c r="H805" s="5">
        <f t="shared" si="58"/>
        <v>-6000</v>
      </c>
      <c r="I805" s="23">
        <f t="shared" si="54"/>
        <v>7.6923076923076925</v>
      </c>
      <c r="K805" s="2">
        <v>520</v>
      </c>
    </row>
    <row r="806" spans="2:11" ht="12.75">
      <c r="B806" s="145">
        <v>4000</v>
      </c>
      <c r="C806" s="1" t="s">
        <v>407</v>
      </c>
      <c r="D806" s="1" t="s">
        <v>369</v>
      </c>
      <c r="E806" s="1" t="s">
        <v>30</v>
      </c>
      <c r="F806" s="28" t="s">
        <v>403</v>
      </c>
      <c r="G806" s="28" t="s">
        <v>66</v>
      </c>
      <c r="H806" s="5">
        <f t="shared" si="58"/>
        <v>-10000</v>
      </c>
      <c r="I806" s="23">
        <f t="shared" si="54"/>
        <v>7.6923076923076925</v>
      </c>
      <c r="K806" s="2">
        <v>520</v>
      </c>
    </row>
    <row r="807" spans="2:11" ht="12.75">
      <c r="B807" s="145">
        <v>5000</v>
      </c>
      <c r="C807" s="1" t="s">
        <v>43</v>
      </c>
      <c r="D807" s="1" t="s">
        <v>369</v>
      </c>
      <c r="E807" s="1" t="s">
        <v>30</v>
      </c>
      <c r="F807" s="28" t="s">
        <v>403</v>
      </c>
      <c r="G807" s="28" t="s">
        <v>68</v>
      </c>
      <c r="H807" s="5">
        <f t="shared" si="58"/>
        <v>-15000</v>
      </c>
      <c r="I807" s="23">
        <f t="shared" si="54"/>
        <v>9.615384615384615</v>
      </c>
      <c r="K807" s="2">
        <v>520</v>
      </c>
    </row>
    <row r="808" spans="1:11" s="45" customFormat="1" ht="12.75">
      <c r="A808" s="12"/>
      <c r="B808" s="94">
        <f>SUM(B804:B807)</f>
        <v>15000</v>
      </c>
      <c r="C808" s="12" t="s">
        <v>42</v>
      </c>
      <c r="D808" s="12"/>
      <c r="E808" s="12"/>
      <c r="F808" s="19"/>
      <c r="G808" s="19"/>
      <c r="H808" s="43">
        <v>0</v>
      </c>
      <c r="I808" s="44">
        <f t="shared" si="54"/>
        <v>28.846153846153847</v>
      </c>
      <c r="K808" s="2">
        <v>520</v>
      </c>
    </row>
    <row r="809" spans="2:11" ht="12.75">
      <c r="B809" s="145"/>
      <c r="H809" s="5">
        <f>H808-B809</f>
        <v>0</v>
      </c>
      <c r="I809" s="23">
        <f t="shared" si="54"/>
        <v>0</v>
      </c>
      <c r="K809" s="2">
        <v>520</v>
      </c>
    </row>
    <row r="810" spans="2:11" ht="12.75">
      <c r="B810" s="145"/>
      <c r="H810" s="5">
        <f>H809-B810</f>
        <v>0</v>
      </c>
      <c r="I810" s="23">
        <f t="shared" si="54"/>
        <v>0</v>
      </c>
      <c r="K810" s="2">
        <v>520</v>
      </c>
    </row>
    <row r="811" spans="2:11" ht="12.75">
      <c r="B811" s="145">
        <v>2000</v>
      </c>
      <c r="C811" s="1" t="s">
        <v>417</v>
      </c>
      <c r="D811" s="1" t="s">
        <v>369</v>
      </c>
      <c r="E811" s="13" t="s">
        <v>418</v>
      </c>
      <c r="F811" s="28" t="s">
        <v>419</v>
      </c>
      <c r="G811" s="28" t="s">
        <v>64</v>
      </c>
      <c r="H811" s="5">
        <f>H810-B811</f>
        <v>-2000</v>
      </c>
      <c r="I811" s="23">
        <f t="shared" si="54"/>
        <v>3.8461538461538463</v>
      </c>
      <c r="K811" s="2">
        <v>520</v>
      </c>
    </row>
    <row r="812" spans="2:11" ht="12.75">
      <c r="B812" s="145">
        <v>2650</v>
      </c>
      <c r="C812" s="1" t="s">
        <v>417</v>
      </c>
      <c r="D812" s="1" t="s">
        <v>369</v>
      </c>
      <c r="E812" s="13" t="s">
        <v>418</v>
      </c>
      <c r="F812" s="28" t="s">
        <v>419</v>
      </c>
      <c r="G812" s="28" t="s">
        <v>64</v>
      </c>
      <c r="H812" s="5">
        <f>H811-B812</f>
        <v>-4650</v>
      </c>
      <c r="I812" s="23">
        <f t="shared" si="54"/>
        <v>5.096153846153846</v>
      </c>
      <c r="K812" s="2">
        <v>520</v>
      </c>
    </row>
    <row r="813" spans="1:11" s="45" customFormat="1" ht="12.75">
      <c r="A813" s="12"/>
      <c r="B813" s="94">
        <f>SUM(B811:B812)</f>
        <v>4650</v>
      </c>
      <c r="C813" s="12"/>
      <c r="D813" s="12"/>
      <c r="E813" s="12" t="s">
        <v>418</v>
      </c>
      <c r="F813" s="19"/>
      <c r="G813" s="19"/>
      <c r="H813" s="43">
        <v>0</v>
      </c>
      <c r="I813" s="44">
        <f t="shared" si="54"/>
        <v>8.942307692307692</v>
      </c>
      <c r="K813" s="2">
        <v>520</v>
      </c>
    </row>
    <row r="814" spans="2:11" ht="12.75">
      <c r="B814" s="145"/>
      <c r="H814" s="5">
        <f>H813-B814</f>
        <v>0</v>
      </c>
      <c r="I814" s="23">
        <f t="shared" si="54"/>
        <v>0</v>
      </c>
      <c r="K814" s="2">
        <v>520</v>
      </c>
    </row>
    <row r="815" spans="2:11" ht="12.75">
      <c r="B815" s="145"/>
      <c r="H815" s="5">
        <v>0</v>
      </c>
      <c r="I815" s="23">
        <f t="shared" si="54"/>
        <v>0</v>
      </c>
      <c r="K815" s="2">
        <v>520</v>
      </c>
    </row>
    <row r="816" spans="2:11" ht="12.75">
      <c r="B816" s="145">
        <v>50000</v>
      </c>
      <c r="C816" s="1" t="s">
        <v>410</v>
      </c>
      <c r="D816" s="1" t="s">
        <v>369</v>
      </c>
      <c r="E816" s="1" t="s">
        <v>411</v>
      </c>
      <c r="F816" s="28" t="s">
        <v>412</v>
      </c>
      <c r="G816" s="28" t="s">
        <v>68</v>
      </c>
      <c r="H816" s="5">
        <f>H815-B816</f>
        <v>-50000</v>
      </c>
      <c r="I816" s="23">
        <f t="shared" si="54"/>
        <v>96.15384615384616</v>
      </c>
      <c r="K816" s="2">
        <v>520</v>
      </c>
    </row>
    <row r="817" spans="2:11" ht="12.75">
      <c r="B817" s="145">
        <v>10000</v>
      </c>
      <c r="C817" s="1" t="s">
        <v>413</v>
      </c>
      <c r="D817" s="1" t="s">
        <v>369</v>
      </c>
      <c r="E817" s="1" t="s">
        <v>411</v>
      </c>
      <c r="F817" s="28" t="s">
        <v>412</v>
      </c>
      <c r="G817" s="28" t="s">
        <v>68</v>
      </c>
      <c r="H817" s="5">
        <f>H816-B817</f>
        <v>-60000</v>
      </c>
      <c r="I817" s="23">
        <f t="shared" si="54"/>
        <v>19.23076923076923</v>
      </c>
      <c r="K817" s="2">
        <v>520</v>
      </c>
    </row>
    <row r="818" spans="2:11" ht="12.75">
      <c r="B818" s="145">
        <v>45000</v>
      </c>
      <c r="C818" s="13" t="s">
        <v>416</v>
      </c>
      <c r="D818" s="13" t="s">
        <v>369</v>
      </c>
      <c r="E818" s="13" t="s">
        <v>411</v>
      </c>
      <c r="F818" s="28" t="s">
        <v>415</v>
      </c>
      <c r="G818" s="28" t="s">
        <v>128</v>
      </c>
      <c r="H818" s="5">
        <f>H817-B818</f>
        <v>-105000</v>
      </c>
      <c r="I818" s="23">
        <f t="shared" si="54"/>
        <v>86.53846153846153</v>
      </c>
      <c r="K818" s="2">
        <v>520</v>
      </c>
    </row>
    <row r="819" spans="1:11" s="45" customFormat="1" ht="12.75">
      <c r="A819" s="12"/>
      <c r="B819" s="94">
        <f>SUM(B816:B818)</f>
        <v>105000</v>
      </c>
      <c r="C819" s="12"/>
      <c r="D819" s="12"/>
      <c r="E819" s="12"/>
      <c r="F819" s="19"/>
      <c r="G819" s="19"/>
      <c r="H819" s="43">
        <v>0</v>
      </c>
      <c r="I819" s="44">
        <f t="shared" si="54"/>
        <v>201.92307692307693</v>
      </c>
      <c r="K819" s="2">
        <v>520</v>
      </c>
    </row>
    <row r="820" spans="8:11" ht="12.75">
      <c r="H820" s="5">
        <f>H819-B820</f>
        <v>0</v>
      </c>
      <c r="I820" s="23">
        <f t="shared" si="54"/>
        <v>0</v>
      </c>
      <c r="K820" s="2">
        <v>520</v>
      </c>
    </row>
    <row r="821" spans="8:11" ht="12.75">
      <c r="H821" s="5">
        <v>0</v>
      </c>
      <c r="I821" s="23">
        <f t="shared" si="54"/>
        <v>0</v>
      </c>
      <c r="K821" s="2">
        <v>520</v>
      </c>
    </row>
    <row r="822" spans="8:11" ht="12.75">
      <c r="H822" s="5">
        <f>H821-B822</f>
        <v>0</v>
      </c>
      <c r="I822" s="23">
        <f t="shared" si="54"/>
        <v>0</v>
      </c>
      <c r="K822" s="2">
        <v>520</v>
      </c>
    </row>
    <row r="823" spans="8:11" ht="12.75">
      <c r="H823" s="5">
        <f>H822-B823</f>
        <v>0</v>
      </c>
      <c r="I823" s="23">
        <f t="shared" si="54"/>
        <v>0</v>
      </c>
      <c r="K823" s="2">
        <v>520</v>
      </c>
    </row>
    <row r="824" spans="1:11" s="45" customFormat="1" ht="12.75">
      <c r="A824" s="12"/>
      <c r="B824" s="205">
        <f>+B831+B836+B842+B846</f>
        <v>141200</v>
      </c>
      <c r="C824" s="49" t="s">
        <v>422</v>
      </c>
      <c r="D824" s="240" t="s">
        <v>421</v>
      </c>
      <c r="E824" s="49" t="s">
        <v>437</v>
      </c>
      <c r="F824" s="19"/>
      <c r="G824" s="19"/>
      <c r="H824" s="43">
        <f>H823-B824</f>
        <v>-141200</v>
      </c>
      <c r="I824" s="44">
        <f t="shared" si="54"/>
        <v>271.53846153846155</v>
      </c>
      <c r="K824" s="2">
        <v>520</v>
      </c>
    </row>
    <row r="825" spans="2:11" ht="12.75">
      <c r="B825" s="88"/>
      <c r="H825" s="30">
        <v>0</v>
      </c>
      <c r="I825" s="23">
        <f t="shared" si="54"/>
        <v>0</v>
      </c>
      <c r="K825" s="2">
        <v>520</v>
      </c>
    </row>
    <row r="826" spans="2:11" ht="12.75">
      <c r="B826" s="88"/>
      <c r="H826" s="30">
        <f>H825-B826</f>
        <v>0</v>
      </c>
      <c r="I826" s="23">
        <f t="shared" si="54"/>
        <v>0</v>
      </c>
      <c r="K826" s="2">
        <v>520</v>
      </c>
    </row>
    <row r="827" spans="2:11" ht="12.75">
      <c r="B827" s="88">
        <v>10000</v>
      </c>
      <c r="C827" s="13" t="s">
        <v>0</v>
      </c>
      <c r="D827" s="13" t="s">
        <v>369</v>
      </c>
      <c r="E827" s="13" t="s">
        <v>370</v>
      </c>
      <c r="F827" s="41" t="s">
        <v>426</v>
      </c>
      <c r="G827" s="31" t="s">
        <v>20</v>
      </c>
      <c r="H827" s="30">
        <f>H826-B827</f>
        <v>-10000</v>
      </c>
      <c r="I827" s="23">
        <f t="shared" si="54"/>
        <v>19.23076923076923</v>
      </c>
      <c r="K827" s="2">
        <v>520</v>
      </c>
    </row>
    <row r="828" spans="2:11" ht="12.75">
      <c r="B828" s="88">
        <v>5000</v>
      </c>
      <c r="C828" s="13" t="s">
        <v>0</v>
      </c>
      <c r="D828" s="1" t="s">
        <v>369</v>
      </c>
      <c r="E828" s="1" t="s">
        <v>370</v>
      </c>
      <c r="F828" s="28" t="s">
        <v>427</v>
      </c>
      <c r="G828" s="28" t="s">
        <v>38</v>
      </c>
      <c r="H828" s="30">
        <f>H827-B828</f>
        <v>-15000</v>
      </c>
      <c r="I828" s="23">
        <f t="shared" si="54"/>
        <v>9.615384615384615</v>
      </c>
      <c r="K828" s="2">
        <v>520</v>
      </c>
    </row>
    <row r="829" spans="2:11" ht="12.75">
      <c r="B829" s="88">
        <v>10000</v>
      </c>
      <c r="C829" s="13" t="s">
        <v>0</v>
      </c>
      <c r="D829" s="1" t="s">
        <v>369</v>
      </c>
      <c r="E829" s="1" t="s">
        <v>12</v>
      </c>
      <c r="F829" s="51" t="s">
        <v>428</v>
      </c>
      <c r="G829" s="28" t="s">
        <v>27</v>
      </c>
      <c r="H829" s="30">
        <f>H828-B829</f>
        <v>-25000</v>
      </c>
      <c r="I829" s="23">
        <f t="shared" si="54"/>
        <v>19.23076923076923</v>
      </c>
      <c r="K829" s="2">
        <v>520</v>
      </c>
    </row>
    <row r="830" spans="2:11" ht="12.75">
      <c r="B830" s="88">
        <v>10000</v>
      </c>
      <c r="C830" s="13" t="s">
        <v>0</v>
      </c>
      <c r="D830" s="1" t="s">
        <v>369</v>
      </c>
      <c r="E830" s="1" t="s">
        <v>370</v>
      </c>
      <c r="F830" s="42" t="s">
        <v>429</v>
      </c>
      <c r="G830" s="28" t="s">
        <v>27</v>
      </c>
      <c r="H830" s="30">
        <f>H829-B830</f>
        <v>-35000</v>
      </c>
      <c r="I830" s="23">
        <f t="shared" si="54"/>
        <v>19.23076923076923</v>
      </c>
      <c r="K830" s="2">
        <v>520</v>
      </c>
    </row>
    <row r="831" spans="1:11" s="45" customFormat="1" ht="12.75">
      <c r="A831" s="12"/>
      <c r="B831" s="205">
        <f>SUM(B827:B830)</f>
        <v>35000</v>
      </c>
      <c r="C831" s="12" t="s">
        <v>0</v>
      </c>
      <c r="D831" s="12"/>
      <c r="E831" s="12"/>
      <c r="F831" s="19"/>
      <c r="G831" s="19"/>
      <c r="H831" s="43">
        <v>0</v>
      </c>
      <c r="I831" s="44">
        <f t="shared" si="54"/>
        <v>67.3076923076923</v>
      </c>
      <c r="K831" s="2">
        <v>520</v>
      </c>
    </row>
    <row r="832" spans="2:11" ht="12.75">
      <c r="B832" s="88"/>
      <c r="H832" s="5">
        <v>0</v>
      </c>
      <c r="I832" s="23">
        <f t="shared" si="54"/>
        <v>0</v>
      </c>
      <c r="K832" s="2">
        <v>520</v>
      </c>
    </row>
    <row r="833" spans="2:11" ht="12.75">
      <c r="B833" s="217">
        <v>10000</v>
      </c>
      <c r="C833" s="1" t="s">
        <v>916</v>
      </c>
      <c r="D833" s="1" t="s">
        <v>369</v>
      </c>
      <c r="E833" s="1" t="s">
        <v>36</v>
      </c>
      <c r="F833" s="28" t="s">
        <v>423</v>
      </c>
      <c r="G833" s="28" t="s">
        <v>27</v>
      </c>
      <c r="H833" s="5">
        <f>H832-B833</f>
        <v>-10000</v>
      </c>
      <c r="I833" s="23">
        <f t="shared" si="54"/>
        <v>19.23076923076923</v>
      </c>
      <c r="K833" s="2">
        <v>520</v>
      </c>
    </row>
    <row r="834" spans="2:11" ht="12.75">
      <c r="B834" s="217">
        <v>10000</v>
      </c>
      <c r="C834" s="1" t="s">
        <v>915</v>
      </c>
      <c r="D834" s="1" t="s">
        <v>369</v>
      </c>
      <c r="E834" s="1" t="s">
        <v>36</v>
      </c>
      <c r="F834" s="28" t="s">
        <v>423</v>
      </c>
      <c r="G834" s="28" t="s">
        <v>27</v>
      </c>
      <c r="H834" s="5">
        <f>H833-B834</f>
        <v>-20000</v>
      </c>
      <c r="I834" s="23">
        <f t="shared" si="54"/>
        <v>19.23076923076923</v>
      </c>
      <c r="K834" s="2">
        <v>520</v>
      </c>
    </row>
    <row r="835" spans="2:11" ht="12.75">
      <c r="B835" s="217">
        <v>2500</v>
      </c>
      <c r="C835" s="1" t="s">
        <v>187</v>
      </c>
      <c r="D835" s="1" t="s">
        <v>369</v>
      </c>
      <c r="E835" s="1" t="s">
        <v>36</v>
      </c>
      <c r="F835" s="28" t="s">
        <v>423</v>
      </c>
      <c r="G835" s="28" t="s">
        <v>27</v>
      </c>
      <c r="H835" s="5">
        <f>H834-B835</f>
        <v>-22500</v>
      </c>
      <c r="I835" s="23">
        <f t="shared" si="54"/>
        <v>4.8076923076923075</v>
      </c>
      <c r="K835" s="2">
        <v>520</v>
      </c>
    </row>
    <row r="836" spans="1:11" s="45" customFormat="1" ht="12.75">
      <c r="A836" s="12"/>
      <c r="B836" s="200">
        <f>SUM(B833:B835)</f>
        <v>22500</v>
      </c>
      <c r="C836" s="12"/>
      <c r="D836" s="12"/>
      <c r="E836" s="12" t="s">
        <v>36</v>
      </c>
      <c r="F836" s="19"/>
      <c r="G836" s="19"/>
      <c r="H836" s="43">
        <v>0</v>
      </c>
      <c r="I836" s="44">
        <f aca="true" t="shared" si="59" ref="I836:I899">+B836/K836</f>
        <v>43.26923076923077</v>
      </c>
      <c r="K836" s="2">
        <v>520</v>
      </c>
    </row>
    <row r="837" spans="2:11" ht="12.75">
      <c r="B837" s="88"/>
      <c r="H837" s="5">
        <f>H836-B837</f>
        <v>0</v>
      </c>
      <c r="I837" s="23">
        <f t="shared" si="59"/>
        <v>0</v>
      </c>
      <c r="K837" s="2">
        <v>520</v>
      </c>
    </row>
    <row r="838" spans="2:11" ht="12.75">
      <c r="B838" s="88">
        <v>50000</v>
      </c>
      <c r="C838" s="1" t="s">
        <v>918</v>
      </c>
      <c r="D838" s="1" t="s">
        <v>369</v>
      </c>
      <c r="E838" s="1" t="s">
        <v>411</v>
      </c>
      <c r="F838" s="28" t="s">
        <v>423</v>
      </c>
      <c r="G838" s="28" t="s">
        <v>20</v>
      </c>
      <c r="H838" s="5">
        <f>H837-B838</f>
        <v>-50000</v>
      </c>
      <c r="I838" s="23">
        <f t="shared" si="59"/>
        <v>96.15384615384616</v>
      </c>
      <c r="K838" s="2">
        <v>520</v>
      </c>
    </row>
    <row r="839" spans="2:11" ht="12.75">
      <c r="B839" s="88">
        <v>15000</v>
      </c>
      <c r="C839" s="1" t="s">
        <v>917</v>
      </c>
      <c r="D839" s="1" t="s">
        <v>369</v>
      </c>
      <c r="E839" s="1" t="s">
        <v>411</v>
      </c>
      <c r="F839" s="28" t="s">
        <v>423</v>
      </c>
      <c r="G839" s="28" t="s">
        <v>20</v>
      </c>
      <c r="H839" s="5">
        <f>H838-B839</f>
        <v>-65000</v>
      </c>
      <c r="I839" s="23">
        <f t="shared" si="59"/>
        <v>28.846153846153847</v>
      </c>
      <c r="K839" s="2">
        <v>520</v>
      </c>
    </row>
    <row r="840" spans="2:11" ht="12.75">
      <c r="B840" s="88">
        <v>3000</v>
      </c>
      <c r="C840" s="13" t="s">
        <v>1007</v>
      </c>
      <c r="D840" s="13" t="s">
        <v>369</v>
      </c>
      <c r="E840" s="13" t="s">
        <v>411</v>
      </c>
      <c r="F840" s="28" t="s">
        <v>423</v>
      </c>
      <c r="G840" s="28" t="s">
        <v>27</v>
      </c>
      <c r="H840" s="5">
        <f>H839-B840</f>
        <v>-68000</v>
      </c>
      <c r="I840" s="23">
        <f t="shared" si="59"/>
        <v>5.769230769230769</v>
      </c>
      <c r="K840" s="2">
        <v>520</v>
      </c>
    </row>
    <row r="841" spans="2:11" ht="12.75">
      <c r="B841" s="88">
        <v>15000</v>
      </c>
      <c r="C841" s="1" t="s">
        <v>917</v>
      </c>
      <c r="D841" s="1" t="s">
        <v>369</v>
      </c>
      <c r="E841" s="1" t="s">
        <v>411</v>
      </c>
      <c r="F841" s="28" t="s">
        <v>423</v>
      </c>
      <c r="G841" s="28" t="s">
        <v>27</v>
      </c>
      <c r="H841" s="5">
        <f>H840-B841</f>
        <v>-83000</v>
      </c>
      <c r="I841" s="23">
        <f t="shared" si="59"/>
        <v>28.846153846153847</v>
      </c>
      <c r="K841" s="2">
        <v>520</v>
      </c>
    </row>
    <row r="842" spans="1:11" s="45" customFormat="1" ht="12.75">
      <c r="A842" s="12"/>
      <c r="B842" s="205">
        <f>SUM(B838:B841)</f>
        <v>83000</v>
      </c>
      <c r="C842" s="12"/>
      <c r="D842" s="12"/>
      <c r="E842" s="12"/>
      <c r="F842" s="19"/>
      <c r="G842" s="19"/>
      <c r="H842" s="43">
        <v>0</v>
      </c>
      <c r="I842" s="44">
        <f t="shared" si="59"/>
        <v>159.6153846153846</v>
      </c>
      <c r="K842" s="2">
        <v>520</v>
      </c>
    </row>
    <row r="843" spans="2:11" ht="12.75">
      <c r="B843" s="88"/>
      <c r="H843" s="5">
        <f>H842-B843</f>
        <v>0</v>
      </c>
      <c r="I843" s="23">
        <f t="shared" si="59"/>
        <v>0</v>
      </c>
      <c r="K843" s="2">
        <v>520</v>
      </c>
    </row>
    <row r="844" spans="2:11" ht="12.75">
      <c r="B844" s="88"/>
      <c r="H844" s="5">
        <f>H843-B844</f>
        <v>0</v>
      </c>
      <c r="I844" s="23">
        <f t="shared" si="59"/>
        <v>0</v>
      </c>
      <c r="K844" s="2">
        <v>520</v>
      </c>
    </row>
    <row r="845" spans="2:11" ht="12.75">
      <c r="B845" s="238">
        <v>700</v>
      </c>
      <c r="C845" s="37" t="s">
        <v>424</v>
      </c>
      <c r="D845" s="37" t="s">
        <v>369</v>
      </c>
      <c r="E845" s="37" t="s">
        <v>425</v>
      </c>
      <c r="F845" s="32" t="s">
        <v>423</v>
      </c>
      <c r="G845" s="28" t="s">
        <v>27</v>
      </c>
      <c r="H845" s="5">
        <f>H844-B845</f>
        <v>-700</v>
      </c>
      <c r="I845" s="23">
        <f t="shared" si="59"/>
        <v>1.3461538461538463</v>
      </c>
      <c r="K845" s="2">
        <v>520</v>
      </c>
    </row>
    <row r="846" spans="1:11" s="45" customFormat="1" ht="12.75">
      <c r="A846" s="12"/>
      <c r="B846" s="239">
        <v>700</v>
      </c>
      <c r="C846" s="12"/>
      <c r="D846" s="12"/>
      <c r="E846" s="12" t="s">
        <v>425</v>
      </c>
      <c r="F846" s="19"/>
      <c r="G846" s="19"/>
      <c r="H846" s="43">
        <v>0</v>
      </c>
      <c r="I846" s="44">
        <f t="shared" si="59"/>
        <v>1.3461538461538463</v>
      </c>
      <c r="K846" s="2">
        <v>520</v>
      </c>
    </row>
    <row r="847" spans="8:11" ht="12.75">
      <c r="H847" s="5">
        <f>H846-B847</f>
        <v>0</v>
      </c>
      <c r="I847" s="23">
        <f t="shared" si="59"/>
        <v>0</v>
      </c>
      <c r="K847" s="2">
        <v>520</v>
      </c>
    </row>
    <row r="848" spans="8:11" ht="12.75">
      <c r="H848" s="5">
        <v>0</v>
      </c>
      <c r="I848" s="23">
        <f t="shared" si="59"/>
        <v>0</v>
      </c>
      <c r="K848" s="2">
        <v>520</v>
      </c>
    </row>
    <row r="849" spans="8:11" ht="12.75">
      <c r="H849" s="5">
        <f>H848-B849</f>
        <v>0</v>
      </c>
      <c r="I849" s="23">
        <f t="shared" si="59"/>
        <v>0</v>
      </c>
      <c r="K849" s="2">
        <v>520</v>
      </c>
    </row>
    <row r="850" spans="8:11" ht="12.75">
      <c r="H850" s="5">
        <f>H849-B850</f>
        <v>0</v>
      </c>
      <c r="I850" s="23">
        <f t="shared" si="59"/>
        <v>0</v>
      </c>
      <c r="K850" s="2">
        <v>520</v>
      </c>
    </row>
    <row r="851" spans="1:11" s="45" customFormat="1" ht="12.75">
      <c r="A851" s="12"/>
      <c r="B851" s="205">
        <f>+B861+B869+B874</f>
        <v>182100</v>
      </c>
      <c r="C851" s="49" t="s">
        <v>430</v>
      </c>
      <c r="D851" s="240" t="s">
        <v>421</v>
      </c>
      <c r="E851" s="49" t="s">
        <v>919</v>
      </c>
      <c r="F851" s="19"/>
      <c r="G851" s="19"/>
      <c r="H851" s="43"/>
      <c r="I851" s="44">
        <f t="shared" si="59"/>
        <v>350.1923076923077</v>
      </c>
      <c r="K851" s="2">
        <v>520</v>
      </c>
    </row>
    <row r="852" spans="8:11" ht="12.75">
      <c r="H852" s="5">
        <v>0</v>
      </c>
      <c r="I852" s="23">
        <f t="shared" si="59"/>
        <v>0</v>
      </c>
      <c r="K852" s="2">
        <v>520</v>
      </c>
    </row>
    <row r="853" spans="3:11" ht="12.75">
      <c r="C853" s="59"/>
      <c r="D853" s="59"/>
      <c r="E853" s="59"/>
      <c r="F853" s="86"/>
      <c r="G853" s="86"/>
      <c r="H853" s="56">
        <f aca="true" t="shared" si="60" ref="H853:H860">H852-B853</f>
        <v>0</v>
      </c>
      <c r="I853" s="229">
        <f t="shared" si="59"/>
        <v>0</v>
      </c>
      <c r="J853" s="230"/>
      <c r="K853" s="231">
        <v>520</v>
      </c>
    </row>
    <row r="854" spans="2:11" ht="12.75">
      <c r="B854" s="88">
        <v>3000</v>
      </c>
      <c r="C854" s="59" t="s">
        <v>0</v>
      </c>
      <c r="D854" s="59" t="s">
        <v>369</v>
      </c>
      <c r="E854" s="59" t="s">
        <v>25</v>
      </c>
      <c r="F854" s="32" t="s">
        <v>431</v>
      </c>
      <c r="G854" s="86" t="s">
        <v>198</v>
      </c>
      <c r="H854" s="56">
        <f t="shared" si="60"/>
        <v>-3000</v>
      </c>
      <c r="I854" s="229">
        <f t="shared" si="59"/>
        <v>5.769230769230769</v>
      </c>
      <c r="J854" s="230"/>
      <c r="K854" s="231">
        <v>520</v>
      </c>
    </row>
    <row r="855" spans="2:11" ht="12.75">
      <c r="B855" s="88">
        <v>4000</v>
      </c>
      <c r="C855" s="33" t="s">
        <v>0</v>
      </c>
      <c r="D855" s="59" t="s">
        <v>369</v>
      </c>
      <c r="E855" s="59" t="s">
        <v>414</v>
      </c>
      <c r="F855" s="232" t="s">
        <v>432</v>
      </c>
      <c r="G855" s="86" t="s">
        <v>234</v>
      </c>
      <c r="H855" s="56">
        <f t="shared" si="60"/>
        <v>-7000</v>
      </c>
      <c r="I855" s="229">
        <f t="shared" si="59"/>
        <v>7.6923076923076925</v>
      </c>
      <c r="J855" s="230"/>
      <c r="K855" s="231">
        <v>520</v>
      </c>
    </row>
    <row r="856" spans="2:11" ht="12.75">
      <c r="B856" s="88">
        <v>10000</v>
      </c>
      <c r="C856" s="33" t="s">
        <v>0</v>
      </c>
      <c r="D856" s="59" t="s">
        <v>369</v>
      </c>
      <c r="E856" s="59" t="s">
        <v>370</v>
      </c>
      <c r="F856" s="233" t="s">
        <v>433</v>
      </c>
      <c r="G856" s="86" t="s">
        <v>195</v>
      </c>
      <c r="H856" s="56">
        <f t="shared" si="60"/>
        <v>-17000</v>
      </c>
      <c r="I856" s="229">
        <f t="shared" si="59"/>
        <v>19.23076923076923</v>
      </c>
      <c r="J856" s="230"/>
      <c r="K856" s="231">
        <v>520</v>
      </c>
    </row>
    <row r="857" spans="2:11" ht="12.75">
      <c r="B857" s="88">
        <v>10000</v>
      </c>
      <c r="C857" s="33" t="s">
        <v>0</v>
      </c>
      <c r="D857" s="59" t="s">
        <v>369</v>
      </c>
      <c r="E857" s="59" t="s">
        <v>370</v>
      </c>
      <c r="F857" s="233" t="s">
        <v>434</v>
      </c>
      <c r="G857" s="86" t="s">
        <v>198</v>
      </c>
      <c r="H857" s="56">
        <f t="shared" si="60"/>
        <v>-27000</v>
      </c>
      <c r="I857" s="229">
        <f t="shared" si="59"/>
        <v>19.23076923076923</v>
      </c>
      <c r="J857" s="230"/>
      <c r="K857" s="231">
        <v>520</v>
      </c>
    </row>
    <row r="858" spans="2:11" ht="12.75">
      <c r="B858" s="88">
        <v>16000</v>
      </c>
      <c r="C858" s="33" t="s">
        <v>0</v>
      </c>
      <c r="D858" s="59" t="s">
        <v>369</v>
      </c>
      <c r="E858" s="59" t="s">
        <v>370</v>
      </c>
      <c r="F858" s="232" t="s">
        <v>435</v>
      </c>
      <c r="G858" s="86" t="s">
        <v>201</v>
      </c>
      <c r="H858" s="56">
        <f t="shared" si="60"/>
        <v>-43000</v>
      </c>
      <c r="I858" s="229">
        <f t="shared" si="59"/>
        <v>30.76923076923077</v>
      </c>
      <c r="J858" s="230"/>
      <c r="K858" s="231">
        <v>520</v>
      </c>
    </row>
    <row r="859" spans="2:11" ht="12.75">
      <c r="B859" s="88">
        <v>3000</v>
      </c>
      <c r="C859" s="33" t="s">
        <v>0</v>
      </c>
      <c r="D859" s="59" t="s">
        <v>369</v>
      </c>
      <c r="E859" s="59" t="s">
        <v>414</v>
      </c>
      <c r="F859" s="233" t="s">
        <v>436</v>
      </c>
      <c r="G859" s="86" t="s">
        <v>201</v>
      </c>
      <c r="H859" s="56">
        <f t="shared" si="60"/>
        <v>-46000</v>
      </c>
      <c r="I859" s="229">
        <f t="shared" si="59"/>
        <v>5.769230769230769</v>
      </c>
      <c r="J859" s="230"/>
      <c r="K859" s="231">
        <v>520</v>
      </c>
    </row>
    <row r="860" spans="2:11" ht="12.75">
      <c r="B860" s="88">
        <v>1000</v>
      </c>
      <c r="C860" s="59" t="s">
        <v>0</v>
      </c>
      <c r="D860" s="59" t="s">
        <v>369</v>
      </c>
      <c r="E860" s="59" t="s">
        <v>25</v>
      </c>
      <c r="F860" s="32" t="s">
        <v>438</v>
      </c>
      <c r="G860" s="86" t="s">
        <v>192</v>
      </c>
      <c r="H860" s="56">
        <f t="shared" si="60"/>
        <v>-47000</v>
      </c>
      <c r="I860" s="229">
        <f t="shared" si="59"/>
        <v>1.9230769230769231</v>
      </c>
      <c r="J860" s="230"/>
      <c r="K860" s="231">
        <v>520</v>
      </c>
    </row>
    <row r="861" spans="1:11" s="45" customFormat="1" ht="12.75">
      <c r="A861" s="12"/>
      <c r="B861" s="205">
        <f>SUM(B854:B860)</f>
        <v>47000</v>
      </c>
      <c r="C861" s="90" t="s">
        <v>0</v>
      </c>
      <c r="D861" s="90"/>
      <c r="E861" s="90"/>
      <c r="F861" s="50"/>
      <c r="G861" s="50"/>
      <c r="H861" s="78">
        <v>0</v>
      </c>
      <c r="I861" s="234">
        <f t="shared" si="59"/>
        <v>90.38461538461539</v>
      </c>
      <c r="J861" s="235"/>
      <c r="K861" s="231">
        <v>520</v>
      </c>
    </row>
    <row r="862" spans="3:11" ht="12.75">
      <c r="C862" s="59"/>
      <c r="D862" s="59"/>
      <c r="E862" s="59"/>
      <c r="F862" s="86"/>
      <c r="G862" s="86"/>
      <c r="H862" s="56">
        <f aca="true" t="shared" si="61" ref="H862:H868">H861-B862</f>
        <v>0</v>
      </c>
      <c r="I862" s="229">
        <f t="shared" si="59"/>
        <v>0</v>
      </c>
      <c r="J862" s="230"/>
      <c r="K862" s="231">
        <v>520</v>
      </c>
    </row>
    <row r="863" spans="3:11" ht="12.75">
      <c r="C863" s="59"/>
      <c r="D863" s="59"/>
      <c r="E863" s="59"/>
      <c r="F863" s="86"/>
      <c r="G863" s="86"/>
      <c r="H863" s="56">
        <f t="shared" si="61"/>
        <v>0</v>
      </c>
      <c r="I863" s="229">
        <f t="shared" si="59"/>
        <v>0</v>
      </c>
      <c r="J863" s="230"/>
      <c r="K863" s="231">
        <v>520</v>
      </c>
    </row>
    <row r="864" spans="2:11" ht="12.75">
      <c r="B864" s="217">
        <v>2000</v>
      </c>
      <c r="C864" s="59" t="s">
        <v>187</v>
      </c>
      <c r="D864" s="59" t="s">
        <v>369</v>
      </c>
      <c r="E864" s="59" t="s">
        <v>36</v>
      </c>
      <c r="F864" s="32" t="s">
        <v>439</v>
      </c>
      <c r="G864" s="86" t="s">
        <v>192</v>
      </c>
      <c r="H864" s="56">
        <f t="shared" si="61"/>
        <v>-2000</v>
      </c>
      <c r="I864" s="229">
        <f t="shared" si="59"/>
        <v>3.8461538461538463</v>
      </c>
      <c r="J864" s="230"/>
      <c r="K864" s="231">
        <v>520</v>
      </c>
    </row>
    <row r="865" spans="2:11" ht="12.75">
      <c r="B865" s="217">
        <v>2500</v>
      </c>
      <c r="C865" s="59" t="s">
        <v>187</v>
      </c>
      <c r="D865" s="59" t="s">
        <v>369</v>
      </c>
      <c r="E865" s="59" t="s">
        <v>36</v>
      </c>
      <c r="F865" s="32" t="s">
        <v>439</v>
      </c>
      <c r="G865" s="86" t="s">
        <v>195</v>
      </c>
      <c r="H865" s="56">
        <f t="shared" si="61"/>
        <v>-4500</v>
      </c>
      <c r="I865" s="229">
        <f t="shared" si="59"/>
        <v>4.8076923076923075</v>
      </c>
      <c r="J865" s="230"/>
      <c r="K865" s="231">
        <v>520</v>
      </c>
    </row>
    <row r="866" spans="2:11" ht="12.75">
      <c r="B866" s="217">
        <v>10000</v>
      </c>
      <c r="C866" s="59" t="s">
        <v>187</v>
      </c>
      <c r="D866" s="59" t="s">
        <v>369</v>
      </c>
      <c r="E866" s="59" t="s">
        <v>36</v>
      </c>
      <c r="F866" s="32" t="s">
        <v>439</v>
      </c>
      <c r="G866" s="86" t="s">
        <v>195</v>
      </c>
      <c r="H866" s="56">
        <f t="shared" si="61"/>
        <v>-14500</v>
      </c>
      <c r="I866" s="229">
        <f t="shared" si="59"/>
        <v>19.23076923076923</v>
      </c>
      <c r="J866" s="230"/>
      <c r="K866" s="231">
        <v>520</v>
      </c>
    </row>
    <row r="867" spans="2:11" ht="12.75">
      <c r="B867" s="156">
        <v>600</v>
      </c>
      <c r="C867" s="59" t="s">
        <v>187</v>
      </c>
      <c r="D867" s="59" t="s">
        <v>369</v>
      </c>
      <c r="E867" s="59" t="s">
        <v>36</v>
      </c>
      <c r="F867" s="32" t="s">
        <v>439</v>
      </c>
      <c r="G867" s="86" t="s">
        <v>198</v>
      </c>
      <c r="H867" s="56">
        <f t="shared" si="61"/>
        <v>-15100</v>
      </c>
      <c r="I867" s="229">
        <f t="shared" si="59"/>
        <v>1.1538461538461537</v>
      </c>
      <c r="J867" s="230"/>
      <c r="K867" s="231">
        <v>520</v>
      </c>
    </row>
    <row r="868" spans="2:11" ht="12.75">
      <c r="B868" s="217">
        <v>5000</v>
      </c>
      <c r="C868" s="59" t="s">
        <v>187</v>
      </c>
      <c r="D868" s="59" t="s">
        <v>369</v>
      </c>
      <c r="E868" s="59" t="s">
        <v>36</v>
      </c>
      <c r="F868" s="32" t="s">
        <v>439</v>
      </c>
      <c r="G868" s="86" t="s">
        <v>198</v>
      </c>
      <c r="H868" s="56">
        <f t="shared" si="61"/>
        <v>-20100</v>
      </c>
      <c r="I868" s="229">
        <f t="shared" si="59"/>
        <v>9.615384615384615</v>
      </c>
      <c r="J868" s="230"/>
      <c r="K868" s="231">
        <v>520</v>
      </c>
    </row>
    <row r="869" spans="1:11" s="45" customFormat="1" ht="12.75">
      <c r="A869" s="12"/>
      <c r="B869" s="200">
        <f>SUM(B864:B868)</f>
        <v>20100</v>
      </c>
      <c r="C869" s="90"/>
      <c r="D869" s="90"/>
      <c r="E869" s="90" t="s">
        <v>36</v>
      </c>
      <c r="F869" s="50"/>
      <c r="G869" s="50"/>
      <c r="H869" s="78">
        <v>0</v>
      </c>
      <c r="I869" s="234">
        <f t="shared" si="59"/>
        <v>38.65384615384615</v>
      </c>
      <c r="J869" s="235"/>
      <c r="K869" s="231">
        <v>520</v>
      </c>
    </row>
    <row r="870" spans="3:11" ht="12.75">
      <c r="C870" s="59"/>
      <c r="D870" s="59"/>
      <c r="E870" s="59"/>
      <c r="F870" s="86"/>
      <c r="G870" s="86"/>
      <c r="H870" s="56">
        <f>H869-B870</f>
        <v>0</v>
      </c>
      <c r="I870" s="229">
        <f t="shared" si="59"/>
        <v>0</v>
      </c>
      <c r="J870" s="230"/>
      <c r="K870" s="231">
        <v>520</v>
      </c>
    </row>
    <row r="871" spans="3:11" ht="12.75">
      <c r="C871" s="59"/>
      <c r="D871" s="59"/>
      <c r="E871" s="59"/>
      <c r="F871" s="86"/>
      <c r="G871" s="86"/>
      <c r="H871" s="56">
        <f>H870-B871</f>
        <v>0</v>
      </c>
      <c r="I871" s="229">
        <f t="shared" si="59"/>
        <v>0</v>
      </c>
      <c r="J871" s="230"/>
      <c r="K871" s="231">
        <v>520</v>
      </c>
    </row>
    <row r="872" spans="2:11" ht="12.75">
      <c r="B872" s="88">
        <v>75000</v>
      </c>
      <c r="C872" s="59" t="s">
        <v>410</v>
      </c>
      <c r="D872" s="59" t="s">
        <v>369</v>
      </c>
      <c r="E872" s="59" t="s">
        <v>411</v>
      </c>
      <c r="F872" s="32" t="s">
        <v>439</v>
      </c>
      <c r="G872" s="86" t="s">
        <v>198</v>
      </c>
      <c r="H872" s="56">
        <f>H871-B872</f>
        <v>-75000</v>
      </c>
      <c r="I872" s="229">
        <f t="shared" si="59"/>
        <v>144.23076923076923</v>
      </c>
      <c r="J872" s="230"/>
      <c r="K872" s="231">
        <v>520</v>
      </c>
    </row>
    <row r="873" spans="2:11" ht="12.75">
      <c r="B873" s="88">
        <v>40000</v>
      </c>
      <c r="C873" s="59" t="s">
        <v>416</v>
      </c>
      <c r="D873" s="59" t="s">
        <v>369</v>
      </c>
      <c r="E873" s="59" t="s">
        <v>411</v>
      </c>
      <c r="F873" s="32" t="s">
        <v>439</v>
      </c>
      <c r="G873" s="86" t="s">
        <v>198</v>
      </c>
      <c r="H873" s="56">
        <f>H872-B873</f>
        <v>-115000</v>
      </c>
      <c r="I873" s="229">
        <f t="shared" si="59"/>
        <v>76.92307692307692</v>
      </c>
      <c r="J873" s="230"/>
      <c r="K873" s="231">
        <v>520</v>
      </c>
    </row>
    <row r="874" spans="1:11" s="45" customFormat="1" ht="12.75">
      <c r="A874" s="12"/>
      <c r="B874" s="205">
        <f>SUM(B872:B873)</f>
        <v>115000</v>
      </c>
      <c r="C874" s="90"/>
      <c r="D874" s="90"/>
      <c r="E874" s="90" t="s">
        <v>453</v>
      </c>
      <c r="F874" s="50"/>
      <c r="G874" s="50"/>
      <c r="H874" s="78">
        <v>0</v>
      </c>
      <c r="I874" s="234">
        <f t="shared" si="59"/>
        <v>221.15384615384616</v>
      </c>
      <c r="J874" s="235"/>
      <c r="K874" s="231">
        <v>520</v>
      </c>
    </row>
    <row r="875" spans="3:11" ht="12.75">
      <c r="C875" s="59"/>
      <c r="D875" s="59"/>
      <c r="E875" s="59"/>
      <c r="F875" s="86"/>
      <c r="G875" s="86"/>
      <c r="H875" s="56">
        <f>H874-B875</f>
        <v>0</v>
      </c>
      <c r="I875" s="229">
        <f t="shared" si="59"/>
        <v>0</v>
      </c>
      <c r="J875" s="230"/>
      <c r="K875" s="231">
        <v>520</v>
      </c>
    </row>
    <row r="876" spans="3:11" ht="12.75">
      <c r="C876" s="59"/>
      <c r="D876" s="59"/>
      <c r="E876" s="59"/>
      <c r="F876" s="86"/>
      <c r="G876" s="86"/>
      <c r="H876" s="56">
        <v>0</v>
      </c>
      <c r="I876" s="229">
        <f t="shared" si="59"/>
        <v>0</v>
      </c>
      <c r="J876" s="230"/>
      <c r="K876" s="231">
        <v>520</v>
      </c>
    </row>
    <row r="877" spans="3:11" ht="12.75">
      <c r="C877" s="59"/>
      <c r="D877" s="59"/>
      <c r="E877" s="59"/>
      <c r="F877" s="86"/>
      <c r="G877" s="86"/>
      <c r="H877" s="56">
        <f>H876-B877</f>
        <v>0</v>
      </c>
      <c r="I877" s="229">
        <f t="shared" si="59"/>
        <v>0</v>
      </c>
      <c r="J877" s="230"/>
      <c r="K877" s="231">
        <v>520</v>
      </c>
    </row>
    <row r="878" spans="3:11" ht="12.75">
      <c r="C878" s="59"/>
      <c r="D878" s="59"/>
      <c r="E878" s="59"/>
      <c r="F878" s="86"/>
      <c r="G878" s="86"/>
      <c r="H878" s="56">
        <f>H877-B878</f>
        <v>0</v>
      </c>
      <c r="I878" s="229">
        <f t="shared" si="59"/>
        <v>0</v>
      </c>
      <c r="J878" s="230"/>
      <c r="K878" s="231">
        <v>520</v>
      </c>
    </row>
    <row r="879" spans="1:11" s="45" customFormat="1" ht="12.75">
      <c r="A879" s="12"/>
      <c r="B879" s="205">
        <f>+B920+B915+B911+B905+B894+B888+B901</f>
        <v>197600</v>
      </c>
      <c r="C879" s="49" t="s">
        <v>440</v>
      </c>
      <c r="D879" s="240" t="s">
        <v>421</v>
      </c>
      <c r="E879" s="49" t="s">
        <v>922</v>
      </c>
      <c r="F879" s="50"/>
      <c r="G879" s="50"/>
      <c r="H879" s="78">
        <f>H878-B879</f>
        <v>-197600</v>
      </c>
      <c r="I879" s="234">
        <f t="shared" si="59"/>
        <v>380</v>
      </c>
      <c r="J879" s="235"/>
      <c r="K879" s="231">
        <v>520</v>
      </c>
    </row>
    <row r="880" spans="3:11" ht="12.75">
      <c r="C880" s="59"/>
      <c r="D880" s="59"/>
      <c r="E880" s="59"/>
      <c r="F880" s="86"/>
      <c r="G880" s="86"/>
      <c r="H880" s="56">
        <v>0</v>
      </c>
      <c r="I880" s="229">
        <f t="shared" si="59"/>
        <v>0</v>
      </c>
      <c r="J880" s="230"/>
      <c r="K880" s="231">
        <v>520</v>
      </c>
    </row>
    <row r="881" spans="3:11" ht="12.75">
      <c r="C881" s="59"/>
      <c r="D881" s="59"/>
      <c r="E881" s="59"/>
      <c r="F881" s="86"/>
      <c r="G881" s="86"/>
      <c r="H881" s="56">
        <f aca="true" t="shared" si="62" ref="H881:H887">H880-B881</f>
        <v>0</v>
      </c>
      <c r="I881" s="229">
        <f t="shared" si="59"/>
        <v>0</v>
      </c>
      <c r="J881" s="230"/>
      <c r="K881" s="231">
        <v>520</v>
      </c>
    </row>
    <row r="882" spans="1:11" s="207" customFormat="1" ht="12.75">
      <c r="A882" s="206"/>
      <c r="B882" s="88">
        <v>10000</v>
      </c>
      <c r="C882" s="33" t="s">
        <v>0</v>
      </c>
      <c r="D882" s="33" t="s">
        <v>369</v>
      </c>
      <c r="E882" s="59" t="s">
        <v>370</v>
      </c>
      <c r="F882" s="233" t="s">
        <v>371</v>
      </c>
      <c r="G882" s="86" t="s">
        <v>203</v>
      </c>
      <c r="H882" s="56">
        <f t="shared" si="62"/>
        <v>-10000</v>
      </c>
      <c r="I882" s="229">
        <f t="shared" si="59"/>
        <v>19.23076923076923</v>
      </c>
      <c r="J882" s="230"/>
      <c r="K882" s="231">
        <v>520</v>
      </c>
    </row>
    <row r="883" spans="1:11" s="207" customFormat="1" ht="12.75">
      <c r="A883" s="206"/>
      <c r="B883" s="88">
        <v>10000</v>
      </c>
      <c r="C883" s="33" t="s">
        <v>0</v>
      </c>
      <c r="D883" s="59" t="s">
        <v>369</v>
      </c>
      <c r="E883" s="59" t="s">
        <v>370</v>
      </c>
      <c r="F883" s="233" t="s">
        <v>441</v>
      </c>
      <c r="G883" s="86" t="s">
        <v>205</v>
      </c>
      <c r="H883" s="56">
        <f t="shared" si="62"/>
        <v>-20000</v>
      </c>
      <c r="I883" s="229">
        <f t="shared" si="59"/>
        <v>19.23076923076923</v>
      </c>
      <c r="J883" s="230"/>
      <c r="K883" s="231">
        <v>520</v>
      </c>
    </row>
    <row r="884" spans="1:11" s="207" customFormat="1" ht="12.75">
      <c r="A884" s="206"/>
      <c r="B884" s="88">
        <v>2000</v>
      </c>
      <c r="C884" s="33" t="s">
        <v>0</v>
      </c>
      <c r="D884" s="59" t="s">
        <v>369</v>
      </c>
      <c r="E884" s="59" t="s">
        <v>131</v>
      </c>
      <c r="F884" s="233" t="s">
        <v>442</v>
      </c>
      <c r="G884" s="86" t="s">
        <v>205</v>
      </c>
      <c r="H884" s="56">
        <f t="shared" si="62"/>
        <v>-22000</v>
      </c>
      <c r="I884" s="229">
        <f t="shared" si="59"/>
        <v>3.8461538461538463</v>
      </c>
      <c r="J884" s="230"/>
      <c r="K884" s="231">
        <v>520</v>
      </c>
    </row>
    <row r="885" spans="1:11" s="207" customFormat="1" ht="12.75">
      <c r="A885" s="206"/>
      <c r="B885" s="88">
        <v>5000</v>
      </c>
      <c r="C885" s="33" t="s">
        <v>0</v>
      </c>
      <c r="D885" s="59" t="s">
        <v>369</v>
      </c>
      <c r="E885" s="59" t="s">
        <v>370</v>
      </c>
      <c r="F885" s="233" t="s">
        <v>443</v>
      </c>
      <c r="G885" s="86" t="s">
        <v>207</v>
      </c>
      <c r="H885" s="56">
        <f t="shared" si="62"/>
        <v>-27000</v>
      </c>
      <c r="I885" s="229">
        <f t="shared" si="59"/>
        <v>9.615384615384615</v>
      </c>
      <c r="J885" s="230"/>
      <c r="K885" s="231">
        <v>520</v>
      </c>
    </row>
    <row r="886" spans="1:11" s="207" customFormat="1" ht="12.75">
      <c r="A886" s="206"/>
      <c r="B886" s="88">
        <v>3000</v>
      </c>
      <c r="C886" s="33" t="s">
        <v>0</v>
      </c>
      <c r="D886" s="59" t="s">
        <v>369</v>
      </c>
      <c r="E886" s="59" t="s">
        <v>131</v>
      </c>
      <c r="F886" s="86" t="s">
        <v>444</v>
      </c>
      <c r="G886" s="86" t="s">
        <v>207</v>
      </c>
      <c r="H886" s="56">
        <f t="shared" si="62"/>
        <v>-30000</v>
      </c>
      <c r="I886" s="229">
        <f t="shared" si="59"/>
        <v>5.769230769230769</v>
      </c>
      <c r="J886" s="230"/>
      <c r="K886" s="231">
        <v>520</v>
      </c>
    </row>
    <row r="887" spans="1:11" s="207" customFormat="1" ht="12.75">
      <c r="A887" s="206"/>
      <c r="B887" s="88">
        <v>500</v>
      </c>
      <c r="C887" s="59" t="s">
        <v>0</v>
      </c>
      <c r="D887" s="59" t="s">
        <v>445</v>
      </c>
      <c r="E887" s="59" t="s">
        <v>25</v>
      </c>
      <c r="F887" s="86" t="s">
        <v>446</v>
      </c>
      <c r="G887" s="86" t="s">
        <v>207</v>
      </c>
      <c r="H887" s="56">
        <f t="shared" si="62"/>
        <v>-30500</v>
      </c>
      <c r="I887" s="229">
        <f t="shared" si="59"/>
        <v>0.9615384615384616</v>
      </c>
      <c r="J887" s="230"/>
      <c r="K887" s="231">
        <v>520</v>
      </c>
    </row>
    <row r="888" spans="1:11" s="199" customFormat="1" ht="12.75">
      <c r="A888" s="195"/>
      <c r="B888" s="205">
        <f>SUM(B882:B887)</f>
        <v>30500</v>
      </c>
      <c r="C888" s="90" t="s">
        <v>0</v>
      </c>
      <c r="D888" s="90"/>
      <c r="E888" s="90"/>
      <c r="F888" s="50"/>
      <c r="G888" s="50"/>
      <c r="H888" s="78">
        <v>0</v>
      </c>
      <c r="I888" s="234">
        <f t="shared" si="59"/>
        <v>58.65384615384615</v>
      </c>
      <c r="J888" s="235"/>
      <c r="K888" s="231">
        <v>520</v>
      </c>
    </row>
    <row r="889" spans="3:11" ht="12.75">
      <c r="C889" s="59"/>
      <c r="D889" s="59"/>
      <c r="E889" s="59"/>
      <c r="F889" s="86"/>
      <c r="G889" s="86"/>
      <c r="H889" s="56">
        <f>H888-B889</f>
        <v>0</v>
      </c>
      <c r="I889" s="229">
        <f t="shared" si="59"/>
        <v>0</v>
      </c>
      <c r="J889" s="230"/>
      <c r="K889" s="231">
        <v>520</v>
      </c>
    </row>
    <row r="890" spans="3:11" ht="12.75">
      <c r="C890" s="59"/>
      <c r="D890" s="59"/>
      <c r="E890" s="59"/>
      <c r="F890" s="86"/>
      <c r="G890" s="86"/>
      <c r="H890" s="56">
        <f>H889-B890</f>
        <v>0</v>
      </c>
      <c r="I890" s="229">
        <f t="shared" si="59"/>
        <v>0</v>
      </c>
      <c r="J890" s="230"/>
      <c r="K890" s="231">
        <v>520</v>
      </c>
    </row>
    <row r="891" spans="1:11" s="226" customFormat="1" ht="12.75">
      <c r="A891" s="225"/>
      <c r="B891" s="217">
        <v>1500</v>
      </c>
      <c r="C891" s="59" t="s">
        <v>447</v>
      </c>
      <c r="D891" s="59" t="s">
        <v>445</v>
      </c>
      <c r="E891" s="59" t="s">
        <v>30</v>
      </c>
      <c r="F891" s="86" t="s">
        <v>446</v>
      </c>
      <c r="G891" s="86" t="s">
        <v>205</v>
      </c>
      <c r="H891" s="56">
        <f>H890-B891</f>
        <v>-1500</v>
      </c>
      <c r="I891" s="229">
        <f t="shared" si="59"/>
        <v>2.8846153846153846</v>
      </c>
      <c r="J891" s="230"/>
      <c r="K891" s="231">
        <v>520</v>
      </c>
    </row>
    <row r="892" spans="1:11" s="226" customFormat="1" ht="12.75">
      <c r="A892" s="225"/>
      <c r="B892" s="217">
        <v>2500</v>
      </c>
      <c r="C892" s="59" t="s">
        <v>375</v>
      </c>
      <c r="D892" s="59" t="s">
        <v>445</v>
      </c>
      <c r="E892" s="59" t="s">
        <v>30</v>
      </c>
      <c r="F892" s="86" t="s">
        <v>448</v>
      </c>
      <c r="G892" s="86" t="s">
        <v>207</v>
      </c>
      <c r="H892" s="56">
        <f>H891-B892</f>
        <v>-4000</v>
      </c>
      <c r="I892" s="229">
        <f t="shared" si="59"/>
        <v>4.8076923076923075</v>
      </c>
      <c r="J892" s="230"/>
      <c r="K892" s="231">
        <v>520</v>
      </c>
    </row>
    <row r="893" spans="1:11" s="226" customFormat="1" ht="12.75">
      <c r="A893" s="225"/>
      <c r="B893" s="217">
        <v>55000</v>
      </c>
      <c r="C893" s="59" t="s">
        <v>920</v>
      </c>
      <c r="D893" s="59" t="s">
        <v>445</v>
      </c>
      <c r="E893" s="59" t="s">
        <v>30</v>
      </c>
      <c r="F893" s="86" t="s">
        <v>446</v>
      </c>
      <c r="G893" s="86" t="s">
        <v>231</v>
      </c>
      <c r="H893" s="56">
        <f>H892-B893</f>
        <v>-59000</v>
      </c>
      <c r="I893" s="229">
        <f t="shared" si="59"/>
        <v>105.76923076923077</v>
      </c>
      <c r="J893" s="230"/>
      <c r="K893" s="231">
        <v>520</v>
      </c>
    </row>
    <row r="894" spans="1:11" s="227" customFormat="1" ht="12.75">
      <c r="A894" s="201"/>
      <c r="B894" s="200">
        <f>SUM(B891:B893)</f>
        <v>59000</v>
      </c>
      <c r="C894" s="90" t="s">
        <v>34</v>
      </c>
      <c r="D894" s="90"/>
      <c r="E894" s="90"/>
      <c r="F894" s="50"/>
      <c r="G894" s="50"/>
      <c r="H894" s="78">
        <v>0</v>
      </c>
      <c r="I894" s="234">
        <f t="shared" si="59"/>
        <v>113.46153846153847</v>
      </c>
      <c r="J894" s="235"/>
      <c r="K894" s="231">
        <v>520</v>
      </c>
    </row>
    <row r="895" spans="1:11" s="226" customFormat="1" ht="12.75">
      <c r="A895" s="225"/>
      <c r="B895" s="217"/>
      <c r="C895" s="59"/>
      <c r="D895" s="59"/>
      <c r="E895" s="59"/>
      <c r="F895" s="86"/>
      <c r="G895" s="86"/>
      <c r="H895" s="56">
        <f aca="true" t="shared" si="63" ref="H895:H900">H894-B895</f>
        <v>0</v>
      </c>
      <c r="I895" s="229">
        <f t="shared" si="59"/>
        <v>0</v>
      </c>
      <c r="J895" s="230"/>
      <c r="K895" s="231">
        <v>520</v>
      </c>
    </row>
    <row r="896" spans="1:11" s="226" customFormat="1" ht="12.75">
      <c r="A896" s="225"/>
      <c r="B896" s="217">
        <v>1000</v>
      </c>
      <c r="C896" s="59" t="s">
        <v>923</v>
      </c>
      <c r="D896" s="59" t="s">
        <v>445</v>
      </c>
      <c r="E896" s="59" t="s">
        <v>36</v>
      </c>
      <c r="F896" s="86" t="s">
        <v>446</v>
      </c>
      <c r="G896" s="86" t="s">
        <v>205</v>
      </c>
      <c r="H896" s="56">
        <f t="shared" si="63"/>
        <v>-1000</v>
      </c>
      <c r="I896" s="229">
        <f t="shared" si="59"/>
        <v>1.9230769230769231</v>
      </c>
      <c r="J896" s="230"/>
      <c r="K896" s="231">
        <v>520</v>
      </c>
    </row>
    <row r="897" spans="1:11" s="226" customFormat="1" ht="12.75">
      <c r="A897" s="225"/>
      <c r="B897" s="217">
        <v>1900</v>
      </c>
      <c r="C897" s="59" t="s">
        <v>35</v>
      </c>
      <c r="D897" s="59" t="s">
        <v>445</v>
      </c>
      <c r="E897" s="59" t="s">
        <v>36</v>
      </c>
      <c r="F897" s="86" t="s">
        <v>446</v>
      </c>
      <c r="G897" s="86" t="s">
        <v>205</v>
      </c>
      <c r="H897" s="56">
        <f t="shared" si="63"/>
        <v>-2900</v>
      </c>
      <c r="I897" s="229">
        <f t="shared" si="59"/>
        <v>3.6538461538461537</v>
      </c>
      <c r="J897" s="230"/>
      <c r="K897" s="231">
        <v>520</v>
      </c>
    </row>
    <row r="898" spans="1:11" s="226" customFormat="1" ht="12.75">
      <c r="A898" s="225"/>
      <c r="B898" s="217">
        <v>1200</v>
      </c>
      <c r="C898" s="59" t="s">
        <v>35</v>
      </c>
      <c r="D898" s="59" t="s">
        <v>445</v>
      </c>
      <c r="E898" s="59" t="s">
        <v>36</v>
      </c>
      <c r="F898" s="86" t="s">
        <v>446</v>
      </c>
      <c r="G898" s="86" t="s">
        <v>207</v>
      </c>
      <c r="H898" s="56">
        <f t="shared" si="63"/>
        <v>-4100</v>
      </c>
      <c r="I898" s="229">
        <f t="shared" si="59"/>
        <v>2.3076923076923075</v>
      </c>
      <c r="J898" s="230"/>
      <c r="K898" s="231">
        <v>520</v>
      </c>
    </row>
    <row r="899" spans="1:11" s="226" customFormat="1" ht="12.75">
      <c r="A899" s="225"/>
      <c r="B899" s="217">
        <v>200</v>
      </c>
      <c r="C899" s="59" t="s">
        <v>35</v>
      </c>
      <c r="D899" s="59" t="s">
        <v>445</v>
      </c>
      <c r="E899" s="59" t="s">
        <v>36</v>
      </c>
      <c r="F899" s="86" t="s">
        <v>446</v>
      </c>
      <c r="G899" s="86" t="s">
        <v>231</v>
      </c>
      <c r="H899" s="56">
        <f t="shared" si="63"/>
        <v>-4300</v>
      </c>
      <c r="I899" s="229">
        <f t="shared" si="59"/>
        <v>0.38461538461538464</v>
      </c>
      <c r="J899" s="230"/>
      <c r="K899" s="231">
        <v>520</v>
      </c>
    </row>
    <row r="900" spans="1:11" s="226" customFormat="1" ht="12.75">
      <c r="A900" s="225"/>
      <c r="B900" s="217">
        <v>22000</v>
      </c>
      <c r="C900" s="59" t="s">
        <v>921</v>
      </c>
      <c r="D900" s="59" t="s">
        <v>369</v>
      </c>
      <c r="E900" s="59" t="s">
        <v>36</v>
      </c>
      <c r="F900" s="86" t="s">
        <v>449</v>
      </c>
      <c r="G900" s="86" t="s">
        <v>205</v>
      </c>
      <c r="H900" s="56">
        <f t="shared" si="63"/>
        <v>-26300</v>
      </c>
      <c r="I900" s="229">
        <f aca="true" t="shared" si="64" ref="I900:I963">+B900/K900</f>
        <v>42.30769230769231</v>
      </c>
      <c r="J900" s="230"/>
      <c r="K900" s="231">
        <v>520</v>
      </c>
    </row>
    <row r="901" spans="1:11" s="227" customFormat="1" ht="12.75">
      <c r="A901" s="201"/>
      <c r="B901" s="200">
        <f>SUM(B896:B900)</f>
        <v>26300</v>
      </c>
      <c r="C901" s="90"/>
      <c r="D901" s="90"/>
      <c r="E901" s="90" t="s">
        <v>36</v>
      </c>
      <c r="F901" s="50"/>
      <c r="G901" s="50"/>
      <c r="H901" s="78">
        <v>0</v>
      </c>
      <c r="I901" s="234">
        <f t="shared" si="64"/>
        <v>50.57692307692308</v>
      </c>
      <c r="J901" s="235"/>
      <c r="K901" s="231">
        <v>520</v>
      </c>
    </row>
    <row r="902" spans="3:11" ht="12.75">
      <c r="C902" s="59"/>
      <c r="D902" s="59"/>
      <c r="E902" s="59"/>
      <c r="F902" s="86"/>
      <c r="G902" s="86"/>
      <c r="H902" s="56">
        <f>H901-B902</f>
        <v>0</v>
      </c>
      <c r="I902" s="229">
        <f t="shared" si="64"/>
        <v>0</v>
      </c>
      <c r="J902" s="230"/>
      <c r="K902" s="231">
        <v>520</v>
      </c>
    </row>
    <row r="903" spans="3:11" ht="12.75">
      <c r="C903" s="59"/>
      <c r="D903" s="59"/>
      <c r="E903" s="59"/>
      <c r="F903" s="86"/>
      <c r="G903" s="86"/>
      <c r="H903" s="56">
        <f>H902-B903</f>
        <v>0</v>
      </c>
      <c r="I903" s="229">
        <f t="shared" si="64"/>
        <v>0</v>
      </c>
      <c r="J903" s="230"/>
      <c r="K903" s="231">
        <v>520</v>
      </c>
    </row>
    <row r="904" spans="1:11" s="207" customFormat="1" ht="12.75">
      <c r="A904" s="206"/>
      <c r="B904" s="228">
        <v>5000</v>
      </c>
      <c r="C904" s="59" t="s">
        <v>39</v>
      </c>
      <c r="D904" s="59" t="s">
        <v>445</v>
      </c>
      <c r="E904" s="59" t="s">
        <v>30</v>
      </c>
      <c r="F904" s="86" t="s">
        <v>446</v>
      </c>
      <c r="G904" s="86" t="s">
        <v>231</v>
      </c>
      <c r="H904" s="56">
        <f>H903-B904</f>
        <v>-5000</v>
      </c>
      <c r="I904" s="229">
        <f t="shared" si="64"/>
        <v>9.615384615384615</v>
      </c>
      <c r="J904" s="230"/>
      <c r="K904" s="231">
        <v>520</v>
      </c>
    </row>
    <row r="905" spans="1:11" s="199" customFormat="1" ht="12.75">
      <c r="A905" s="195"/>
      <c r="B905" s="205">
        <v>5000</v>
      </c>
      <c r="C905" s="90" t="s">
        <v>39</v>
      </c>
      <c r="D905" s="90"/>
      <c r="E905" s="90"/>
      <c r="F905" s="50"/>
      <c r="G905" s="50"/>
      <c r="H905" s="78">
        <v>0</v>
      </c>
      <c r="I905" s="234">
        <f t="shared" si="64"/>
        <v>9.615384615384615</v>
      </c>
      <c r="J905" s="235"/>
      <c r="K905" s="231">
        <v>520</v>
      </c>
    </row>
    <row r="906" spans="1:11" s="207" customFormat="1" ht="12.75">
      <c r="A906" s="206"/>
      <c r="B906" s="88"/>
      <c r="C906" s="59"/>
      <c r="D906" s="59"/>
      <c r="E906" s="59"/>
      <c r="F906" s="86"/>
      <c r="G906" s="86"/>
      <c r="H906" s="56">
        <f>H905-B906</f>
        <v>0</v>
      </c>
      <c r="I906" s="229">
        <f t="shared" si="64"/>
        <v>0</v>
      </c>
      <c r="J906" s="230"/>
      <c r="K906" s="231">
        <v>520</v>
      </c>
    </row>
    <row r="907" spans="1:11" s="207" customFormat="1" ht="12.75">
      <c r="A907" s="206"/>
      <c r="B907" s="88"/>
      <c r="C907" s="59"/>
      <c r="D907" s="59"/>
      <c r="E907" s="59"/>
      <c r="F907" s="86"/>
      <c r="G907" s="86"/>
      <c r="H907" s="56">
        <f>H906-B907</f>
        <v>0</v>
      </c>
      <c r="I907" s="229">
        <f t="shared" si="64"/>
        <v>0</v>
      </c>
      <c r="J907" s="230"/>
      <c r="K907" s="231">
        <v>520</v>
      </c>
    </row>
    <row r="908" spans="1:11" s="207" customFormat="1" ht="12.75">
      <c r="A908" s="206"/>
      <c r="B908" s="88">
        <v>2000</v>
      </c>
      <c r="C908" s="59" t="s">
        <v>42</v>
      </c>
      <c r="D908" s="59" t="s">
        <v>445</v>
      </c>
      <c r="E908" s="59" t="s">
        <v>30</v>
      </c>
      <c r="F908" s="86" t="s">
        <v>446</v>
      </c>
      <c r="G908" s="86" t="s">
        <v>205</v>
      </c>
      <c r="H908" s="56">
        <f>H907-B908</f>
        <v>-2000</v>
      </c>
      <c r="I908" s="229">
        <f t="shared" si="64"/>
        <v>3.8461538461538463</v>
      </c>
      <c r="J908" s="230"/>
      <c r="K908" s="231">
        <v>520</v>
      </c>
    </row>
    <row r="909" spans="1:11" s="207" customFormat="1" ht="12.75">
      <c r="A909" s="206"/>
      <c r="B909" s="88">
        <v>2000</v>
      </c>
      <c r="C909" s="59" t="s">
        <v>42</v>
      </c>
      <c r="D909" s="59" t="s">
        <v>445</v>
      </c>
      <c r="E909" s="59" t="s">
        <v>30</v>
      </c>
      <c r="F909" s="86" t="s">
        <v>446</v>
      </c>
      <c r="G909" s="86" t="s">
        <v>207</v>
      </c>
      <c r="H909" s="56">
        <f>H908-B909</f>
        <v>-4000</v>
      </c>
      <c r="I909" s="229">
        <f t="shared" si="64"/>
        <v>3.8461538461538463</v>
      </c>
      <c r="J909" s="230"/>
      <c r="K909" s="231">
        <v>520</v>
      </c>
    </row>
    <row r="910" spans="1:11" s="207" customFormat="1" ht="12.75">
      <c r="A910" s="206"/>
      <c r="B910" s="88">
        <v>2000</v>
      </c>
      <c r="C910" s="59" t="s">
        <v>42</v>
      </c>
      <c r="D910" s="59" t="s">
        <v>445</v>
      </c>
      <c r="E910" s="59" t="s">
        <v>30</v>
      </c>
      <c r="F910" s="86" t="s">
        <v>446</v>
      </c>
      <c r="G910" s="86" t="s">
        <v>231</v>
      </c>
      <c r="H910" s="56">
        <f>H909-B910</f>
        <v>-6000</v>
      </c>
      <c r="I910" s="229">
        <f t="shared" si="64"/>
        <v>3.8461538461538463</v>
      </c>
      <c r="J910" s="230"/>
      <c r="K910" s="231">
        <v>520</v>
      </c>
    </row>
    <row r="911" spans="1:11" s="199" customFormat="1" ht="12.75">
      <c r="A911" s="195"/>
      <c r="B911" s="205">
        <f>SUM(B908:B910)</f>
        <v>6000</v>
      </c>
      <c r="C911" s="90" t="s">
        <v>42</v>
      </c>
      <c r="D911" s="90"/>
      <c r="E911" s="90"/>
      <c r="F911" s="50"/>
      <c r="G911" s="50"/>
      <c r="H911" s="78">
        <v>0</v>
      </c>
      <c r="I911" s="234">
        <f t="shared" si="64"/>
        <v>11.538461538461538</v>
      </c>
      <c r="J911" s="235"/>
      <c r="K911" s="231">
        <v>520</v>
      </c>
    </row>
    <row r="912" spans="1:11" s="207" customFormat="1" ht="12.75">
      <c r="A912" s="206"/>
      <c r="B912" s="88"/>
      <c r="C912" s="59"/>
      <c r="D912" s="59"/>
      <c r="E912" s="59"/>
      <c r="F912" s="86"/>
      <c r="G912" s="86"/>
      <c r="H912" s="56">
        <f>H911-B912</f>
        <v>0</v>
      </c>
      <c r="I912" s="229">
        <f t="shared" si="64"/>
        <v>0</v>
      </c>
      <c r="J912" s="230"/>
      <c r="K912" s="231">
        <v>520</v>
      </c>
    </row>
    <row r="913" spans="1:11" s="207" customFormat="1" ht="12.75">
      <c r="A913" s="206"/>
      <c r="B913" s="88"/>
      <c r="C913" s="59"/>
      <c r="D913" s="59"/>
      <c r="E913" s="59"/>
      <c r="F913" s="86"/>
      <c r="G913" s="86"/>
      <c r="H913" s="56">
        <f>H912-B913</f>
        <v>0</v>
      </c>
      <c r="I913" s="229">
        <f t="shared" si="64"/>
        <v>0</v>
      </c>
      <c r="J913" s="230"/>
      <c r="K913" s="231">
        <v>520</v>
      </c>
    </row>
    <row r="914" spans="1:11" s="207" customFormat="1" ht="12.75">
      <c r="A914" s="206"/>
      <c r="B914" s="88">
        <v>800</v>
      </c>
      <c r="C914" s="59" t="s">
        <v>417</v>
      </c>
      <c r="D914" s="59" t="s">
        <v>445</v>
      </c>
      <c r="E914" s="59" t="s">
        <v>418</v>
      </c>
      <c r="F914" s="32" t="s">
        <v>450</v>
      </c>
      <c r="G914" s="86" t="s">
        <v>231</v>
      </c>
      <c r="H914" s="56">
        <f>H913-B914</f>
        <v>-800</v>
      </c>
      <c r="I914" s="229">
        <f t="shared" si="64"/>
        <v>1.5384615384615385</v>
      </c>
      <c r="J914" s="230"/>
      <c r="K914" s="231">
        <v>520</v>
      </c>
    </row>
    <row r="915" spans="1:11" s="199" customFormat="1" ht="12.75">
      <c r="A915" s="195"/>
      <c r="B915" s="205">
        <v>800</v>
      </c>
      <c r="C915" s="90"/>
      <c r="D915" s="90"/>
      <c r="E915" s="90" t="s">
        <v>418</v>
      </c>
      <c r="F915" s="50"/>
      <c r="G915" s="50"/>
      <c r="H915" s="78">
        <v>0</v>
      </c>
      <c r="I915" s="234">
        <f t="shared" si="64"/>
        <v>1.5384615384615385</v>
      </c>
      <c r="J915" s="235"/>
      <c r="K915" s="231">
        <v>520</v>
      </c>
    </row>
    <row r="916" spans="1:11" s="207" customFormat="1" ht="12.75">
      <c r="A916" s="206"/>
      <c r="B916" s="88"/>
      <c r="C916" s="59"/>
      <c r="D916" s="59"/>
      <c r="E916" s="59"/>
      <c r="F916" s="86"/>
      <c r="G916" s="86"/>
      <c r="H916" s="56">
        <f>H915-B916</f>
        <v>0</v>
      </c>
      <c r="I916" s="229">
        <f t="shared" si="64"/>
        <v>0</v>
      </c>
      <c r="J916" s="230"/>
      <c r="K916" s="231">
        <v>520</v>
      </c>
    </row>
    <row r="917" spans="1:11" s="207" customFormat="1" ht="12.75">
      <c r="A917" s="206"/>
      <c r="B917" s="88"/>
      <c r="C917" s="59"/>
      <c r="D917" s="59"/>
      <c r="E917" s="59"/>
      <c r="F917" s="86"/>
      <c r="G917" s="86"/>
      <c r="H917" s="56">
        <f>H916-B917</f>
        <v>0</v>
      </c>
      <c r="I917" s="229">
        <f t="shared" si="64"/>
        <v>0</v>
      </c>
      <c r="J917" s="230"/>
      <c r="K917" s="231">
        <v>520</v>
      </c>
    </row>
    <row r="918" spans="1:11" s="207" customFormat="1" ht="12.75">
      <c r="A918" s="206"/>
      <c r="B918" s="88">
        <v>60000</v>
      </c>
      <c r="C918" s="59" t="s">
        <v>451</v>
      </c>
      <c r="D918" s="59" t="s">
        <v>369</v>
      </c>
      <c r="E918" s="59" t="s">
        <v>411</v>
      </c>
      <c r="F918" s="86" t="s">
        <v>449</v>
      </c>
      <c r="G918" s="86" t="s">
        <v>205</v>
      </c>
      <c r="H918" s="56">
        <f>H917-B918</f>
        <v>-60000</v>
      </c>
      <c r="I918" s="229">
        <f t="shared" si="64"/>
        <v>115.38461538461539</v>
      </c>
      <c r="J918" s="230"/>
      <c r="K918" s="231">
        <v>520</v>
      </c>
    </row>
    <row r="919" spans="1:11" s="207" customFormat="1" ht="12.75">
      <c r="A919" s="206"/>
      <c r="B919" s="88">
        <v>10000</v>
      </c>
      <c r="C919" s="59" t="s">
        <v>452</v>
      </c>
      <c r="D919" s="59" t="s">
        <v>369</v>
      </c>
      <c r="E919" s="59" t="s">
        <v>411</v>
      </c>
      <c r="F919" s="86" t="s">
        <v>449</v>
      </c>
      <c r="G919" s="86" t="s">
        <v>205</v>
      </c>
      <c r="H919" s="56">
        <f>H918-B919</f>
        <v>-70000</v>
      </c>
      <c r="I919" s="229">
        <f t="shared" si="64"/>
        <v>19.23076923076923</v>
      </c>
      <c r="J919" s="230"/>
      <c r="K919" s="231">
        <v>520</v>
      </c>
    </row>
    <row r="920" spans="1:11" s="199" customFormat="1" ht="12.75">
      <c r="A920" s="195"/>
      <c r="B920" s="205">
        <f>SUM(B918:B919)</f>
        <v>70000</v>
      </c>
      <c r="C920" s="90"/>
      <c r="D920" s="90"/>
      <c r="E920" s="90" t="s">
        <v>411</v>
      </c>
      <c r="F920" s="50"/>
      <c r="G920" s="50"/>
      <c r="H920" s="78">
        <v>0</v>
      </c>
      <c r="I920" s="234">
        <f t="shared" si="64"/>
        <v>134.6153846153846</v>
      </c>
      <c r="J920" s="235"/>
      <c r="K920" s="231">
        <v>520</v>
      </c>
    </row>
    <row r="921" spans="3:11" ht="12.75">
      <c r="C921" s="59"/>
      <c r="D921" s="59"/>
      <c r="E921" s="59"/>
      <c r="F921" s="86"/>
      <c r="G921" s="86"/>
      <c r="H921" s="56">
        <f>H920-B921</f>
        <v>0</v>
      </c>
      <c r="I921" s="229">
        <f t="shared" si="64"/>
        <v>0</v>
      </c>
      <c r="J921" s="230"/>
      <c r="K921" s="231">
        <v>520</v>
      </c>
    </row>
    <row r="922" spans="8:11" ht="12.75">
      <c r="H922" s="5">
        <f>H921-B922</f>
        <v>0</v>
      </c>
      <c r="I922" s="23">
        <f t="shared" si="64"/>
        <v>0</v>
      </c>
      <c r="K922" s="2">
        <v>520</v>
      </c>
    </row>
    <row r="923" spans="8:11" ht="12.75">
      <c r="H923" s="5">
        <f>H922-B923</f>
        <v>0</v>
      </c>
      <c r="I923" s="23">
        <f t="shared" si="64"/>
        <v>0</v>
      </c>
      <c r="K923" s="2">
        <v>520</v>
      </c>
    </row>
    <row r="924" spans="1:11" s="45" customFormat="1" ht="12.75">
      <c r="A924" s="12"/>
      <c r="B924" s="224">
        <f>B926+B927+B928</f>
        <v>410000</v>
      </c>
      <c r="C924" s="68" t="s">
        <v>383</v>
      </c>
      <c r="D924" s="68" t="s">
        <v>445</v>
      </c>
      <c r="E924" s="68"/>
      <c r="F924" s="19"/>
      <c r="G924" s="19"/>
      <c r="H924" s="43">
        <f>H923-B924</f>
        <v>-410000</v>
      </c>
      <c r="I924" s="44">
        <f t="shared" si="64"/>
        <v>788.4615384615385</v>
      </c>
      <c r="K924" s="2">
        <v>520</v>
      </c>
    </row>
    <row r="925" spans="2:11" ht="12.75">
      <c r="B925" s="88"/>
      <c r="H925" s="5">
        <v>0</v>
      </c>
      <c r="I925" s="23">
        <f t="shared" si="64"/>
        <v>0</v>
      </c>
      <c r="K925" s="2">
        <v>520</v>
      </c>
    </row>
    <row r="926" spans="2:11" ht="12.75">
      <c r="B926" s="88">
        <v>180000</v>
      </c>
      <c r="C926" s="1" t="s">
        <v>454</v>
      </c>
      <c r="D926" s="1" t="s">
        <v>445</v>
      </c>
      <c r="F926" s="42" t="s">
        <v>455</v>
      </c>
      <c r="G926" s="28" t="s">
        <v>220</v>
      </c>
      <c r="H926" s="5">
        <f>H925-B926</f>
        <v>-180000</v>
      </c>
      <c r="I926" s="23">
        <f t="shared" si="64"/>
        <v>346.15384615384613</v>
      </c>
      <c r="K926" s="2">
        <v>520</v>
      </c>
    </row>
    <row r="927" spans="2:11" ht="12.75">
      <c r="B927" s="88">
        <v>180000</v>
      </c>
      <c r="C927" s="1" t="s">
        <v>456</v>
      </c>
      <c r="D927" s="1" t="s">
        <v>445</v>
      </c>
      <c r="F927" s="28" t="s">
        <v>455</v>
      </c>
      <c r="G927" s="28" t="s">
        <v>220</v>
      </c>
      <c r="H927" s="5">
        <f>H926-B927</f>
        <v>-360000</v>
      </c>
      <c r="I927" s="23">
        <f t="shared" si="64"/>
        <v>346.15384615384613</v>
      </c>
      <c r="K927" s="2">
        <v>520</v>
      </c>
    </row>
    <row r="928" spans="2:11" ht="12.75">
      <c r="B928" s="88">
        <v>50000</v>
      </c>
      <c r="C928" s="1" t="s">
        <v>997</v>
      </c>
      <c r="D928" s="1" t="s">
        <v>445</v>
      </c>
      <c r="E928" s="1" t="s">
        <v>998</v>
      </c>
      <c r="I928" s="23">
        <f t="shared" si="64"/>
        <v>96.15384615384616</v>
      </c>
      <c r="K928" s="2">
        <v>520</v>
      </c>
    </row>
    <row r="929" spans="8:11" ht="12.75">
      <c r="H929" s="5">
        <v>0</v>
      </c>
      <c r="I929" s="23">
        <f t="shared" si="64"/>
        <v>0</v>
      </c>
      <c r="K929" s="2">
        <v>520</v>
      </c>
    </row>
    <row r="930" spans="8:11" ht="12.75">
      <c r="H930" s="5">
        <f>H929-B930</f>
        <v>0</v>
      </c>
      <c r="I930" s="23">
        <f t="shared" si="64"/>
        <v>0</v>
      </c>
      <c r="K930" s="2">
        <v>520</v>
      </c>
    </row>
    <row r="931" spans="8:11" ht="12.75">
      <c r="H931" s="5">
        <f>H930-B931</f>
        <v>0</v>
      </c>
      <c r="I931" s="23">
        <f t="shared" si="64"/>
        <v>0</v>
      </c>
      <c r="K931" s="2">
        <v>520</v>
      </c>
    </row>
    <row r="932" spans="1:11" s="67" customFormat="1" ht="13.5" thickBot="1">
      <c r="A932" s="63"/>
      <c r="B932" s="60">
        <f>+B994+B1002+B1010+B1014+B1024+B1082+B1088+B1098+B1126+B1130+B1150+B1154+B1161+B1166</f>
        <v>2158375</v>
      </c>
      <c r="C932" s="62"/>
      <c r="D932" s="62" t="s">
        <v>924</v>
      </c>
      <c r="E932" s="61"/>
      <c r="F932" s="73"/>
      <c r="G932" s="64"/>
      <c r="H932" s="65">
        <f>H931-B932</f>
        <v>-2158375</v>
      </c>
      <c r="I932" s="66">
        <f t="shared" si="64"/>
        <v>4150.721153846154</v>
      </c>
      <c r="K932" s="2">
        <v>520</v>
      </c>
    </row>
    <row r="933" spans="4:11" ht="12.75">
      <c r="D933" s="13"/>
      <c r="H933" s="5">
        <v>0</v>
      </c>
      <c r="I933" s="23">
        <f t="shared" si="64"/>
        <v>0</v>
      </c>
      <c r="K933" s="2">
        <v>520</v>
      </c>
    </row>
    <row r="934" spans="2:11" ht="12.75">
      <c r="B934" s="30"/>
      <c r="D934" s="13"/>
      <c r="G934" s="32"/>
      <c r="H934" s="5">
        <f aca="true" t="shared" si="65" ref="H934:H965">H933-B934</f>
        <v>0</v>
      </c>
      <c r="I934" s="23">
        <f t="shared" si="64"/>
        <v>0</v>
      </c>
      <c r="K934" s="2">
        <v>520</v>
      </c>
    </row>
    <row r="935" spans="2:11" ht="12.75">
      <c r="B935" s="156">
        <v>8000</v>
      </c>
      <c r="C935" s="13" t="s">
        <v>0</v>
      </c>
      <c r="D935" s="13" t="s">
        <v>457</v>
      </c>
      <c r="E935" s="13" t="s">
        <v>458</v>
      </c>
      <c r="F935" s="28" t="s">
        <v>459</v>
      </c>
      <c r="G935" s="31" t="s">
        <v>14</v>
      </c>
      <c r="H935" s="5">
        <f t="shared" si="65"/>
        <v>-8000</v>
      </c>
      <c r="I935" s="23">
        <f t="shared" si="64"/>
        <v>15.384615384615385</v>
      </c>
      <c r="K935" s="2">
        <v>520</v>
      </c>
    </row>
    <row r="936" spans="2:11" ht="12.75">
      <c r="B936" s="217">
        <v>10000</v>
      </c>
      <c r="C936" s="13" t="s">
        <v>0</v>
      </c>
      <c r="D936" s="1" t="s">
        <v>457</v>
      </c>
      <c r="E936" s="1" t="s">
        <v>460</v>
      </c>
      <c r="F936" s="42" t="s">
        <v>461</v>
      </c>
      <c r="G936" s="28" t="s">
        <v>14</v>
      </c>
      <c r="H936" s="5">
        <f t="shared" si="65"/>
        <v>-18000</v>
      </c>
      <c r="I936" s="23">
        <f t="shared" si="64"/>
        <v>19.23076923076923</v>
      </c>
      <c r="K936" s="2">
        <v>520</v>
      </c>
    </row>
    <row r="937" spans="2:11" ht="12.75">
      <c r="B937" s="217">
        <v>4000</v>
      </c>
      <c r="C937" s="13" t="s">
        <v>0</v>
      </c>
      <c r="D937" s="1" t="s">
        <v>457</v>
      </c>
      <c r="E937" s="1" t="s">
        <v>458</v>
      </c>
      <c r="F937" s="42" t="s">
        <v>462</v>
      </c>
      <c r="G937" s="28" t="s">
        <v>18</v>
      </c>
      <c r="H937" s="5">
        <f t="shared" si="65"/>
        <v>-22000</v>
      </c>
      <c r="I937" s="23">
        <f t="shared" si="64"/>
        <v>7.6923076923076925</v>
      </c>
      <c r="K937" s="2">
        <v>520</v>
      </c>
    </row>
    <row r="938" spans="2:11" ht="12.75">
      <c r="B938" s="217">
        <v>10000</v>
      </c>
      <c r="C938" s="13" t="s">
        <v>0</v>
      </c>
      <c r="D938" s="1" t="s">
        <v>457</v>
      </c>
      <c r="E938" s="1" t="s">
        <v>463</v>
      </c>
      <c r="F938" s="42" t="s">
        <v>464</v>
      </c>
      <c r="G938" s="28" t="s">
        <v>18</v>
      </c>
      <c r="H938" s="5">
        <f t="shared" si="65"/>
        <v>-32000</v>
      </c>
      <c r="I938" s="23">
        <f t="shared" si="64"/>
        <v>19.23076923076923</v>
      </c>
      <c r="K938" s="2">
        <v>520</v>
      </c>
    </row>
    <row r="939" spans="2:11" ht="12.75">
      <c r="B939" s="217">
        <v>12500</v>
      </c>
      <c r="C939" s="13" t="s">
        <v>0</v>
      </c>
      <c r="D939" s="1" t="s">
        <v>457</v>
      </c>
      <c r="E939" s="1" t="s">
        <v>460</v>
      </c>
      <c r="F939" s="42" t="s">
        <v>465</v>
      </c>
      <c r="G939" s="28" t="s">
        <v>18</v>
      </c>
      <c r="H939" s="5">
        <f t="shared" si="65"/>
        <v>-44500</v>
      </c>
      <c r="I939" s="23">
        <f t="shared" si="64"/>
        <v>24.03846153846154</v>
      </c>
      <c r="K939" s="2">
        <v>520</v>
      </c>
    </row>
    <row r="940" spans="2:11" ht="12.75">
      <c r="B940" s="217">
        <v>2000</v>
      </c>
      <c r="C940" s="13" t="s">
        <v>0</v>
      </c>
      <c r="D940" s="1" t="s">
        <v>457</v>
      </c>
      <c r="E940" s="1" t="s">
        <v>458</v>
      </c>
      <c r="F940" s="28" t="s">
        <v>466</v>
      </c>
      <c r="G940" s="28" t="s">
        <v>20</v>
      </c>
      <c r="H940" s="5">
        <f t="shared" si="65"/>
        <v>-46500</v>
      </c>
      <c r="I940" s="23">
        <f t="shared" si="64"/>
        <v>3.8461538461538463</v>
      </c>
      <c r="K940" s="2">
        <v>520</v>
      </c>
    </row>
    <row r="941" spans="2:11" ht="12.75">
      <c r="B941" s="217">
        <v>7500</v>
      </c>
      <c r="C941" s="13" t="s">
        <v>0</v>
      </c>
      <c r="D941" s="1" t="s">
        <v>457</v>
      </c>
      <c r="E941" s="1" t="s">
        <v>460</v>
      </c>
      <c r="F941" s="42" t="s">
        <v>467</v>
      </c>
      <c r="G941" s="28" t="s">
        <v>20</v>
      </c>
      <c r="H941" s="5">
        <f t="shared" si="65"/>
        <v>-54000</v>
      </c>
      <c r="I941" s="23">
        <f t="shared" si="64"/>
        <v>14.423076923076923</v>
      </c>
      <c r="K941" s="2">
        <v>520</v>
      </c>
    </row>
    <row r="942" spans="2:11" ht="12.75">
      <c r="B942" s="217">
        <v>5000</v>
      </c>
      <c r="C942" s="13" t="s">
        <v>0</v>
      </c>
      <c r="D942" s="1" t="s">
        <v>457</v>
      </c>
      <c r="E942" s="1" t="s">
        <v>458</v>
      </c>
      <c r="F942" s="28" t="s">
        <v>468</v>
      </c>
      <c r="G942" s="28" t="s">
        <v>27</v>
      </c>
      <c r="H942" s="5">
        <f t="shared" si="65"/>
        <v>-59000</v>
      </c>
      <c r="I942" s="23">
        <f t="shared" si="64"/>
        <v>9.615384615384615</v>
      </c>
      <c r="K942" s="2">
        <v>520</v>
      </c>
    </row>
    <row r="943" spans="2:11" ht="12.75">
      <c r="B943" s="217">
        <v>5000</v>
      </c>
      <c r="C943" s="13" t="s">
        <v>0</v>
      </c>
      <c r="D943" s="1" t="s">
        <v>457</v>
      </c>
      <c r="E943" s="1" t="s">
        <v>460</v>
      </c>
      <c r="F943" s="28" t="s">
        <v>469</v>
      </c>
      <c r="G943" s="28" t="s">
        <v>27</v>
      </c>
      <c r="H943" s="5">
        <f t="shared" si="65"/>
        <v>-64000</v>
      </c>
      <c r="I943" s="23">
        <f t="shared" si="64"/>
        <v>9.615384615384615</v>
      </c>
      <c r="K943" s="2">
        <v>520</v>
      </c>
    </row>
    <row r="944" spans="2:11" ht="12.75">
      <c r="B944" s="217">
        <v>7000</v>
      </c>
      <c r="C944" s="13" t="s">
        <v>0</v>
      </c>
      <c r="D944" s="1" t="s">
        <v>457</v>
      </c>
      <c r="E944" s="1" t="s">
        <v>458</v>
      </c>
      <c r="F944" s="42" t="s">
        <v>470</v>
      </c>
      <c r="G944" s="28" t="s">
        <v>22</v>
      </c>
      <c r="H944" s="5">
        <f t="shared" si="65"/>
        <v>-71000</v>
      </c>
      <c r="I944" s="23">
        <f t="shared" si="64"/>
        <v>13.461538461538462</v>
      </c>
      <c r="K944" s="2">
        <v>520</v>
      </c>
    </row>
    <row r="945" spans="2:11" ht="12.75">
      <c r="B945" s="217">
        <v>5000</v>
      </c>
      <c r="C945" s="13" t="s">
        <v>0</v>
      </c>
      <c r="D945" s="1" t="s">
        <v>457</v>
      </c>
      <c r="E945" s="1" t="s">
        <v>460</v>
      </c>
      <c r="F945" s="41" t="s">
        <v>471</v>
      </c>
      <c r="G945" s="28" t="s">
        <v>22</v>
      </c>
      <c r="H945" s="5">
        <f t="shared" si="65"/>
        <v>-76000</v>
      </c>
      <c r="I945" s="23">
        <f t="shared" si="64"/>
        <v>9.615384615384615</v>
      </c>
      <c r="K945" s="2">
        <v>520</v>
      </c>
    </row>
    <row r="946" spans="2:11" ht="12.75">
      <c r="B946" s="217">
        <v>5000</v>
      </c>
      <c r="C946" s="13" t="s">
        <v>0</v>
      </c>
      <c r="D946" s="1" t="s">
        <v>457</v>
      </c>
      <c r="E946" s="1" t="s">
        <v>458</v>
      </c>
      <c r="F946" s="28" t="s">
        <v>472</v>
      </c>
      <c r="G946" s="28" t="s">
        <v>24</v>
      </c>
      <c r="H946" s="5">
        <f t="shared" si="65"/>
        <v>-81000</v>
      </c>
      <c r="I946" s="23">
        <f t="shared" si="64"/>
        <v>9.615384615384615</v>
      </c>
      <c r="K946" s="2">
        <v>520</v>
      </c>
    </row>
    <row r="947" spans="2:11" ht="12.75">
      <c r="B947" s="217">
        <v>5000</v>
      </c>
      <c r="C947" s="13" t="s">
        <v>0</v>
      </c>
      <c r="D947" s="1" t="s">
        <v>457</v>
      </c>
      <c r="E947" s="1" t="s">
        <v>460</v>
      </c>
      <c r="F947" s="28" t="s">
        <v>473</v>
      </c>
      <c r="G947" s="28" t="s">
        <v>24</v>
      </c>
      <c r="H947" s="5">
        <f t="shared" si="65"/>
        <v>-86000</v>
      </c>
      <c r="I947" s="23">
        <f t="shared" si="64"/>
        <v>9.615384615384615</v>
      </c>
      <c r="K947" s="2">
        <v>520</v>
      </c>
    </row>
    <row r="948" spans="2:11" ht="12.75">
      <c r="B948" s="217">
        <v>4000</v>
      </c>
      <c r="C948" s="13" t="s">
        <v>0</v>
      </c>
      <c r="D948" s="1" t="s">
        <v>457</v>
      </c>
      <c r="E948" s="1" t="s">
        <v>458</v>
      </c>
      <c r="F948" s="42" t="s">
        <v>474</v>
      </c>
      <c r="G948" s="28" t="s">
        <v>62</v>
      </c>
      <c r="H948" s="5">
        <f t="shared" si="65"/>
        <v>-90000</v>
      </c>
      <c r="I948" s="23">
        <f t="shared" si="64"/>
        <v>7.6923076923076925</v>
      </c>
      <c r="K948" s="2">
        <v>520</v>
      </c>
    </row>
    <row r="949" spans="2:11" ht="12.75">
      <c r="B949" s="217">
        <v>6000</v>
      </c>
      <c r="C949" s="13" t="s">
        <v>0</v>
      </c>
      <c r="D949" s="1" t="s">
        <v>457</v>
      </c>
      <c r="E949" s="1" t="s">
        <v>458</v>
      </c>
      <c r="F949" s="42" t="s">
        <v>475</v>
      </c>
      <c r="G949" s="28" t="s">
        <v>64</v>
      </c>
      <c r="H949" s="5">
        <f t="shared" si="65"/>
        <v>-96000</v>
      </c>
      <c r="I949" s="23">
        <f t="shared" si="64"/>
        <v>11.538461538461538</v>
      </c>
      <c r="K949" s="2">
        <v>520</v>
      </c>
    </row>
    <row r="950" spans="2:11" ht="12.75">
      <c r="B950" s="217">
        <v>7500</v>
      </c>
      <c r="C950" s="13" t="s">
        <v>0</v>
      </c>
      <c r="D950" s="1" t="s">
        <v>457</v>
      </c>
      <c r="E950" s="1" t="s">
        <v>460</v>
      </c>
      <c r="F950" s="42" t="s">
        <v>476</v>
      </c>
      <c r="G950" s="28" t="s">
        <v>64</v>
      </c>
      <c r="H950" s="5">
        <f t="shared" si="65"/>
        <v>-103500</v>
      </c>
      <c r="I950" s="23">
        <f t="shared" si="64"/>
        <v>14.423076923076923</v>
      </c>
      <c r="K950" s="2">
        <v>520</v>
      </c>
    </row>
    <row r="951" spans="2:11" ht="12.75">
      <c r="B951" s="217">
        <v>5000</v>
      </c>
      <c r="C951" s="13" t="s">
        <v>0</v>
      </c>
      <c r="D951" s="1" t="s">
        <v>457</v>
      </c>
      <c r="E951" s="1" t="s">
        <v>460</v>
      </c>
      <c r="F951" s="28" t="s">
        <v>477</v>
      </c>
      <c r="G951" s="28" t="s">
        <v>66</v>
      </c>
      <c r="H951" s="5">
        <f t="shared" si="65"/>
        <v>-108500</v>
      </c>
      <c r="I951" s="23">
        <f t="shared" si="64"/>
        <v>9.615384615384615</v>
      </c>
      <c r="K951" s="2">
        <v>520</v>
      </c>
    </row>
    <row r="952" spans="2:11" ht="12.75">
      <c r="B952" s="217">
        <v>3000</v>
      </c>
      <c r="C952" s="13" t="s">
        <v>0</v>
      </c>
      <c r="D952" s="1" t="s">
        <v>457</v>
      </c>
      <c r="E952" s="1" t="s">
        <v>458</v>
      </c>
      <c r="F952" s="28" t="s">
        <v>478</v>
      </c>
      <c r="G952" s="28" t="s">
        <v>66</v>
      </c>
      <c r="H952" s="5">
        <f t="shared" si="65"/>
        <v>-111500</v>
      </c>
      <c r="I952" s="23">
        <f t="shared" si="64"/>
        <v>5.769230769230769</v>
      </c>
      <c r="K952" s="2">
        <v>520</v>
      </c>
    </row>
    <row r="953" spans="2:11" ht="12.75">
      <c r="B953" s="217">
        <v>4000</v>
      </c>
      <c r="C953" s="13" t="s">
        <v>0</v>
      </c>
      <c r="D953" s="1" t="s">
        <v>457</v>
      </c>
      <c r="E953" s="1" t="s">
        <v>458</v>
      </c>
      <c r="F953" s="42" t="s">
        <v>479</v>
      </c>
      <c r="G953" s="28" t="s">
        <v>70</v>
      </c>
      <c r="H953" s="5">
        <f t="shared" si="65"/>
        <v>-115500</v>
      </c>
      <c r="I953" s="23">
        <f t="shared" si="64"/>
        <v>7.6923076923076925</v>
      </c>
      <c r="K953" s="2">
        <v>520</v>
      </c>
    </row>
    <row r="954" spans="2:11" ht="12.75">
      <c r="B954" s="217">
        <v>10000</v>
      </c>
      <c r="C954" s="13" t="s">
        <v>0</v>
      </c>
      <c r="D954" s="1" t="s">
        <v>457</v>
      </c>
      <c r="E954" s="1" t="s">
        <v>460</v>
      </c>
      <c r="F954" s="42" t="s">
        <v>480</v>
      </c>
      <c r="G954" s="28" t="s">
        <v>70</v>
      </c>
      <c r="H954" s="5">
        <f t="shared" si="65"/>
        <v>-125500</v>
      </c>
      <c r="I954" s="23">
        <f t="shared" si="64"/>
        <v>19.23076923076923</v>
      </c>
      <c r="K954" s="2">
        <v>520</v>
      </c>
    </row>
    <row r="955" spans="2:11" ht="12.75">
      <c r="B955" s="217">
        <v>2000</v>
      </c>
      <c r="C955" s="13" t="s">
        <v>0</v>
      </c>
      <c r="D955" s="1" t="s">
        <v>457</v>
      </c>
      <c r="E955" s="1" t="s">
        <v>458</v>
      </c>
      <c r="F955" s="28" t="s">
        <v>481</v>
      </c>
      <c r="G955" s="28" t="s">
        <v>72</v>
      </c>
      <c r="H955" s="5">
        <f t="shared" si="65"/>
        <v>-127500</v>
      </c>
      <c r="I955" s="23">
        <f t="shared" si="64"/>
        <v>3.8461538461538463</v>
      </c>
      <c r="K955" s="2">
        <v>520</v>
      </c>
    </row>
    <row r="956" spans="2:11" ht="12.75">
      <c r="B956" s="217">
        <v>5000</v>
      </c>
      <c r="C956" s="13" t="s">
        <v>0</v>
      </c>
      <c r="D956" s="1" t="s">
        <v>457</v>
      </c>
      <c r="E956" s="1" t="s">
        <v>460</v>
      </c>
      <c r="F956" s="28" t="s">
        <v>482</v>
      </c>
      <c r="G956" s="28" t="s">
        <v>72</v>
      </c>
      <c r="H956" s="5">
        <f t="shared" si="65"/>
        <v>-132500</v>
      </c>
      <c r="I956" s="23">
        <f t="shared" si="64"/>
        <v>9.615384615384615</v>
      </c>
      <c r="K956" s="2">
        <v>520</v>
      </c>
    </row>
    <row r="957" spans="2:11" ht="12.75">
      <c r="B957" s="217">
        <v>5000</v>
      </c>
      <c r="C957" s="13" t="s">
        <v>0</v>
      </c>
      <c r="D957" s="1" t="s">
        <v>457</v>
      </c>
      <c r="E957" s="1" t="s">
        <v>460</v>
      </c>
      <c r="F957" s="42" t="s">
        <v>483</v>
      </c>
      <c r="G957" s="28" t="s">
        <v>128</v>
      </c>
      <c r="H957" s="5">
        <f t="shared" si="65"/>
        <v>-137500</v>
      </c>
      <c r="I957" s="23">
        <f t="shared" si="64"/>
        <v>9.615384615384615</v>
      </c>
      <c r="K957" s="2">
        <v>520</v>
      </c>
    </row>
    <row r="958" spans="2:11" ht="12.75">
      <c r="B958" s="217">
        <v>3000</v>
      </c>
      <c r="C958" s="13" t="s">
        <v>0</v>
      </c>
      <c r="D958" s="1" t="s">
        <v>457</v>
      </c>
      <c r="E958" s="1" t="s">
        <v>458</v>
      </c>
      <c r="F958" s="28" t="s">
        <v>484</v>
      </c>
      <c r="G958" s="28" t="s">
        <v>128</v>
      </c>
      <c r="H958" s="5">
        <f t="shared" si="65"/>
        <v>-140500</v>
      </c>
      <c r="I958" s="23">
        <f t="shared" si="64"/>
        <v>5.769230769230769</v>
      </c>
      <c r="K958" s="2">
        <v>520</v>
      </c>
    </row>
    <row r="959" spans="2:11" ht="12.75">
      <c r="B959" s="156">
        <v>6000</v>
      </c>
      <c r="C959" s="13" t="s">
        <v>0</v>
      </c>
      <c r="D959" s="1" t="s">
        <v>457</v>
      </c>
      <c r="E959" s="1" t="s">
        <v>458</v>
      </c>
      <c r="F959" s="41" t="s">
        <v>485</v>
      </c>
      <c r="G959" s="28" t="s">
        <v>134</v>
      </c>
      <c r="H959" s="5">
        <f t="shared" si="65"/>
        <v>-146500</v>
      </c>
      <c r="I959" s="23">
        <f t="shared" si="64"/>
        <v>11.538461538461538</v>
      </c>
      <c r="K959" s="2">
        <v>520</v>
      </c>
    </row>
    <row r="960" spans="2:11" ht="12.75">
      <c r="B960" s="217">
        <v>2500</v>
      </c>
      <c r="C960" s="13" t="s">
        <v>0</v>
      </c>
      <c r="D960" s="1" t="s">
        <v>457</v>
      </c>
      <c r="E960" s="1" t="s">
        <v>486</v>
      </c>
      <c r="F960" s="28" t="s">
        <v>487</v>
      </c>
      <c r="G960" s="28" t="s">
        <v>134</v>
      </c>
      <c r="H960" s="5">
        <f t="shared" si="65"/>
        <v>-149000</v>
      </c>
      <c r="I960" s="23">
        <f t="shared" si="64"/>
        <v>4.8076923076923075</v>
      </c>
      <c r="K960" s="2">
        <v>520</v>
      </c>
    </row>
    <row r="961" spans="2:11" ht="12.75">
      <c r="B961" s="217">
        <v>5000</v>
      </c>
      <c r="C961" s="13" t="s">
        <v>0</v>
      </c>
      <c r="D961" s="1" t="s">
        <v>457</v>
      </c>
      <c r="E961" s="1" t="s">
        <v>460</v>
      </c>
      <c r="F961" s="28" t="s">
        <v>488</v>
      </c>
      <c r="G961" s="28" t="s">
        <v>134</v>
      </c>
      <c r="H961" s="5">
        <f t="shared" si="65"/>
        <v>-154000</v>
      </c>
      <c r="I961" s="23">
        <f t="shared" si="64"/>
        <v>9.615384615384615</v>
      </c>
      <c r="K961" s="2">
        <v>520</v>
      </c>
    </row>
    <row r="962" spans="2:11" ht="12.75">
      <c r="B962" s="217">
        <v>2000</v>
      </c>
      <c r="C962" s="13" t="s">
        <v>0</v>
      </c>
      <c r="D962" s="1" t="s">
        <v>457</v>
      </c>
      <c r="E962" s="1" t="s">
        <v>458</v>
      </c>
      <c r="F962" s="42" t="s">
        <v>489</v>
      </c>
      <c r="G962" s="28" t="s">
        <v>139</v>
      </c>
      <c r="H962" s="5">
        <f t="shared" si="65"/>
        <v>-156000</v>
      </c>
      <c r="I962" s="23">
        <f t="shared" si="64"/>
        <v>3.8461538461538463</v>
      </c>
      <c r="K962" s="2">
        <v>520</v>
      </c>
    </row>
    <row r="963" spans="2:11" ht="12.75">
      <c r="B963" s="217">
        <v>5000</v>
      </c>
      <c r="C963" s="13" t="s">
        <v>0</v>
      </c>
      <c r="D963" s="1" t="s">
        <v>457</v>
      </c>
      <c r="E963" s="1" t="s">
        <v>460</v>
      </c>
      <c r="F963" s="28" t="s">
        <v>490</v>
      </c>
      <c r="G963" s="28" t="s">
        <v>139</v>
      </c>
      <c r="H963" s="5">
        <f t="shared" si="65"/>
        <v>-161000</v>
      </c>
      <c r="I963" s="23">
        <f t="shared" si="64"/>
        <v>9.615384615384615</v>
      </c>
      <c r="K963" s="2">
        <v>520</v>
      </c>
    </row>
    <row r="964" spans="2:11" ht="12.75">
      <c r="B964" s="217">
        <v>7500</v>
      </c>
      <c r="C964" s="13" t="s">
        <v>0</v>
      </c>
      <c r="D964" s="1" t="s">
        <v>457</v>
      </c>
      <c r="E964" s="1" t="s">
        <v>460</v>
      </c>
      <c r="F964" s="42" t="s">
        <v>491</v>
      </c>
      <c r="G964" s="28" t="s">
        <v>142</v>
      </c>
      <c r="H964" s="5">
        <f t="shared" si="65"/>
        <v>-168500</v>
      </c>
      <c r="I964" s="23">
        <f aca="true" t="shared" si="66" ref="I964:I1027">+B964/K964</f>
        <v>14.423076923076923</v>
      </c>
      <c r="K964" s="2">
        <v>520</v>
      </c>
    </row>
    <row r="965" spans="2:11" ht="12.75">
      <c r="B965" s="217">
        <v>5000</v>
      </c>
      <c r="C965" s="13" t="s">
        <v>0</v>
      </c>
      <c r="D965" s="1" t="s">
        <v>457</v>
      </c>
      <c r="E965" s="1" t="s">
        <v>458</v>
      </c>
      <c r="F965" s="42" t="s">
        <v>492</v>
      </c>
      <c r="G965" s="28" t="s">
        <v>142</v>
      </c>
      <c r="H965" s="5">
        <f t="shared" si="65"/>
        <v>-173500</v>
      </c>
      <c r="I965" s="23">
        <f t="shared" si="66"/>
        <v>9.615384615384615</v>
      </c>
      <c r="K965" s="2">
        <v>520</v>
      </c>
    </row>
    <row r="966" spans="2:11" ht="12.75">
      <c r="B966" s="217">
        <v>5000</v>
      </c>
      <c r="C966" s="13" t="s">
        <v>0</v>
      </c>
      <c r="D966" s="1" t="s">
        <v>457</v>
      </c>
      <c r="E966" s="1" t="s">
        <v>460</v>
      </c>
      <c r="F966" s="28" t="s">
        <v>493</v>
      </c>
      <c r="G966" s="28" t="s">
        <v>145</v>
      </c>
      <c r="H966" s="5">
        <f aca="true" t="shared" si="67" ref="H966:H993">H965-B966</f>
        <v>-178500</v>
      </c>
      <c r="I966" s="23">
        <f t="shared" si="66"/>
        <v>9.615384615384615</v>
      </c>
      <c r="K966" s="2">
        <v>520</v>
      </c>
    </row>
    <row r="967" spans="2:11" ht="12.75">
      <c r="B967" s="217">
        <v>4000</v>
      </c>
      <c r="C967" s="13" t="s">
        <v>0</v>
      </c>
      <c r="D967" s="1" t="s">
        <v>457</v>
      </c>
      <c r="E967" s="1" t="s">
        <v>458</v>
      </c>
      <c r="F967" s="42" t="s">
        <v>494</v>
      </c>
      <c r="G967" s="28" t="s">
        <v>148</v>
      </c>
      <c r="H967" s="5">
        <f t="shared" si="67"/>
        <v>-182500</v>
      </c>
      <c r="I967" s="23">
        <f t="shared" si="66"/>
        <v>7.6923076923076925</v>
      </c>
      <c r="K967" s="2">
        <v>520</v>
      </c>
    </row>
    <row r="968" spans="2:11" ht="12.75">
      <c r="B968" s="217">
        <v>5000</v>
      </c>
      <c r="C968" s="13" t="s">
        <v>0</v>
      </c>
      <c r="D968" s="1" t="s">
        <v>457</v>
      </c>
      <c r="E968" s="1" t="s">
        <v>460</v>
      </c>
      <c r="F968" s="28" t="s">
        <v>495</v>
      </c>
      <c r="G968" s="28" t="s">
        <v>148</v>
      </c>
      <c r="H968" s="5">
        <f t="shared" si="67"/>
        <v>-187500</v>
      </c>
      <c r="I968" s="23">
        <f t="shared" si="66"/>
        <v>9.615384615384615</v>
      </c>
      <c r="K968" s="2">
        <v>520</v>
      </c>
    </row>
    <row r="969" spans="2:11" ht="12.75">
      <c r="B969" s="217">
        <v>2500</v>
      </c>
      <c r="C969" s="13" t="s">
        <v>0</v>
      </c>
      <c r="D969" s="1" t="s">
        <v>457</v>
      </c>
      <c r="E969" s="1" t="s">
        <v>460</v>
      </c>
      <c r="F969" s="28" t="s">
        <v>496</v>
      </c>
      <c r="G969" s="28" t="s">
        <v>165</v>
      </c>
      <c r="H969" s="5">
        <f t="shared" si="67"/>
        <v>-190000</v>
      </c>
      <c r="I969" s="23">
        <f t="shared" si="66"/>
        <v>4.8076923076923075</v>
      </c>
      <c r="K969" s="2">
        <v>520</v>
      </c>
    </row>
    <row r="970" spans="2:11" ht="12.75">
      <c r="B970" s="217">
        <v>6000</v>
      </c>
      <c r="C970" s="13" t="s">
        <v>0</v>
      </c>
      <c r="D970" s="1" t="s">
        <v>457</v>
      </c>
      <c r="E970" s="1" t="s">
        <v>458</v>
      </c>
      <c r="F970" s="42" t="s">
        <v>497</v>
      </c>
      <c r="G970" s="28" t="s">
        <v>165</v>
      </c>
      <c r="H970" s="5">
        <f t="shared" si="67"/>
        <v>-196000</v>
      </c>
      <c r="I970" s="23">
        <f t="shared" si="66"/>
        <v>11.538461538461538</v>
      </c>
      <c r="K970" s="2">
        <v>520</v>
      </c>
    </row>
    <row r="971" spans="2:11" ht="12.75">
      <c r="B971" s="217">
        <v>6000</v>
      </c>
      <c r="C971" s="13" t="s">
        <v>0</v>
      </c>
      <c r="D971" s="1" t="s">
        <v>457</v>
      </c>
      <c r="E971" s="1" t="s">
        <v>458</v>
      </c>
      <c r="F971" s="42" t="s">
        <v>498</v>
      </c>
      <c r="G971" s="28" t="s">
        <v>270</v>
      </c>
      <c r="H971" s="5">
        <f t="shared" si="67"/>
        <v>-202000</v>
      </c>
      <c r="I971" s="23">
        <f t="shared" si="66"/>
        <v>11.538461538461538</v>
      </c>
      <c r="K971" s="2">
        <v>520</v>
      </c>
    </row>
    <row r="972" spans="2:11" ht="12.75">
      <c r="B972" s="217">
        <v>5000</v>
      </c>
      <c r="C972" s="13" t="s">
        <v>0</v>
      </c>
      <c r="D972" s="1" t="s">
        <v>457</v>
      </c>
      <c r="E972" s="1" t="s">
        <v>460</v>
      </c>
      <c r="F972" s="28" t="s">
        <v>499</v>
      </c>
      <c r="G972" s="28" t="s">
        <v>220</v>
      </c>
      <c r="H972" s="5">
        <f t="shared" si="67"/>
        <v>-207000</v>
      </c>
      <c r="I972" s="23">
        <f t="shared" si="66"/>
        <v>9.615384615384615</v>
      </c>
      <c r="K972" s="2">
        <v>520</v>
      </c>
    </row>
    <row r="973" spans="1:11" s="16" customFormat="1" ht="12.75">
      <c r="A973" s="13"/>
      <c r="B973" s="217">
        <v>4000</v>
      </c>
      <c r="C973" s="13" t="s">
        <v>0</v>
      </c>
      <c r="D973" s="1" t="s">
        <v>457</v>
      </c>
      <c r="E973" s="1" t="s">
        <v>458</v>
      </c>
      <c r="F973" s="42" t="s">
        <v>500</v>
      </c>
      <c r="G973" s="28" t="s">
        <v>220</v>
      </c>
      <c r="H973" s="5">
        <f t="shared" si="67"/>
        <v>-211000</v>
      </c>
      <c r="I973" s="39">
        <f t="shared" si="66"/>
        <v>7.6923076923076925</v>
      </c>
      <c r="K973" s="2">
        <v>520</v>
      </c>
    </row>
    <row r="974" spans="2:11" ht="12.75">
      <c r="B974" s="217">
        <v>5000</v>
      </c>
      <c r="C974" s="13" t="s">
        <v>0</v>
      </c>
      <c r="D974" s="1" t="s">
        <v>457</v>
      </c>
      <c r="E974" s="1" t="s">
        <v>458</v>
      </c>
      <c r="F974" s="42" t="s">
        <v>501</v>
      </c>
      <c r="G974" s="28" t="s">
        <v>234</v>
      </c>
      <c r="H974" s="5">
        <f t="shared" si="67"/>
        <v>-216000</v>
      </c>
      <c r="I974" s="23">
        <f t="shared" si="66"/>
        <v>9.615384615384615</v>
      </c>
      <c r="K974" s="2">
        <v>520</v>
      </c>
    </row>
    <row r="975" spans="2:11" ht="12.75">
      <c r="B975" s="217">
        <v>5000</v>
      </c>
      <c r="C975" s="13" t="s">
        <v>0</v>
      </c>
      <c r="D975" s="1" t="s">
        <v>457</v>
      </c>
      <c r="E975" s="1" t="s">
        <v>460</v>
      </c>
      <c r="F975" s="42" t="s">
        <v>502</v>
      </c>
      <c r="G975" s="28" t="s">
        <v>234</v>
      </c>
      <c r="H975" s="5">
        <f t="shared" si="67"/>
        <v>-221000</v>
      </c>
      <c r="I975" s="23">
        <f t="shared" si="66"/>
        <v>9.615384615384615</v>
      </c>
      <c r="K975" s="2">
        <v>520</v>
      </c>
    </row>
    <row r="976" spans="2:11" ht="12.75">
      <c r="B976" s="217">
        <v>2000</v>
      </c>
      <c r="C976" s="13" t="s">
        <v>0</v>
      </c>
      <c r="D976" s="1" t="s">
        <v>457</v>
      </c>
      <c r="E976" s="1" t="s">
        <v>458</v>
      </c>
      <c r="F976" s="28" t="s">
        <v>503</v>
      </c>
      <c r="G976" s="28" t="s">
        <v>192</v>
      </c>
      <c r="H976" s="5">
        <f t="shared" si="67"/>
        <v>-223000</v>
      </c>
      <c r="I976" s="23">
        <f t="shared" si="66"/>
        <v>3.8461538461538463</v>
      </c>
      <c r="K976" s="2">
        <v>520</v>
      </c>
    </row>
    <row r="977" spans="2:12" ht="12.75">
      <c r="B977" s="217">
        <v>2500</v>
      </c>
      <c r="C977" s="13" t="s">
        <v>0</v>
      </c>
      <c r="D977" s="1" t="s">
        <v>457</v>
      </c>
      <c r="E977" s="1" t="s">
        <v>460</v>
      </c>
      <c r="F977" s="28" t="s">
        <v>504</v>
      </c>
      <c r="G977" s="28" t="s">
        <v>192</v>
      </c>
      <c r="H977" s="5">
        <f t="shared" si="67"/>
        <v>-225500</v>
      </c>
      <c r="I977" s="23">
        <f t="shared" si="66"/>
        <v>4.8076923076923075</v>
      </c>
      <c r="J977" s="36"/>
      <c r="K977" s="2">
        <v>520</v>
      </c>
      <c r="L977" s="38">
        <v>500</v>
      </c>
    </row>
    <row r="978" spans="2:11" ht="12.75">
      <c r="B978" s="218">
        <v>2000</v>
      </c>
      <c r="C978" s="13" t="s">
        <v>0</v>
      </c>
      <c r="D978" s="1" t="s">
        <v>457</v>
      </c>
      <c r="E978" s="1" t="s">
        <v>458</v>
      </c>
      <c r="F978" s="28" t="s">
        <v>505</v>
      </c>
      <c r="G978" s="28" t="s">
        <v>195</v>
      </c>
      <c r="H978" s="5">
        <f t="shared" si="67"/>
        <v>-227500</v>
      </c>
      <c r="I978" s="23">
        <f t="shared" si="66"/>
        <v>3.8461538461538463</v>
      </c>
      <c r="K978" s="2">
        <v>520</v>
      </c>
    </row>
    <row r="979" spans="2:11" ht="12.75">
      <c r="B979" s="217">
        <v>5000</v>
      </c>
      <c r="C979" s="13" t="s">
        <v>0</v>
      </c>
      <c r="D979" s="1" t="s">
        <v>457</v>
      </c>
      <c r="E979" s="1" t="s">
        <v>458</v>
      </c>
      <c r="F979" s="42" t="s">
        <v>506</v>
      </c>
      <c r="G979" s="28" t="s">
        <v>198</v>
      </c>
      <c r="H979" s="5">
        <f t="shared" si="67"/>
        <v>-232500</v>
      </c>
      <c r="I979" s="23">
        <f t="shared" si="66"/>
        <v>9.615384615384615</v>
      </c>
      <c r="K979" s="2">
        <v>520</v>
      </c>
    </row>
    <row r="980" spans="2:11" ht="12.75">
      <c r="B980" s="217">
        <v>5000</v>
      </c>
      <c r="C980" s="13" t="s">
        <v>0</v>
      </c>
      <c r="D980" s="1" t="s">
        <v>457</v>
      </c>
      <c r="E980" s="1" t="s">
        <v>460</v>
      </c>
      <c r="F980" s="28" t="s">
        <v>507</v>
      </c>
      <c r="G980" s="28" t="s">
        <v>198</v>
      </c>
      <c r="H980" s="5">
        <f t="shared" si="67"/>
        <v>-237500</v>
      </c>
      <c r="I980" s="23">
        <f t="shared" si="66"/>
        <v>9.615384615384615</v>
      </c>
      <c r="K980" s="2">
        <v>520</v>
      </c>
    </row>
    <row r="981" spans="2:11" ht="12.75">
      <c r="B981" s="217">
        <v>10000</v>
      </c>
      <c r="C981" s="13" t="s">
        <v>0</v>
      </c>
      <c r="D981" s="1" t="s">
        <v>457</v>
      </c>
      <c r="E981" s="1" t="s">
        <v>458</v>
      </c>
      <c r="F981" s="42" t="s">
        <v>508</v>
      </c>
      <c r="G981" s="28" t="s">
        <v>201</v>
      </c>
      <c r="H981" s="5">
        <f t="shared" si="67"/>
        <v>-247500</v>
      </c>
      <c r="I981" s="23">
        <f t="shared" si="66"/>
        <v>19.23076923076923</v>
      </c>
      <c r="K981" s="2">
        <v>520</v>
      </c>
    </row>
    <row r="982" spans="2:11" ht="12.75">
      <c r="B982" s="217">
        <v>12500</v>
      </c>
      <c r="C982" s="13" t="s">
        <v>0</v>
      </c>
      <c r="D982" s="1" t="s">
        <v>457</v>
      </c>
      <c r="E982" s="1" t="s">
        <v>460</v>
      </c>
      <c r="F982" s="42" t="s">
        <v>509</v>
      </c>
      <c r="G982" s="28" t="s">
        <v>201</v>
      </c>
      <c r="H982" s="5">
        <f t="shared" si="67"/>
        <v>-260000</v>
      </c>
      <c r="I982" s="23">
        <f t="shared" si="66"/>
        <v>24.03846153846154</v>
      </c>
      <c r="K982" s="2">
        <v>520</v>
      </c>
    </row>
    <row r="983" spans="2:11" ht="12.75">
      <c r="B983" s="217">
        <v>2000</v>
      </c>
      <c r="C983" s="13" t="s">
        <v>0</v>
      </c>
      <c r="D983" s="1" t="s">
        <v>457</v>
      </c>
      <c r="E983" s="1" t="s">
        <v>458</v>
      </c>
      <c r="F983" s="28" t="s">
        <v>510</v>
      </c>
      <c r="G983" s="28" t="s">
        <v>203</v>
      </c>
      <c r="H983" s="5">
        <f t="shared" si="67"/>
        <v>-262000</v>
      </c>
      <c r="I983" s="23">
        <f t="shared" si="66"/>
        <v>3.8461538461538463</v>
      </c>
      <c r="K983" s="2">
        <v>520</v>
      </c>
    </row>
    <row r="984" spans="2:11" ht="12.75">
      <c r="B984" s="217">
        <v>5000</v>
      </c>
      <c r="C984" s="13" t="s">
        <v>0</v>
      </c>
      <c r="D984" s="1" t="s">
        <v>457</v>
      </c>
      <c r="E984" s="1" t="s">
        <v>460</v>
      </c>
      <c r="F984" s="42" t="s">
        <v>511</v>
      </c>
      <c r="G984" s="28" t="s">
        <v>203</v>
      </c>
      <c r="H984" s="5">
        <f t="shared" si="67"/>
        <v>-267000</v>
      </c>
      <c r="I984" s="23">
        <f t="shared" si="66"/>
        <v>9.615384615384615</v>
      </c>
      <c r="K984" s="2">
        <v>520</v>
      </c>
    </row>
    <row r="985" spans="2:11" ht="12.75">
      <c r="B985" s="217">
        <v>5000</v>
      </c>
      <c r="C985" s="13" t="s">
        <v>0</v>
      </c>
      <c r="D985" s="1" t="s">
        <v>457</v>
      </c>
      <c r="E985" s="1" t="s">
        <v>460</v>
      </c>
      <c r="F985" s="28" t="s">
        <v>512</v>
      </c>
      <c r="G985" s="28" t="s">
        <v>205</v>
      </c>
      <c r="H985" s="5">
        <f t="shared" si="67"/>
        <v>-272000</v>
      </c>
      <c r="I985" s="23">
        <f t="shared" si="66"/>
        <v>9.615384615384615</v>
      </c>
      <c r="K985" s="2">
        <v>520</v>
      </c>
    </row>
    <row r="986" spans="2:11" ht="12.75">
      <c r="B986" s="217">
        <v>3000</v>
      </c>
      <c r="C986" s="13" t="s">
        <v>0</v>
      </c>
      <c r="D986" s="1" t="s">
        <v>457</v>
      </c>
      <c r="E986" s="1" t="s">
        <v>458</v>
      </c>
      <c r="F986" s="28" t="s">
        <v>513</v>
      </c>
      <c r="G986" s="28" t="s">
        <v>205</v>
      </c>
      <c r="H986" s="5">
        <f t="shared" si="67"/>
        <v>-275000</v>
      </c>
      <c r="I986" s="23">
        <f t="shared" si="66"/>
        <v>5.769230769230769</v>
      </c>
      <c r="K986" s="2">
        <v>520</v>
      </c>
    </row>
    <row r="987" spans="2:11" ht="12.75">
      <c r="B987" s="217">
        <v>3000</v>
      </c>
      <c r="C987" s="13" t="s">
        <v>0</v>
      </c>
      <c r="D987" s="1" t="s">
        <v>457</v>
      </c>
      <c r="E987" s="1" t="s">
        <v>458</v>
      </c>
      <c r="F987" s="28" t="s">
        <v>514</v>
      </c>
      <c r="G987" s="28" t="s">
        <v>207</v>
      </c>
      <c r="H987" s="5">
        <f t="shared" si="67"/>
        <v>-278000</v>
      </c>
      <c r="I987" s="23">
        <f t="shared" si="66"/>
        <v>5.769230769230769</v>
      </c>
      <c r="K987" s="2">
        <v>520</v>
      </c>
    </row>
    <row r="988" spans="2:11" ht="12.75">
      <c r="B988" s="217">
        <v>5000</v>
      </c>
      <c r="C988" s="13" t="s">
        <v>0</v>
      </c>
      <c r="D988" s="1" t="s">
        <v>457</v>
      </c>
      <c r="E988" s="1" t="s">
        <v>460</v>
      </c>
      <c r="F988" s="28" t="s">
        <v>515</v>
      </c>
      <c r="G988" s="28" t="s">
        <v>207</v>
      </c>
      <c r="H988" s="5">
        <f t="shared" si="67"/>
        <v>-283000</v>
      </c>
      <c r="I988" s="23">
        <f t="shared" si="66"/>
        <v>9.615384615384615</v>
      </c>
      <c r="K988" s="2">
        <v>520</v>
      </c>
    </row>
    <row r="989" spans="2:11" ht="12.75">
      <c r="B989" s="156">
        <v>2000</v>
      </c>
      <c r="C989" s="34" t="s">
        <v>516</v>
      </c>
      <c r="D989" s="34" t="s">
        <v>457</v>
      </c>
      <c r="E989" s="34" t="s">
        <v>25</v>
      </c>
      <c r="F989" s="35" t="s">
        <v>517</v>
      </c>
      <c r="G989" s="35" t="s">
        <v>38</v>
      </c>
      <c r="H989" s="5">
        <f t="shared" si="67"/>
        <v>-285000</v>
      </c>
      <c r="I989" s="23">
        <f t="shared" si="66"/>
        <v>3.8461538461538463</v>
      </c>
      <c r="K989" s="2">
        <v>520</v>
      </c>
    </row>
    <row r="990" spans="2:11" ht="12.75">
      <c r="B990" s="156">
        <v>1500</v>
      </c>
      <c r="C990" s="34" t="s">
        <v>518</v>
      </c>
      <c r="D990" s="34" t="s">
        <v>457</v>
      </c>
      <c r="E990" s="34" t="s">
        <v>25</v>
      </c>
      <c r="F990" s="35" t="s">
        <v>517</v>
      </c>
      <c r="G990" s="35" t="s">
        <v>24</v>
      </c>
      <c r="H990" s="5">
        <f t="shared" si="67"/>
        <v>-286500</v>
      </c>
      <c r="I990" s="23">
        <f t="shared" si="66"/>
        <v>2.8846153846153846</v>
      </c>
      <c r="K990" s="2">
        <v>520</v>
      </c>
    </row>
    <row r="991" spans="2:11" ht="12.75">
      <c r="B991" s="156">
        <v>1000</v>
      </c>
      <c r="C991" s="34" t="s">
        <v>516</v>
      </c>
      <c r="D991" s="34" t="s">
        <v>457</v>
      </c>
      <c r="E991" s="34" t="s">
        <v>25</v>
      </c>
      <c r="F991" s="35" t="s">
        <v>517</v>
      </c>
      <c r="G991" s="35" t="s">
        <v>519</v>
      </c>
      <c r="H991" s="5">
        <f t="shared" si="67"/>
        <v>-287500</v>
      </c>
      <c r="I991" s="23">
        <f t="shared" si="66"/>
        <v>1.9230769230769231</v>
      </c>
      <c r="K991" s="2">
        <v>520</v>
      </c>
    </row>
    <row r="992" spans="2:11" ht="12.75">
      <c r="B992" s="156">
        <v>1000</v>
      </c>
      <c r="C992" s="34" t="s">
        <v>516</v>
      </c>
      <c r="D992" s="34" t="s">
        <v>457</v>
      </c>
      <c r="E992" s="34" t="s">
        <v>25</v>
      </c>
      <c r="F992" s="35" t="s">
        <v>517</v>
      </c>
      <c r="G992" s="35" t="s">
        <v>234</v>
      </c>
      <c r="H992" s="5">
        <f t="shared" si="67"/>
        <v>-288500</v>
      </c>
      <c r="I992" s="23">
        <f t="shared" si="66"/>
        <v>1.9230769230769231</v>
      </c>
      <c r="K992" s="2">
        <v>520</v>
      </c>
    </row>
    <row r="993" spans="2:11" ht="12.75">
      <c r="B993" s="219">
        <v>3000</v>
      </c>
      <c r="C993" s="33" t="s">
        <v>520</v>
      </c>
      <c r="D993" s="33" t="s">
        <v>457</v>
      </c>
      <c r="E993" s="33" t="s">
        <v>521</v>
      </c>
      <c r="F993" s="32" t="s">
        <v>522</v>
      </c>
      <c r="G993" s="32" t="s">
        <v>14</v>
      </c>
      <c r="H993" s="5">
        <f t="shared" si="67"/>
        <v>-291500</v>
      </c>
      <c r="I993" s="23">
        <f t="shared" si="66"/>
        <v>5.769230769230769</v>
      </c>
      <c r="K993" s="2">
        <v>520</v>
      </c>
    </row>
    <row r="994" spans="1:11" s="45" customFormat="1" ht="12.75">
      <c r="A994" s="12"/>
      <c r="B994" s="200">
        <f>SUM(B935:B993)</f>
        <v>291500</v>
      </c>
      <c r="C994" s="12" t="s">
        <v>0</v>
      </c>
      <c r="D994" s="12"/>
      <c r="E994" s="12"/>
      <c r="F994" s="19"/>
      <c r="G994" s="19"/>
      <c r="H994" s="43">
        <v>0</v>
      </c>
      <c r="I994" s="44">
        <f t="shared" si="66"/>
        <v>560.5769230769231</v>
      </c>
      <c r="K994" s="2">
        <v>520</v>
      </c>
    </row>
    <row r="995" spans="2:11" ht="12.75">
      <c r="B995" s="217"/>
      <c r="H995" s="5">
        <f aca="true" t="shared" si="68" ref="H995:H1001">H994-B995</f>
        <v>0</v>
      </c>
      <c r="I995" s="23">
        <f t="shared" si="66"/>
        <v>0</v>
      </c>
      <c r="K995" s="2">
        <v>520</v>
      </c>
    </row>
    <row r="996" spans="2:11" ht="12.75">
      <c r="B996" s="217"/>
      <c r="H996" s="5">
        <f t="shared" si="68"/>
        <v>0</v>
      </c>
      <c r="I996" s="23">
        <f t="shared" si="66"/>
        <v>0</v>
      </c>
      <c r="K996" s="2">
        <v>520</v>
      </c>
    </row>
    <row r="997" spans="2:11" ht="12.75">
      <c r="B997" s="219">
        <v>800</v>
      </c>
      <c r="C997" s="33" t="s">
        <v>0</v>
      </c>
      <c r="D997" s="33" t="s">
        <v>457</v>
      </c>
      <c r="E997" s="33" t="s">
        <v>523</v>
      </c>
      <c r="F997" s="32" t="s">
        <v>524</v>
      </c>
      <c r="G997" s="32" t="s">
        <v>148</v>
      </c>
      <c r="H997" s="5">
        <f t="shared" si="68"/>
        <v>-800</v>
      </c>
      <c r="I997" s="23">
        <f t="shared" si="66"/>
        <v>1.5384615384615385</v>
      </c>
      <c r="K997" s="2">
        <v>520</v>
      </c>
    </row>
    <row r="998" spans="2:11" ht="12.75">
      <c r="B998" s="219">
        <v>500</v>
      </c>
      <c r="C998" s="33" t="s">
        <v>0</v>
      </c>
      <c r="D998" s="33" t="s">
        <v>457</v>
      </c>
      <c r="E998" s="33" t="s">
        <v>523</v>
      </c>
      <c r="F998" s="32" t="s">
        <v>522</v>
      </c>
      <c r="G998" s="32" t="s">
        <v>165</v>
      </c>
      <c r="H998" s="5">
        <f t="shared" si="68"/>
        <v>-1300</v>
      </c>
      <c r="I998" s="23">
        <f t="shared" si="66"/>
        <v>0.9615384615384616</v>
      </c>
      <c r="K998" s="2">
        <v>520</v>
      </c>
    </row>
    <row r="999" spans="2:11" ht="12.75">
      <c r="B999" s="156">
        <v>2000</v>
      </c>
      <c r="C999" s="33" t="s">
        <v>0</v>
      </c>
      <c r="D999" s="33" t="s">
        <v>457</v>
      </c>
      <c r="E999" s="33" t="s">
        <v>523</v>
      </c>
      <c r="F999" s="32" t="s">
        <v>525</v>
      </c>
      <c r="G999" s="32" t="s">
        <v>220</v>
      </c>
      <c r="H999" s="5">
        <f t="shared" si="68"/>
        <v>-3300</v>
      </c>
      <c r="I999" s="23">
        <f t="shared" si="66"/>
        <v>3.8461538461538463</v>
      </c>
      <c r="K999" s="2">
        <v>520</v>
      </c>
    </row>
    <row r="1000" spans="2:11" ht="12.75">
      <c r="B1000" s="220">
        <v>1000</v>
      </c>
      <c r="C1000" s="13" t="s">
        <v>0</v>
      </c>
      <c r="D1000" s="13" t="s">
        <v>457</v>
      </c>
      <c r="E1000" s="33" t="s">
        <v>523</v>
      </c>
      <c r="F1000" s="32" t="s">
        <v>526</v>
      </c>
      <c r="G1000" s="31" t="s">
        <v>205</v>
      </c>
      <c r="H1000" s="5">
        <f t="shared" si="68"/>
        <v>-4300</v>
      </c>
      <c r="I1000" s="23">
        <f t="shared" si="66"/>
        <v>1.9230769230769231</v>
      </c>
      <c r="K1000" s="2">
        <v>520</v>
      </c>
    </row>
    <row r="1001" spans="2:11" ht="12.75">
      <c r="B1001" s="156">
        <v>600</v>
      </c>
      <c r="C1001" s="13" t="s">
        <v>0</v>
      </c>
      <c r="D1001" s="13" t="s">
        <v>457</v>
      </c>
      <c r="E1001" s="33" t="s">
        <v>523</v>
      </c>
      <c r="F1001" s="31" t="s">
        <v>522</v>
      </c>
      <c r="G1001" s="31" t="s">
        <v>207</v>
      </c>
      <c r="H1001" s="5">
        <f t="shared" si="68"/>
        <v>-4900</v>
      </c>
      <c r="I1001" s="23">
        <f t="shared" si="66"/>
        <v>1.1538461538461537</v>
      </c>
      <c r="K1001" s="2">
        <v>520</v>
      </c>
    </row>
    <row r="1002" spans="1:11" s="45" customFormat="1" ht="12.75">
      <c r="A1002" s="12"/>
      <c r="B1002" s="200">
        <f>SUM(B997:B1001)</f>
        <v>4900</v>
      </c>
      <c r="C1002" s="12" t="s">
        <v>925</v>
      </c>
      <c r="D1002" s="12"/>
      <c r="E1002" s="90" t="s">
        <v>523</v>
      </c>
      <c r="F1002" s="19"/>
      <c r="G1002" s="19"/>
      <c r="H1002" s="43">
        <v>0</v>
      </c>
      <c r="I1002" s="44">
        <f t="shared" si="66"/>
        <v>9.423076923076923</v>
      </c>
      <c r="K1002" s="2">
        <v>520</v>
      </c>
    </row>
    <row r="1003" spans="2:11" ht="12.75">
      <c r="B1003" s="217"/>
      <c r="H1003" s="5">
        <f aca="true" t="shared" si="69" ref="H1003:H1009">H1002-B1003</f>
        <v>0</v>
      </c>
      <c r="I1003" s="23">
        <f t="shared" si="66"/>
        <v>0</v>
      </c>
      <c r="K1003" s="2">
        <v>520</v>
      </c>
    </row>
    <row r="1004" spans="2:11" ht="12.75">
      <c r="B1004" s="217"/>
      <c r="H1004" s="5">
        <f t="shared" si="69"/>
        <v>0</v>
      </c>
      <c r="I1004" s="23">
        <f t="shared" si="66"/>
        <v>0</v>
      </c>
      <c r="K1004" s="2">
        <v>520</v>
      </c>
    </row>
    <row r="1005" spans="2:11" ht="12.75">
      <c r="B1005" s="219">
        <v>1500</v>
      </c>
      <c r="C1005" s="33" t="s">
        <v>1</v>
      </c>
      <c r="D1005" s="33" t="s">
        <v>457</v>
      </c>
      <c r="E1005" s="33" t="s">
        <v>25</v>
      </c>
      <c r="F1005" s="32" t="s">
        <v>527</v>
      </c>
      <c r="G1005" s="32" t="s">
        <v>14</v>
      </c>
      <c r="H1005" s="5">
        <f t="shared" si="69"/>
        <v>-1500</v>
      </c>
      <c r="I1005" s="23">
        <f t="shared" si="66"/>
        <v>2.8846153846153846</v>
      </c>
      <c r="K1005" s="2">
        <v>520</v>
      </c>
    </row>
    <row r="1006" spans="2:11" ht="12.75">
      <c r="B1006" s="219">
        <v>800</v>
      </c>
      <c r="C1006" s="33" t="s">
        <v>1</v>
      </c>
      <c r="D1006" s="33" t="s">
        <v>457</v>
      </c>
      <c r="E1006" s="33" t="s">
        <v>25</v>
      </c>
      <c r="F1006" s="32" t="s">
        <v>528</v>
      </c>
      <c r="G1006" s="32" t="s">
        <v>14</v>
      </c>
      <c r="H1006" s="5">
        <f t="shared" si="69"/>
        <v>-2300</v>
      </c>
      <c r="I1006" s="23">
        <f t="shared" si="66"/>
        <v>1.5384615384615385</v>
      </c>
      <c r="K1006" s="2">
        <v>520</v>
      </c>
    </row>
    <row r="1007" spans="2:11" ht="12.75">
      <c r="B1007" s="219">
        <v>500</v>
      </c>
      <c r="C1007" s="33" t="s">
        <v>1</v>
      </c>
      <c r="D1007" s="33" t="s">
        <v>457</v>
      </c>
      <c r="E1007" s="33" t="s">
        <v>25</v>
      </c>
      <c r="F1007" s="32" t="s">
        <v>522</v>
      </c>
      <c r="G1007" s="32" t="s">
        <v>64</v>
      </c>
      <c r="H1007" s="5">
        <f t="shared" si="69"/>
        <v>-2800</v>
      </c>
      <c r="I1007" s="23">
        <f t="shared" si="66"/>
        <v>0.9615384615384616</v>
      </c>
      <c r="K1007" s="2">
        <v>520</v>
      </c>
    </row>
    <row r="1008" spans="2:11" ht="12.75">
      <c r="B1008" s="219">
        <v>1000</v>
      </c>
      <c r="C1008" s="33" t="s">
        <v>1</v>
      </c>
      <c r="D1008" s="33" t="s">
        <v>457</v>
      </c>
      <c r="E1008" s="33" t="s">
        <v>25</v>
      </c>
      <c r="F1008" s="32" t="s">
        <v>529</v>
      </c>
      <c r="G1008" s="32" t="s">
        <v>139</v>
      </c>
      <c r="H1008" s="5">
        <f t="shared" si="69"/>
        <v>-3800</v>
      </c>
      <c r="I1008" s="23">
        <f t="shared" si="66"/>
        <v>1.9230769230769231</v>
      </c>
      <c r="K1008" s="2">
        <v>520</v>
      </c>
    </row>
    <row r="1009" spans="2:11" ht="12.75">
      <c r="B1009" s="156">
        <v>1000</v>
      </c>
      <c r="C1009" s="13" t="s">
        <v>1</v>
      </c>
      <c r="D1009" s="13" t="s">
        <v>457</v>
      </c>
      <c r="E1009" s="13" t="s">
        <v>25</v>
      </c>
      <c r="F1009" s="32" t="s">
        <v>530</v>
      </c>
      <c r="G1009" s="31" t="s">
        <v>195</v>
      </c>
      <c r="H1009" s="5">
        <f t="shared" si="69"/>
        <v>-4800</v>
      </c>
      <c r="I1009" s="23">
        <f t="shared" si="66"/>
        <v>1.9230769230769231</v>
      </c>
      <c r="K1009" s="2">
        <v>520</v>
      </c>
    </row>
    <row r="1010" spans="1:11" s="45" customFormat="1" ht="12.75">
      <c r="A1010" s="12"/>
      <c r="B1010" s="200">
        <f>SUM(B1005:B1009)</f>
        <v>4800</v>
      </c>
      <c r="C1010" s="12" t="s">
        <v>1</v>
      </c>
      <c r="D1010" s="12"/>
      <c r="E1010" s="12"/>
      <c r="F1010" s="19"/>
      <c r="G1010" s="19"/>
      <c r="H1010" s="43">
        <v>0</v>
      </c>
      <c r="I1010" s="44">
        <f t="shared" si="66"/>
        <v>9.23076923076923</v>
      </c>
      <c r="K1010" s="2">
        <v>520</v>
      </c>
    </row>
    <row r="1011" spans="2:11" ht="12.75">
      <c r="B1011" s="217"/>
      <c r="H1011" s="5">
        <f>H1010-B1011</f>
        <v>0</v>
      </c>
      <c r="I1011" s="23">
        <f t="shared" si="66"/>
        <v>0</v>
      </c>
      <c r="K1011" s="2">
        <v>520</v>
      </c>
    </row>
    <row r="1012" spans="2:11" ht="12.75">
      <c r="B1012" s="217"/>
      <c r="H1012" s="5">
        <f>H1011-B1012</f>
        <v>0</v>
      </c>
      <c r="I1012" s="23">
        <f t="shared" si="66"/>
        <v>0</v>
      </c>
      <c r="K1012" s="2">
        <v>520</v>
      </c>
    </row>
    <row r="1013" spans="2:11" ht="12.75">
      <c r="B1013" s="219">
        <v>1000</v>
      </c>
      <c r="C1013" s="33" t="s">
        <v>531</v>
      </c>
      <c r="D1013" s="33" t="s">
        <v>457</v>
      </c>
      <c r="E1013" s="33" t="s">
        <v>25</v>
      </c>
      <c r="F1013" s="32" t="s">
        <v>532</v>
      </c>
      <c r="G1013" s="31" t="s">
        <v>207</v>
      </c>
      <c r="H1013" s="5">
        <f>H1012-B1013</f>
        <v>-1000</v>
      </c>
      <c r="I1013" s="23">
        <f t="shared" si="66"/>
        <v>1.9230769230769231</v>
      </c>
      <c r="K1013" s="2">
        <v>520</v>
      </c>
    </row>
    <row r="1014" spans="1:11" s="45" customFormat="1" ht="12.75">
      <c r="A1014" s="12"/>
      <c r="B1014" s="221">
        <v>1000</v>
      </c>
      <c r="C1014" s="12"/>
      <c r="D1014" s="12"/>
      <c r="E1014" s="12" t="s">
        <v>25</v>
      </c>
      <c r="F1014" s="19"/>
      <c r="G1014" s="19"/>
      <c r="H1014" s="43">
        <v>0</v>
      </c>
      <c r="I1014" s="44">
        <f t="shared" si="66"/>
        <v>1.9230769230769231</v>
      </c>
      <c r="K1014" s="2">
        <v>520</v>
      </c>
    </row>
    <row r="1015" spans="8:11" ht="12.75">
      <c r="H1015" s="5">
        <f aca="true" t="shared" si="70" ref="H1015:H1023">H1014-B1015</f>
        <v>0</v>
      </c>
      <c r="I1015" s="23">
        <f t="shared" si="66"/>
        <v>0</v>
      </c>
      <c r="K1015" s="2">
        <v>520</v>
      </c>
    </row>
    <row r="1016" spans="8:11" ht="12.75">
      <c r="H1016" s="5">
        <f t="shared" si="70"/>
        <v>0</v>
      </c>
      <c r="I1016" s="23">
        <f t="shared" si="66"/>
        <v>0</v>
      </c>
      <c r="K1016" s="2">
        <v>520</v>
      </c>
    </row>
    <row r="1017" spans="2:11" ht="12.75">
      <c r="B1017" s="91">
        <v>3800</v>
      </c>
      <c r="C1017" s="34" t="s">
        <v>533</v>
      </c>
      <c r="D1017" s="34" t="s">
        <v>457</v>
      </c>
      <c r="E1017" s="34" t="s">
        <v>30</v>
      </c>
      <c r="F1017" s="35" t="s">
        <v>534</v>
      </c>
      <c r="G1017" s="35" t="s">
        <v>20</v>
      </c>
      <c r="H1017" s="5">
        <f t="shared" si="70"/>
        <v>-3800</v>
      </c>
      <c r="I1017" s="23">
        <f t="shared" si="66"/>
        <v>7.3076923076923075</v>
      </c>
      <c r="K1017" s="2">
        <v>520</v>
      </c>
    </row>
    <row r="1018" spans="2:11" ht="12.75">
      <c r="B1018" s="91">
        <v>2000</v>
      </c>
      <c r="C1018" s="34" t="s">
        <v>400</v>
      </c>
      <c r="D1018" s="34" t="s">
        <v>457</v>
      </c>
      <c r="E1018" s="34" t="s">
        <v>30</v>
      </c>
      <c r="F1018" s="35" t="s">
        <v>517</v>
      </c>
      <c r="G1018" s="35" t="s">
        <v>139</v>
      </c>
      <c r="H1018" s="5">
        <f t="shared" si="70"/>
        <v>-5800</v>
      </c>
      <c r="I1018" s="23">
        <f t="shared" si="66"/>
        <v>3.8461538461538463</v>
      </c>
      <c r="K1018" s="2">
        <v>520</v>
      </c>
    </row>
    <row r="1019" spans="2:11" ht="12.75">
      <c r="B1019" s="91">
        <v>28400</v>
      </c>
      <c r="C1019" s="76" t="s">
        <v>926</v>
      </c>
      <c r="D1019" s="34" t="s">
        <v>457</v>
      </c>
      <c r="E1019" s="34" t="s">
        <v>30</v>
      </c>
      <c r="F1019" s="35" t="s">
        <v>535</v>
      </c>
      <c r="G1019" s="35" t="s">
        <v>142</v>
      </c>
      <c r="H1019" s="5">
        <f t="shared" si="70"/>
        <v>-34200</v>
      </c>
      <c r="I1019" s="23">
        <f t="shared" si="66"/>
        <v>54.61538461538461</v>
      </c>
      <c r="K1019" s="2">
        <v>520</v>
      </c>
    </row>
    <row r="1020" spans="2:11" ht="12.75">
      <c r="B1020" s="92">
        <v>1000</v>
      </c>
      <c r="C1020" s="76" t="s">
        <v>400</v>
      </c>
      <c r="D1020" s="34" t="s">
        <v>457</v>
      </c>
      <c r="E1020" s="34" t="s">
        <v>30</v>
      </c>
      <c r="F1020" s="35" t="s">
        <v>517</v>
      </c>
      <c r="G1020" s="35" t="s">
        <v>148</v>
      </c>
      <c r="H1020" s="5">
        <f t="shared" si="70"/>
        <v>-35200</v>
      </c>
      <c r="I1020" s="23">
        <f t="shared" si="66"/>
        <v>1.9230769230769231</v>
      </c>
      <c r="K1020" s="2">
        <v>520</v>
      </c>
    </row>
    <row r="1021" spans="2:11" ht="12.75">
      <c r="B1021" s="93">
        <v>3800</v>
      </c>
      <c r="C1021" s="33" t="s">
        <v>227</v>
      </c>
      <c r="D1021" s="33" t="s">
        <v>457</v>
      </c>
      <c r="E1021" s="33" t="s">
        <v>536</v>
      </c>
      <c r="F1021" s="32" t="s">
        <v>537</v>
      </c>
      <c r="G1021" s="32" t="s">
        <v>220</v>
      </c>
      <c r="H1021" s="5">
        <f t="shared" si="70"/>
        <v>-39000</v>
      </c>
      <c r="I1021" s="23">
        <f t="shared" si="66"/>
        <v>7.3076923076923075</v>
      </c>
      <c r="K1021" s="2">
        <v>520</v>
      </c>
    </row>
    <row r="1022" spans="2:11" ht="12.75">
      <c r="B1022" s="91">
        <v>3800</v>
      </c>
      <c r="C1022" s="33" t="s">
        <v>538</v>
      </c>
      <c r="D1022" s="33" t="s">
        <v>457</v>
      </c>
      <c r="E1022" s="33" t="s">
        <v>536</v>
      </c>
      <c r="F1022" s="32" t="s">
        <v>539</v>
      </c>
      <c r="G1022" s="32" t="s">
        <v>234</v>
      </c>
      <c r="H1022" s="5">
        <f t="shared" si="70"/>
        <v>-42800</v>
      </c>
      <c r="I1022" s="23">
        <f t="shared" si="66"/>
        <v>7.3076923076923075</v>
      </c>
      <c r="K1022" s="2">
        <v>520</v>
      </c>
    </row>
    <row r="1023" spans="2:11" ht="12.75">
      <c r="B1023" s="91">
        <v>108000</v>
      </c>
      <c r="C1023" s="13" t="s">
        <v>927</v>
      </c>
      <c r="D1023" s="13" t="s">
        <v>457</v>
      </c>
      <c r="E1023" s="13" t="s">
        <v>30</v>
      </c>
      <c r="F1023" s="28" t="s">
        <v>415</v>
      </c>
      <c r="G1023" s="28" t="s">
        <v>134</v>
      </c>
      <c r="H1023" s="5">
        <f t="shared" si="70"/>
        <v>-150800</v>
      </c>
      <c r="I1023" s="23">
        <f t="shared" si="66"/>
        <v>207.69230769230768</v>
      </c>
      <c r="K1023" s="2">
        <v>520</v>
      </c>
    </row>
    <row r="1024" spans="1:11" s="45" customFormat="1" ht="12.75">
      <c r="A1024" s="12"/>
      <c r="B1024" s="94">
        <f>SUM(B1017:B1023)</f>
        <v>150800</v>
      </c>
      <c r="C1024" s="12" t="s">
        <v>34</v>
      </c>
      <c r="D1024" s="12"/>
      <c r="E1024" s="12"/>
      <c r="F1024" s="19"/>
      <c r="G1024" s="19"/>
      <c r="H1024" s="43">
        <v>0</v>
      </c>
      <c r="I1024" s="44">
        <f t="shared" si="66"/>
        <v>290</v>
      </c>
      <c r="K1024" s="2">
        <v>520</v>
      </c>
    </row>
    <row r="1025" spans="8:11" ht="12.75">
      <c r="H1025" s="5">
        <f aca="true" t="shared" si="71" ref="H1025:H1056">H1024-B1025</f>
        <v>0</v>
      </c>
      <c r="I1025" s="23">
        <f t="shared" si="66"/>
        <v>0</v>
      </c>
      <c r="K1025" s="2">
        <v>520</v>
      </c>
    </row>
    <row r="1026" spans="8:11" ht="12.75">
      <c r="H1026" s="5">
        <f t="shared" si="71"/>
        <v>0</v>
      </c>
      <c r="I1026" s="23">
        <f t="shared" si="66"/>
        <v>0</v>
      </c>
      <c r="K1026" s="2">
        <v>520</v>
      </c>
    </row>
    <row r="1027" spans="2:11" ht="12.75">
      <c r="B1027" s="156">
        <v>2000</v>
      </c>
      <c r="C1027" s="76" t="s">
        <v>35</v>
      </c>
      <c r="D1027" s="34" t="s">
        <v>457</v>
      </c>
      <c r="E1027" s="34" t="s">
        <v>36</v>
      </c>
      <c r="F1027" s="35" t="s">
        <v>517</v>
      </c>
      <c r="G1027" s="35" t="s">
        <v>14</v>
      </c>
      <c r="H1027" s="5">
        <f t="shared" si="71"/>
        <v>-2000</v>
      </c>
      <c r="I1027" s="23">
        <f t="shared" si="66"/>
        <v>3.8461538461538463</v>
      </c>
      <c r="K1027" s="2">
        <v>520</v>
      </c>
    </row>
    <row r="1028" spans="2:11" ht="12.75">
      <c r="B1028" s="156">
        <v>2000</v>
      </c>
      <c r="C1028" s="76" t="s">
        <v>35</v>
      </c>
      <c r="D1028" s="34" t="s">
        <v>457</v>
      </c>
      <c r="E1028" s="34" t="s">
        <v>36</v>
      </c>
      <c r="F1028" s="35" t="s">
        <v>517</v>
      </c>
      <c r="G1028" s="35" t="s">
        <v>18</v>
      </c>
      <c r="H1028" s="5">
        <f t="shared" si="71"/>
        <v>-4000</v>
      </c>
      <c r="I1028" s="23">
        <f aca="true" t="shared" si="72" ref="I1028:I1091">+B1028/K1028</f>
        <v>3.8461538461538463</v>
      </c>
      <c r="K1028" s="2">
        <v>520</v>
      </c>
    </row>
    <row r="1029" spans="2:11" ht="12.75">
      <c r="B1029" s="156">
        <v>2000</v>
      </c>
      <c r="C1029" s="34" t="s">
        <v>35</v>
      </c>
      <c r="D1029" s="34" t="s">
        <v>457</v>
      </c>
      <c r="E1029" s="34" t="s">
        <v>36</v>
      </c>
      <c r="F1029" s="35" t="s">
        <v>517</v>
      </c>
      <c r="G1029" s="35" t="s">
        <v>20</v>
      </c>
      <c r="H1029" s="5">
        <f t="shared" si="71"/>
        <v>-6000</v>
      </c>
      <c r="I1029" s="23">
        <f t="shared" si="72"/>
        <v>3.8461538461538463</v>
      </c>
      <c r="K1029" s="2">
        <v>520</v>
      </c>
    </row>
    <row r="1030" spans="2:11" ht="12.75">
      <c r="B1030" s="156">
        <v>2000</v>
      </c>
      <c r="C1030" s="34" t="s">
        <v>35</v>
      </c>
      <c r="D1030" s="34" t="s">
        <v>457</v>
      </c>
      <c r="E1030" s="34" t="s">
        <v>36</v>
      </c>
      <c r="F1030" s="35" t="s">
        <v>517</v>
      </c>
      <c r="G1030" s="35" t="s">
        <v>38</v>
      </c>
      <c r="H1030" s="5">
        <f t="shared" si="71"/>
        <v>-8000</v>
      </c>
      <c r="I1030" s="23">
        <f t="shared" si="72"/>
        <v>3.8461538461538463</v>
      </c>
      <c r="K1030" s="2">
        <v>520</v>
      </c>
    </row>
    <row r="1031" spans="2:11" ht="12.75">
      <c r="B1031" s="156">
        <v>2000</v>
      </c>
      <c r="C1031" s="34" t="s">
        <v>35</v>
      </c>
      <c r="D1031" s="34" t="s">
        <v>457</v>
      </c>
      <c r="E1031" s="34" t="s">
        <v>36</v>
      </c>
      <c r="F1031" s="35" t="s">
        <v>517</v>
      </c>
      <c r="G1031" s="35" t="s">
        <v>27</v>
      </c>
      <c r="H1031" s="5">
        <f t="shared" si="71"/>
        <v>-10000</v>
      </c>
      <c r="I1031" s="23">
        <f t="shared" si="72"/>
        <v>3.8461538461538463</v>
      </c>
      <c r="K1031" s="2">
        <v>520</v>
      </c>
    </row>
    <row r="1032" spans="2:11" ht="12.75">
      <c r="B1032" s="156">
        <v>2000</v>
      </c>
      <c r="C1032" s="34" t="s">
        <v>35</v>
      </c>
      <c r="D1032" s="34" t="s">
        <v>457</v>
      </c>
      <c r="E1032" s="34" t="s">
        <v>36</v>
      </c>
      <c r="F1032" s="35" t="s">
        <v>517</v>
      </c>
      <c r="G1032" s="35" t="s">
        <v>22</v>
      </c>
      <c r="H1032" s="5">
        <f t="shared" si="71"/>
        <v>-12000</v>
      </c>
      <c r="I1032" s="23">
        <f t="shared" si="72"/>
        <v>3.8461538461538463</v>
      </c>
      <c r="K1032" s="2">
        <v>520</v>
      </c>
    </row>
    <row r="1033" spans="2:11" ht="12.75">
      <c r="B1033" s="156">
        <v>2000</v>
      </c>
      <c r="C1033" s="76" t="s">
        <v>35</v>
      </c>
      <c r="D1033" s="34" t="s">
        <v>457</v>
      </c>
      <c r="E1033" s="34" t="s">
        <v>36</v>
      </c>
      <c r="F1033" s="35" t="s">
        <v>517</v>
      </c>
      <c r="G1033" s="35" t="s">
        <v>62</v>
      </c>
      <c r="H1033" s="5">
        <f t="shared" si="71"/>
        <v>-14000</v>
      </c>
      <c r="I1033" s="23">
        <f t="shared" si="72"/>
        <v>3.8461538461538463</v>
      </c>
      <c r="K1033" s="2">
        <v>520</v>
      </c>
    </row>
    <row r="1034" spans="2:11" ht="12.75">
      <c r="B1034" s="156">
        <v>2000</v>
      </c>
      <c r="C1034" s="34" t="s">
        <v>35</v>
      </c>
      <c r="D1034" s="34" t="s">
        <v>457</v>
      </c>
      <c r="E1034" s="34" t="s">
        <v>36</v>
      </c>
      <c r="F1034" s="35" t="s">
        <v>517</v>
      </c>
      <c r="G1034" s="35" t="s">
        <v>540</v>
      </c>
      <c r="H1034" s="5">
        <f t="shared" si="71"/>
        <v>-16000</v>
      </c>
      <c r="I1034" s="23">
        <f t="shared" si="72"/>
        <v>3.8461538461538463</v>
      </c>
      <c r="K1034" s="2">
        <v>520</v>
      </c>
    </row>
    <row r="1035" spans="2:11" ht="12.75">
      <c r="B1035" s="156">
        <v>2000</v>
      </c>
      <c r="C1035" s="34" t="s">
        <v>35</v>
      </c>
      <c r="D1035" s="34" t="s">
        <v>457</v>
      </c>
      <c r="E1035" s="34" t="s">
        <v>36</v>
      </c>
      <c r="F1035" s="35" t="s">
        <v>517</v>
      </c>
      <c r="G1035" s="35" t="s">
        <v>66</v>
      </c>
      <c r="H1035" s="5">
        <f t="shared" si="71"/>
        <v>-18000</v>
      </c>
      <c r="I1035" s="23">
        <f t="shared" si="72"/>
        <v>3.8461538461538463</v>
      </c>
      <c r="K1035" s="2">
        <v>520</v>
      </c>
    </row>
    <row r="1036" spans="2:11" ht="12.75">
      <c r="B1036" s="156">
        <v>2000</v>
      </c>
      <c r="C1036" s="34" t="s">
        <v>35</v>
      </c>
      <c r="D1036" s="34" t="s">
        <v>457</v>
      </c>
      <c r="E1036" s="34" t="s">
        <v>36</v>
      </c>
      <c r="F1036" s="35" t="s">
        <v>517</v>
      </c>
      <c r="G1036" s="35" t="s">
        <v>68</v>
      </c>
      <c r="H1036" s="5">
        <f t="shared" si="71"/>
        <v>-20000</v>
      </c>
      <c r="I1036" s="23">
        <f t="shared" si="72"/>
        <v>3.8461538461538463</v>
      </c>
      <c r="K1036" s="2">
        <v>520</v>
      </c>
    </row>
    <row r="1037" spans="2:11" ht="12.75">
      <c r="B1037" s="156">
        <v>3000</v>
      </c>
      <c r="C1037" s="34" t="s">
        <v>35</v>
      </c>
      <c r="D1037" s="34" t="s">
        <v>457</v>
      </c>
      <c r="E1037" s="34" t="s">
        <v>36</v>
      </c>
      <c r="F1037" s="35" t="s">
        <v>517</v>
      </c>
      <c r="G1037" s="35" t="s">
        <v>70</v>
      </c>
      <c r="H1037" s="5">
        <f t="shared" si="71"/>
        <v>-23000</v>
      </c>
      <c r="I1037" s="23">
        <f t="shared" si="72"/>
        <v>5.769230769230769</v>
      </c>
      <c r="K1037" s="2">
        <v>520</v>
      </c>
    </row>
    <row r="1038" spans="2:11" ht="12.75">
      <c r="B1038" s="156">
        <v>2000</v>
      </c>
      <c r="C1038" s="34" t="s">
        <v>35</v>
      </c>
      <c r="D1038" s="34" t="s">
        <v>457</v>
      </c>
      <c r="E1038" s="34" t="s">
        <v>36</v>
      </c>
      <c r="F1038" s="35" t="s">
        <v>517</v>
      </c>
      <c r="G1038" s="35" t="s">
        <v>72</v>
      </c>
      <c r="H1038" s="5">
        <f t="shared" si="71"/>
        <v>-25000</v>
      </c>
      <c r="I1038" s="23">
        <f t="shared" si="72"/>
        <v>3.8461538461538463</v>
      </c>
      <c r="K1038" s="2">
        <v>520</v>
      </c>
    </row>
    <row r="1039" spans="2:11" ht="12.75">
      <c r="B1039" s="156">
        <v>2000</v>
      </c>
      <c r="C1039" s="34" t="s">
        <v>35</v>
      </c>
      <c r="D1039" s="34" t="s">
        <v>457</v>
      </c>
      <c r="E1039" s="34" t="s">
        <v>36</v>
      </c>
      <c r="F1039" s="35" t="s">
        <v>517</v>
      </c>
      <c r="G1039" s="35" t="s">
        <v>128</v>
      </c>
      <c r="H1039" s="5">
        <f t="shared" si="71"/>
        <v>-27000</v>
      </c>
      <c r="I1039" s="23">
        <f t="shared" si="72"/>
        <v>3.8461538461538463</v>
      </c>
      <c r="K1039" s="2">
        <v>520</v>
      </c>
    </row>
    <row r="1040" spans="2:11" ht="12.75">
      <c r="B1040" s="156">
        <v>2000</v>
      </c>
      <c r="C1040" s="34" t="s">
        <v>35</v>
      </c>
      <c r="D1040" s="34" t="s">
        <v>457</v>
      </c>
      <c r="E1040" s="34" t="s">
        <v>36</v>
      </c>
      <c r="F1040" s="35" t="s">
        <v>517</v>
      </c>
      <c r="G1040" s="35" t="s">
        <v>134</v>
      </c>
      <c r="H1040" s="5">
        <f t="shared" si="71"/>
        <v>-29000</v>
      </c>
      <c r="I1040" s="23">
        <f t="shared" si="72"/>
        <v>3.8461538461538463</v>
      </c>
      <c r="K1040" s="2">
        <v>520</v>
      </c>
    </row>
    <row r="1041" spans="2:11" ht="12.75">
      <c r="B1041" s="156">
        <v>2000</v>
      </c>
      <c r="C1041" s="34" t="s">
        <v>35</v>
      </c>
      <c r="D1041" s="34" t="s">
        <v>457</v>
      </c>
      <c r="E1041" s="34" t="s">
        <v>36</v>
      </c>
      <c r="F1041" s="35" t="s">
        <v>517</v>
      </c>
      <c r="G1041" s="35" t="s">
        <v>139</v>
      </c>
      <c r="H1041" s="5">
        <f t="shared" si="71"/>
        <v>-31000</v>
      </c>
      <c r="I1041" s="23">
        <f t="shared" si="72"/>
        <v>3.8461538461538463</v>
      </c>
      <c r="K1041" s="2">
        <v>520</v>
      </c>
    </row>
    <row r="1042" spans="2:11" ht="12.75">
      <c r="B1042" s="156">
        <v>2000</v>
      </c>
      <c r="C1042" s="34" t="s">
        <v>35</v>
      </c>
      <c r="D1042" s="34" t="s">
        <v>457</v>
      </c>
      <c r="E1042" s="34" t="s">
        <v>36</v>
      </c>
      <c r="F1042" s="35" t="s">
        <v>517</v>
      </c>
      <c r="G1042" s="35" t="s">
        <v>142</v>
      </c>
      <c r="H1042" s="5">
        <f t="shared" si="71"/>
        <v>-33000</v>
      </c>
      <c r="I1042" s="23">
        <f t="shared" si="72"/>
        <v>3.8461538461538463</v>
      </c>
      <c r="K1042" s="2">
        <v>520</v>
      </c>
    </row>
    <row r="1043" spans="2:11" ht="12.75">
      <c r="B1043" s="156">
        <v>2000</v>
      </c>
      <c r="C1043" s="76" t="s">
        <v>35</v>
      </c>
      <c r="D1043" s="34" t="s">
        <v>457</v>
      </c>
      <c r="E1043" s="34" t="s">
        <v>36</v>
      </c>
      <c r="F1043" s="35" t="s">
        <v>517</v>
      </c>
      <c r="G1043" s="35" t="s">
        <v>145</v>
      </c>
      <c r="H1043" s="5">
        <f t="shared" si="71"/>
        <v>-35000</v>
      </c>
      <c r="I1043" s="23">
        <f t="shared" si="72"/>
        <v>3.8461538461538463</v>
      </c>
      <c r="K1043" s="2">
        <v>520</v>
      </c>
    </row>
    <row r="1044" spans="2:11" ht="12.75">
      <c r="B1044" s="156">
        <v>2000</v>
      </c>
      <c r="C1044" s="76" t="s">
        <v>35</v>
      </c>
      <c r="D1044" s="34" t="s">
        <v>457</v>
      </c>
      <c r="E1044" s="34" t="s">
        <v>36</v>
      </c>
      <c r="F1044" s="35" t="s">
        <v>517</v>
      </c>
      <c r="G1044" s="35" t="s">
        <v>148</v>
      </c>
      <c r="H1044" s="5">
        <f t="shared" si="71"/>
        <v>-37000</v>
      </c>
      <c r="I1044" s="23">
        <f t="shared" si="72"/>
        <v>3.8461538461538463</v>
      </c>
      <c r="K1044" s="2">
        <v>520</v>
      </c>
    </row>
    <row r="1045" spans="2:11" ht="12.75">
      <c r="B1045" s="156">
        <v>2000</v>
      </c>
      <c r="C1045" s="34" t="s">
        <v>35</v>
      </c>
      <c r="D1045" s="34" t="s">
        <v>457</v>
      </c>
      <c r="E1045" s="34" t="s">
        <v>36</v>
      </c>
      <c r="F1045" s="35" t="s">
        <v>517</v>
      </c>
      <c r="G1045" s="35" t="s">
        <v>270</v>
      </c>
      <c r="H1045" s="5">
        <f t="shared" si="71"/>
        <v>-39000</v>
      </c>
      <c r="I1045" s="23">
        <f t="shared" si="72"/>
        <v>3.8461538461538463</v>
      </c>
      <c r="K1045" s="2">
        <v>520</v>
      </c>
    </row>
    <row r="1046" spans="2:11" ht="12.75">
      <c r="B1046" s="156">
        <v>2000</v>
      </c>
      <c r="C1046" s="34" t="s">
        <v>35</v>
      </c>
      <c r="D1046" s="34" t="s">
        <v>457</v>
      </c>
      <c r="E1046" s="34" t="s">
        <v>36</v>
      </c>
      <c r="F1046" s="35" t="s">
        <v>517</v>
      </c>
      <c r="G1046" s="35" t="s">
        <v>220</v>
      </c>
      <c r="H1046" s="5">
        <f t="shared" si="71"/>
        <v>-41000</v>
      </c>
      <c r="I1046" s="23">
        <f t="shared" si="72"/>
        <v>3.8461538461538463</v>
      </c>
      <c r="K1046" s="2">
        <v>520</v>
      </c>
    </row>
    <row r="1047" spans="2:11" ht="12.75">
      <c r="B1047" s="156">
        <v>2000</v>
      </c>
      <c r="C1047" s="34" t="s">
        <v>35</v>
      </c>
      <c r="D1047" s="34" t="s">
        <v>457</v>
      </c>
      <c r="E1047" s="34" t="s">
        <v>36</v>
      </c>
      <c r="F1047" s="35" t="s">
        <v>517</v>
      </c>
      <c r="G1047" s="35" t="s">
        <v>234</v>
      </c>
      <c r="H1047" s="5">
        <f t="shared" si="71"/>
        <v>-43000</v>
      </c>
      <c r="I1047" s="23">
        <f t="shared" si="72"/>
        <v>3.8461538461538463</v>
      </c>
      <c r="K1047" s="2">
        <v>520</v>
      </c>
    </row>
    <row r="1048" spans="2:11" ht="12.75">
      <c r="B1048" s="156">
        <v>2000</v>
      </c>
      <c r="C1048" s="34" t="s">
        <v>35</v>
      </c>
      <c r="D1048" s="34" t="s">
        <v>457</v>
      </c>
      <c r="E1048" s="34" t="s">
        <v>36</v>
      </c>
      <c r="F1048" s="35" t="s">
        <v>517</v>
      </c>
      <c r="G1048" s="35" t="s">
        <v>192</v>
      </c>
      <c r="H1048" s="5">
        <f t="shared" si="71"/>
        <v>-45000</v>
      </c>
      <c r="I1048" s="23">
        <f t="shared" si="72"/>
        <v>3.8461538461538463</v>
      </c>
      <c r="K1048" s="2">
        <v>520</v>
      </c>
    </row>
    <row r="1049" spans="2:11" ht="12.75">
      <c r="B1049" s="156">
        <v>2000</v>
      </c>
      <c r="C1049" s="34" t="s">
        <v>35</v>
      </c>
      <c r="D1049" s="34" t="s">
        <v>457</v>
      </c>
      <c r="E1049" s="34" t="s">
        <v>36</v>
      </c>
      <c r="F1049" s="35" t="s">
        <v>517</v>
      </c>
      <c r="G1049" s="35" t="s">
        <v>195</v>
      </c>
      <c r="H1049" s="5">
        <f t="shared" si="71"/>
        <v>-47000</v>
      </c>
      <c r="I1049" s="23">
        <f t="shared" si="72"/>
        <v>3.8461538461538463</v>
      </c>
      <c r="K1049" s="2">
        <v>520</v>
      </c>
    </row>
    <row r="1050" spans="2:11" ht="12.75">
      <c r="B1050" s="156">
        <v>2000</v>
      </c>
      <c r="C1050" s="34" t="s">
        <v>35</v>
      </c>
      <c r="D1050" s="34" t="s">
        <v>457</v>
      </c>
      <c r="E1050" s="34" t="s">
        <v>36</v>
      </c>
      <c r="F1050" s="35" t="s">
        <v>517</v>
      </c>
      <c r="G1050" s="35" t="s">
        <v>541</v>
      </c>
      <c r="H1050" s="5">
        <f t="shared" si="71"/>
        <v>-49000</v>
      </c>
      <c r="I1050" s="23">
        <f t="shared" si="72"/>
        <v>3.8461538461538463</v>
      </c>
      <c r="K1050" s="2">
        <v>520</v>
      </c>
    </row>
    <row r="1051" spans="2:11" ht="12.75">
      <c r="B1051" s="156">
        <v>2000</v>
      </c>
      <c r="C1051" s="34" t="s">
        <v>35</v>
      </c>
      <c r="D1051" s="34" t="s">
        <v>457</v>
      </c>
      <c r="E1051" s="34" t="s">
        <v>36</v>
      </c>
      <c r="F1051" s="35" t="s">
        <v>517</v>
      </c>
      <c r="G1051" s="35" t="s">
        <v>201</v>
      </c>
      <c r="H1051" s="5">
        <f t="shared" si="71"/>
        <v>-51000</v>
      </c>
      <c r="I1051" s="23">
        <f t="shared" si="72"/>
        <v>3.8461538461538463</v>
      </c>
      <c r="K1051" s="2">
        <v>520</v>
      </c>
    </row>
    <row r="1052" spans="2:11" ht="12.75">
      <c r="B1052" s="156">
        <v>2000</v>
      </c>
      <c r="C1052" s="34" t="s">
        <v>35</v>
      </c>
      <c r="D1052" s="34" t="s">
        <v>457</v>
      </c>
      <c r="E1052" s="34" t="s">
        <v>36</v>
      </c>
      <c r="F1052" s="35" t="s">
        <v>517</v>
      </c>
      <c r="G1052" s="35" t="s">
        <v>203</v>
      </c>
      <c r="H1052" s="5">
        <f t="shared" si="71"/>
        <v>-53000</v>
      </c>
      <c r="I1052" s="23">
        <f t="shared" si="72"/>
        <v>3.8461538461538463</v>
      </c>
      <c r="K1052" s="2">
        <v>520</v>
      </c>
    </row>
    <row r="1053" spans="2:11" ht="12.75">
      <c r="B1053" s="156">
        <v>4000</v>
      </c>
      <c r="C1053" s="33" t="s">
        <v>35</v>
      </c>
      <c r="D1053" s="33" t="s">
        <v>457</v>
      </c>
      <c r="E1053" s="33" t="s">
        <v>36</v>
      </c>
      <c r="F1053" s="32" t="s">
        <v>522</v>
      </c>
      <c r="G1053" s="32" t="s">
        <v>14</v>
      </c>
      <c r="H1053" s="5">
        <f t="shared" si="71"/>
        <v>-57000</v>
      </c>
      <c r="I1053" s="23">
        <f t="shared" si="72"/>
        <v>7.6923076923076925</v>
      </c>
      <c r="K1053" s="2">
        <v>520</v>
      </c>
    </row>
    <row r="1054" spans="2:11" ht="12.75">
      <c r="B1054" s="219">
        <v>5000</v>
      </c>
      <c r="C1054" s="33" t="s">
        <v>35</v>
      </c>
      <c r="D1054" s="33" t="s">
        <v>457</v>
      </c>
      <c r="E1054" s="33" t="s">
        <v>36</v>
      </c>
      <c r="F1054" s="32" t="s">
        <v>522</v>
      </c>
      <c r="G1054" s="32" t="s">
        <v>18</v>
      </c>
      <c r="H1054" s="5">
        <f t="shared" si="71"/>
        <v>-62000</v>
      </c>
      <c r="I1054" s="23">
        <f t="shared" si="72"/>
        <v>9.615384615384615</v>
      </c>
      <c r="K1054" s="2">
        <v>520</v>
      </c>
    </row>
    <row r="1055" spans="2:11" ht="12.75">
      <c r="B1055" s="219">
        <v>6700</v>
      </c>
      <c r="C1055" s="33" t="s">
        <v>35</v>
      </c>
      <c r="D1055" s="33" t="s">
        <v>457</v>
      </c>
      <c r="E1055" s="33" t="s">
        <v>36</v>
      </c>
      <c r="F1055" s="32" t="s">
        <v>522</v>
      </c>
      <c r="G1055" s="32" t="s">
        <v>20</v>
      </c>
      <c r="H1055" s="5">
        <f t="shared" si="71"/>
        <v>-68700</v>
      </c>
      <c r="I1055" s="23">
        <f t="shared" si="72"/>
        <v>12.884615384615385</v>
      </c>
      <c r="K1055" s="2">
        <v>520</v>
      </c>
    </row>
    <row r="1056" spans="2:11" ht="12.75">
      <c r="B1056" s="219">
        <v>3500</v>
      </c>
      <c r="C1056" s="33" t="s">
        <v>35</v>
      </c>
      <c r="D1056" s="33" t="s">
        <v>457</v>
      </c>
      <c r="E1056" s="33" t="s">
        <v>36</v>
      </c>
      <c r="F1056" s="32" t="s">
        <v>522</v>
      </c>
      <c r="G1056" s="32" t="s">
        <v>27</v>
      </c>
      <c r="H1056" s="5">
        <f t="shared" si="71"/>
        <v>-72200</v>
      </c>
      <c r="I1056" s="23">
        <f t="shared" si="72"/>
        <v>6.730769230769231</v>
      </c>
      <c r="K1056" s="2">
        <v>520</v>
      </c>
    </row>
    <row r="1057" spans="2:11" ht="12.75">
      <c r="B1057" s="219">
        <v>2000</v>
      </c>
      <c r="C1057" s="33" t="s">
        <v>35</v>
      </c>
      <c r="D1057" s="33" t="s">
        <v>457</v>
      </c>
      <c r="E1057" s="33" t="s">
        <v>36</v>
      </c>
      <c r="F1057" s="32" t="s">
        <v>522</v>
      </c>
      <c r="G1057" s="32" t="s">
        <v>24</v>
      </c>
      <c r="H1057" s="5">
        <f aca="true" t="shared" si="73" ref="H1057:H1081">H1056-B1057</f>
        <v>-74200</v>
      </c>
      <c r="I1057" s="23">
        <f t="shared" si="72"/>
        <v>3.8461538461538463</v>
      </c>
      <c r="K1057" s="2">
        <v>520</v>
      </c>
    </row>
    <row r="1058" spans="2:11" ht="12.75">
      <c r="B1058" s="156">
        <v>2000</v>
      </c>
      <c r="C1058" s="33" t="s">
        <v>35</v>
      </c>
      <c r="D1058" s="33" t="s">
        <v>457</v>
      </c>
      <c r="E1058" s="33" t="s">
        <v>36</v>
      </c>
      <c r="F1058" s="32" t="s">
        <v>522</v>
      </c>
      <c r="G1058" s="32" t="s">
        <v>62</v>
      </c>
      <c r="H1058" s="5">
        <f t="shared" si="73"/>
        <v>-76200</v>
      </c>
      <c r="I1058" s="23">
        <f t="shared" si="72"/>
        <v>3.8461538461538463</v>
      </c>
      <c r="K1058" s="2">
        <v>520</v>
      </c>
    </row>
    <row r="1059" spans="2:11" ht="12.75">
      <c r="B1059" s="219">
        <v>2000</v>
      </c>
      <c r="C1059" s="33" t="s">
        <v>35</v>
      </c>
      <c r="D1059" s="33" t="s">
        <v>457</v>
      </c>
      <c r="E1059" s="33" t="s">
        <v>36</v>
      </c>
      <c r="F1059" s="32" t="s">
        <v>522</v>
      </c>
      <c r="G1059" s="32" t="s">
        <v>64</v>
      </c>
      <c r="H1059" s="5">
        <f t="shared" si="73"/>
        <v>-78200</v>
      </c>
      <c r="I1059" s="23">
        <f t="shared" si="72"/>
        <v>3.8461538461538463</v>
      </c>
      <c r="K1059" s="2">
        <v>520</v>
      </c>
    </row>
    <row r="1060" spans="2:11" ht="12.75">
      <c r="B1060" s="219">
        <v>800</v>
      </c>
      <c r="C1060" s="33" t="s">
        <v>35</v>
      </c>
      <c r="D1060" s="33" t="s">
        <v>457</v>
      </c>
      <c r="E1060" s="33" t="s">
        <v>36</v>
      </c>
      <c r="F1060" s="32" t="s">
        <v>522</v>
      </c>
      <c r="G1060" s="32" t="s">
        <v>542</v>
      </c>
      <c r="H1060" s="5">
        <f t="shared" si="73"/>
        <v>-79000</v>
      </c>
      <c r="I1060" s="23">
        <f t="shared" si="72"/>
        <v>1.5384615384615385</v>
      </c>
      <c r="K1060" s="2">
        <v>520</v>
      </c>
    </row>
    <row r="1061" spans="2:11" ht="12.75">
      <c r="B1061" s="219">
        <v>1850</v>
      </c>
      <c r="C1061" s="33" t="s">
        <v>35</v>
      </c>
      <c r="D1061" s="33" t="s">
        <v>457</v>
      </c>
      <c r="E1061" s="33" t="s">
        <v>36</v>
      </c>
      <c r="F1061" s="32" t="s">
        <v>522</v>
      </c>
      <c r="G1061" s="32" t="s">
        <v>70</v>
      </c>
      <c r="H1061" s="5">
        <f t="shared" si="73"/>
        <v>-80850</v>
      </c>
      <c r="I1061" s="23">
        <f t="shared" si="72"/>
        <v>3.5576923076923075</v>
      </c>
      <c r="K1061" s="2">
        <v>520</v>
      </c>
    </row>
    <row r="1062" spans="2:11" ht="12.75">
      <c r="B1062" s="219">
        <v>3000</v>
      </c>
      <c r="C1062" s="33" t="s">
        <v>35</v>
      </c>
      <c r="D1062" s="33" t="s">
        <v>457</v>
      </c>
      <c r="E1062" s="33" t="s">
        <v>36</v>
      </c>
      <c r="F1062" s="32" t="s">
        <v>522</v>
      </c>
      <c r="G1062" s="32" t="s">
        <v>72</v>
      </c>
      <c r="H1062" s="5">
        <f t="shared" si="73"/>
        <v>-83850</v>
      </c>
      <c r="I1062" s="23">
        <f t="shared" si="72"/>
        <v>5.769230769230769</v>
      </c>
      <c r="K1062" s="2">
        <v>520</v>
      </c>
    </row>
    <row r="1063" spans="2:11" ht="12.75">
      <c r="B1063" s="156">
        <v>2000</v>
      </c>
      <c r="C1063" s="33" t="s">
        <v>35</v>
      </c>
      <c r="D1063" s="33" t="s">
        <v>457</v>
      </c>
      <c r="E1063" s="33" t="s">
        <v>36</v>
      </c>
      <c r="F1063" s="32" t="s">
        <v>522</v>
      </c>
      <c r="G1063" s="32" t="s">
        <v>128</v>
      </c>
      <c r="H1063" s="5">
        <f t="shared" si="73"/>
        <v>-85850</v>
      </c>
      <c r="I1063" s="23">
        <f t="shared" si="72"/>
        <v>3.8461538461538463</v>
      </c>
      <c r="K1063" s="2">
        <v>520</v>
      </c>
    </row>
    <row r="1064" spans="2:11" ht="12.75">
      <c r="B1064" s="219">
        <v>2500</v>
      </c>
      <c r="C1064" s="33" t="s">
        <v>35</v>
      </c>
      <c r="D1064" s="33" t="s">
        <v>457</v>
      </c>
      <c r="E1064" s="33" t="s">
        <v>36</v>
      </c>
      <c r="F1064" s="32" t="s">
        <v>522</v>
      </c>
      <c r="G1064" s="32" t="s">
        <v>134</v>
      </c>
      <c r="H1064" s="5">
        <f t="shared" si="73"/>
        <v>-88350</v>
      </c>
      <c r="I1064" s="23">
        <f t="shared" si="72"/>
        <v>4.8076923076923075</v>
      </c>
      <c r="K1064" s="2">
        <v>520</v>
      </c>
    </row>
    <row r="1065" spans="2:11" ht="12.75">
      <c r="B1065" s="219">
        <v>1800</v>
      </c>
      <c r="C1065" s="33" t="s">
        <v>35</v>
      </c>
      <c r="D1065" s="33" t="s">
        <v>457</v>
      </c>
      <c r="E1065" s="33" t="s">
        <v>36</v>
      </c>
      <c r="F1065" s="32" t="s">
        <v>522</v>
      </c>
      <c r="G1065" s="32" t="s">
        <v>139</v>
      </c>
      <c r="H1065" s="5">
        <f t="shared" si="73"/>
        <v>-90150</v>
      </c>
      <c r="I1065" s="23">
        <f t="shared" si="72"/>
        <v>3.4615384615384617</v>
      </c>
      <c r="K1065" s="2">
        <v>520</v>
      </c>
    </row>
    <row r="1066" spans="2:11" ht="12.75">
      <c r="B1066" s="219">
        <v>1500</v>
      </c>
      <c r="C1066" s="33" t="s">
        <v>35</v>
      </c>
      <c r="D1066" s="33" t="s">
        <v>457</v>
      </c>
      <c r="E1066" s="33" t="s">
        <v>36</v>
      </c>
      <c r="F1066" s="32" t="s">
        <v>522</v>
      </c>
      <c r="G1066" s="32" t="s">
        <v>142</v>
      </c>
      <c r="H1066" s="5">
        <f t="shared" si="73"/>
        <v>-91650</v>
      </c>
      <c r="I1066" s="23">
        <f t="shared" si="72"/>
        <v>2.8846153846153846</v>
      </c>
      <c r="K1066" s="2">
        <v>520</v>
      </c>
    </row>
    <row r="1067" spans="2:11" ht="12.75">
      <c r="B1067" s="219">
        <v>1700</v>
      </c>
      <c r="C1067" s="33" t="s">
        <v>35</v>
      </c>
      <c r="D1067" s="33" t="s">
        <v>457</v>
      </c>
      <c r="E1067" s="33" t="s">
        <v>36</v>
      </c>
      <c r="F1067" s="32" t="s">
        <v>522</v>
      </c>
      <c r="G1067" s="32" t="s">
        <v>145</v>
      </c>
      <c r="H1067" s="5">
        <f t="shared" si="73"/>
        <v>-93350</v>
      </c>
      <c r="I1067" s="23">
        <f t="shared" si="72"/>
        <v>3.269230769230769</v>
      </c>
      <c r="K1067" s="2">
        <v>520</v>
      </c>
    </row>
    <row r="1068" spans="2:11" ht="12.75">
      <c r="B1068" s="219">
        <v>1500</v>
      </c>
      <c r="C1068" s="33" t="s">
        <v>35</v>
      </c>
      <c r="D1068" s="33" t="s">
        <v>457</v>
      </c>
      <c r="E1068" s="33" t="s">
        <v>36</v>
      </c>
      <c r="F1068" s="32" t="s">
        <v>522</v>
      </c>
      <c r="G1068" s="32" t="s">
        <v>148</v>
      </c>
      <c r="H1068" s="5">
        <f t="shared" si="73"/>
        <v>-94850</v>
      </c>
      <c r="I1068" s="23">
        <f t="shared" si="72"/>
        <v>2.8846153846153846</v>
      </c>
      <c r="K1068" s="2">
        <v>520</v>
      </c>
    </row>
    <row r="1069" spans="2:11" ht="12.75">
      <c r="B1069" s="219">
        <v>2000</v>
      </c>
      <c r="C1069" s="33" t="s">
        <v>35</v>
      </c>
      <c r="D1069" s="33" t="s">
        <v>457</v>
      </c>
      <c r="E1069" s="33" t="s">
        <v>36</v>
      </c>
      <c r="F1069" s="32" t="s">
        <v>522</v>
      </c>
      <c r="G1069" s="32" t="s">
        <v>165</v>
      </c>
      <c r="H1069" s="5">
        <f t="shared" si="73"/>
        <v>-96850</v>
      </c>
      <c r="I1069" s="23">
        <f t="shared" si="72"/>
        <v>3.8461538461538463</v>
      </c>
      <c r="K1069" s="2">
        <v>520</v>
      </c>
    </row>
    <row r="1070" spans="2:11" ht="12.75">
      <c r="B1070" s="219">
        <v>2000</v>
      </c>
      <c r="C1070" s="33" t="s">
        <v>35</v>
      </c>
      <c r="D1070" s="33" t="s">
        <v>457</v>
      </c>
      <c r="E1070" s="33" t="s">
        <v>36</v>
      </c>
      <c r="F1070" s="32" t="s">
        <v>522</v>
      </c>
      <c r="G1070" s="32" t="s">
        <v>270</v>
      </c>
      <c r="H1070" s="5">
        <f t="shared" si="73"/>
        <v>-98850</v>
      </c>
      <c r="I1070" s="23">
        <f t="shared" si="72"/>
        <v>3.8461538461538463</v>
      </c>
      <c r="K1070" s="2">
        <v>520</v>
      </c>
    </row>
    <row r="1071" spans="2:11" ht="12.75">
      <c r="B1071" s="219">
        <v>2000</v>
      </c>
      <c r="C1071" s="33" t="s">
        <v>35</v>
      </c>
      <c r="D1071" s="33" t="s">
        <v>457</v>
      </c>
      <c r="E1071" s="33" t="s">
        <v>36</v>
      </c>
      <c r="F1071" s="32" t="s">
        <v>522</v>
      </c>
      <c r="G1071" s="32" t="s">
        <v>220</v>
      </c>
      <c r="H1071" s="5">
        <f t="shared" si="73"/>
        <v>-100850</v>
      </c>
      <c r="I1071" s="23">
        <f t="shared" si="72"/>
        <v>3.8461538461538463</v>
      </c>
      <c r="K1071" s="2">
        <v>520</v>
      </c>
    </row>
    <row r="1072" spans="2:11" ht="12.75">
      <c r="B1072" s="156">
        <v>1000</v>
      </c>
      <c r="C1072" s="33" t="s">
        <v>35</v>
      </c>
      <c r="D1072" s="33" t="s">
        <v>457</v>
      </c>
      <c r="E1072" s="33" t="s">
        <v>36</v>
      </c>
      <c r="F1072" s="32" t="s">
        <v>522</v>
      </c>
      <c r="G1072" s="32" t="s">
        <v>220</v>
      </c>
      <c r="H1072" s="5">
        <f t="shared" si="73"/>
        <v>-101850</v>
      </c>
      <c r="I1072" s="23">
        <f t="shared" si="72"/>
        <v>1.9230769230769231</v>
      </c>
      <c r="K1072" s="2">
        <v>520</v>
      </c>
    </row>
    <row r="1073" spans="2:11" ht="12.75">
      <c r="B1073" s="219">
        <v>1800</v>
      </c>
      <c r="C1073" s="33" t="s">
        <v>35</v>
      </c>
      <c r="D1073" s="33" t="s">
        <v>457</v>
      </c>
      <c r="E1073" s="33" t="s">
        <v>36</v>
      </c>
      <c r="F1073" s="32" t="s">
        <v>522</v>
      </c>
      <c r="G1073" s="32" t="s">
        <v>234</v>
      </c>
      <c r="H1073" s="5">
        <f t="shared" si="73"/>
        <v>-103650</v>
      </c>
      <c r="I1073" s="23">
        <f t="shared" si="72"/>
        <v>3.4615384615384617</v>
      </c>
      <c r="K1073" s="2">
        <v>520</v>
      </c>
    </row>
    <row r="1074" spans="2:11" ht="12.75">
      <c r="B1074" s="156">
        <v>1000</v>
      </c>
      <c r="C1074" s="33" t="s">
        <v>35</v>
      </c>
      <c r="D1074" s="33" t="s">
        <v>457</v>
      </c>
      <c r="E1074" s="33" t="s">
        <v>36</v>
      </c>
      <c r="F1074" s="32" t="s">
        <v>522</v>
      </c>
      <c r="G1074" s="32" t="s">
        <v>192</v>
      </c>
      <c r="H1074" s="5">
        <f t="shared" si="73"/>
        <v>-104650</v>
      </c>
      <c r="I1074" s="23">
        <f t="shared" si="72"/>
        <v>1.9230769230769231</v>
      </c>
      <c r="K1074" s="2">
        <v>520</v>
      </c>
    </row>
    <row r="1075" spans="2:11" ht="12.75">
      <c r="B1075" s="156">
        <v>400</v>
      </c>
      <c r="C1075" s="33" t="s">
        <v>35</v>
      </c>
      <c r="D1075" s="33" t="s">
        <v>457</v>
      </c>
      <c r="E1075" s="33" t="s">
        <v>36</v>
      </c>
      <c r="F1075" s="32" t="s">
        <v>522</v>
      </c>
      <c r="G1075" s="32" t="s">
        <v>195</v>
      </c>
      <c r="H1075" s="5">
        <f t="shared" si="73"/>
        <v>-105050</v>
      </c>
      <c r="I1075" s="23">
        <f t="shared" si="72"/>
        <v>0.7692307692307693</v>
      </c>
      <c r="K1075" s="2">
        <v>520</v>
      </c>
    </row>
    <row r="1076" spans="2:11" ht="12.75">
      <c r="B1076" s="156">
        <v>2000</v>
      </c>
      <c r="C1076" s="13" t="s">
        <v>35</v>
      </c>
      <c r="D1076" s="13" t="s">
        <v>457</v>
      </c>
      <c r="E1076" s="13" t="s">
        <v>36</v>
      </c>
      <c r="F1076" s="31" t="s">
        <v>522</v>
      </c>
      <c r="G1076" s="31" t="s">
        <v>198</v>
      </c>
      <c r="H1076" s="5">
        <f t="shared" si="73"/>
        <v>-107050</v>
      </c>
      <c r="I1076" s="23">
        <f t="shared" si="72"/>
        <v>3.8461538461538463</v>
      </c>
      <c r="K1076" s="2">
        <v>520</v>
      </c>
    </row>
    <row r="1077" spans="2:11" ht="12.75">
      <c r="B1077" s="156">
        <v>1500</v>
      </c>
      <c r="C1077" s="13" t="s">
        <v>35</v>
      </c>
      <c r="D1077" s="13" t="s">
        <v>457</v>
      </c>
      <c r="E1077" s="13" t="s">
        <v>36</v>
      </c>
      <c r="F1077" s="31" t="s">
        <v>522</v>
      </c>
      <c r="G1077" s="31" t="s">
        <v>201</v>
      </c>
      <c r="H1077" s="5">
        <f t="shared" si="73"/>
        <v>-108550</v>
      </c>
      <c r="I1077" s="23">
        <f t="shared" si="72"/>
        <v>2.8846153846153846</v>
      </c>
      <c r="K1077" s="2">
        <v>520</v>
      </c>
    </row>
    <row r="1078" spans="2:11" ht="12.75">
      <c r="B1078" s="156">
        <v>2000</v>
      </c>
      <c r="C1078" s="13" t="s">
        <v>35</v>
      </c>
      <c r="D1078" s="13" t="s">
        <v>457</v>
      </c>
      <c r="E1078" s="13" t="s">
        <v>36</v>
      </c>
      <c r="F1078" s="31" t="s">
        <v>522</v>
      </c>
      <c r="G1078" s="31" t="s">
        <v>203</v>
      </c>
      <c r="H1078" s="5">
        <f t="shared" si="73"/>
        <v>-110550</v>
      </c>
      <c r="I1078" s="23">
        <f t="shared" si="72"/>
        <v>3.8461538461538463</v>
      </c>
      <c r="K1078" s="2">
        <v>520</v>
      </c>
    </row>
    <row r="1079" spans="2:11" ht="12.75">
      <c r="B1079" s="156">
        <v>2000</v>
      </c>
      <c r="C1079" s="13" t="s">
        <v>35</v>
      </c>
      <c r="D1079" s="13" t="s">
        <v>457</v>
      </c>
      <c r="E1079" s="13" t="s">
        <v>36</v>
      </c>
      <c r="F1079" s="31" t="s">
        <v>522</v>
      </c>
      <c r="G1079" s="31" t="s">
        <v>205</v>
      </c>
      <c r="H1079" s="5">
        <f t="shared" si="73"/>
        <v>-112550</v>
      </c>
      <c r="I1079" s="23">
        <f t="shared" si="72"/>
        <v>3.8461538461538463</v>
      </c>
      <c r="K1079" s="2">
        <v>520</v>
      </c>
    </row>
    <row r="1080" spans="2:11" ht="12.75">
      <c r="B1080" s="219">
        <v>1500</v>
      </c>
      <c r="C1080" s="33" t="s">
        <v>35</v>
      </c>
      <c r="D1080" s="33" t="s">
        <v>457</v>
      </c>
      <c r="E1080" s="33" t="s">
        <v>36</v>
      </c>
      <c r="F1080" s="32" t="s">
        <v>522</v>
      </c>
      <c r="G1080" s="32" t="s">
        <v>207</v>
      </c>
      <c r="H1080" s="5">
        <f t="shared" si="73"/>
        <v>-114050</v>
      </c>
      <c r="I1080" s="23">
        <f t="shared" si="72"/>
        <v>2.8846153846153846</v>
      </c>
      <c r="K1080" s="2">
        <v>520</v>
      </c>
    </row>
    <row r="1081" spans="2:11" ht="12.75">
      <c r="B1081" s="156">
        <v>170000</v>
      </c>
      <c r="C1081" s="13" t="s">
        <v>954</v>
      </c>
      <c r="D1081" s="13" t="s">
        <v>732</v>
      </c>
      <c r="E1081" s="13" t="s">
        <v>747</v>
      </c>
      <c r="F1081" s="31" t="s">
        <v>415</v>
      </c>
      <c r="G1081" s="31" t="s">
        <v>165</v>
      </c>
      <c r="H1081" s="5">
        <f t="shared" si="73"/>
        <v>-284050</v>
      </c>
      <c r="I1081" s="23">
        <f t="shared" si="72"/>
        <v>326.9230769230769</v>
      </c>
      <c r="J1081" t="s">
        <v>1008</v>
      </c>
      <c r="K1081" s="2">
        <v>520</v>
      </c>
    </row>
    <row r="1082" spans="1:11" s="45" customFormat="1" ht="12.75">
      <c r="A1082" s="12"/>
      <c r="B1082" s="200">
        <f>SUM(B1027:B1081)</f>
        <v>284050</v>
      </c>
      <c r="C1082" s="12"/>
      <c r="D1082" s="12"/>
      <c r="E1082" s="12" t="s">
        <v>36</v>
      </c>
      <c r="F1082" s="19"/>
      <c r="G1082" s="19"/>
      <c r="H1082" s="43">
        <v>0</v>
      </c>
      <c r="I1082" s="44">
        <f t="shared" si="72"/>
        <v>546.25</v>
      </c>
      <c r="K1082" s="2">
        <v>520</v>
      </c>
    </row>
    <row r="1083" spans="8:11" ht="12.75">
      <c r="H1083" s="5">
        <f>H1082-B1083</f>
        <v>0</v>
      </c>
      <c r="I1083" s="23">
        <f t="shared" si="72"/>
        <v>0</v>
      </c>
      <c r="K1083" s="2">
        <v>520</v>
      </c>
    </row>
    <row r="1084" spans="8:11" ht="12.75">
      <c r="H1084" s="5">
        <f>H1083-B1084</f>
        <v>0</v>
      </c>
      <c r="I1084" s="23">
        <f t="shared" si="72"/>
        <v>0</v>
      </c>
      <c r="K1084" s="2">
        <v>520</v>
      </c>
    </row>
    <row r="1085" spans="2:11" ht="12.75">
      <c r="B1085" s="91">
        <v>10000</v>
      </c>
      <c r="C1085" s="34" t="s">
        <v>39</v>
      </c>
      <c r="D1085" s="34" t="s">
        <v>457</v>
      </c>
      <c r="E1085" s="34" t="s">
        <v>30</v>
      </c>
      <c r="F1085" s="35" t="s">
        <v>543</v>
      </c>
      <c r="G1085" s="35" t="s">
        <v>20</v>
      </c>
      <c r="H1085" s="5">
        <f>H1084-B1085</f>
        <v>-10000</v>
      </c>
      <c r="I1085" s="23">
        <f t="shared" si="72"/>
        <v>19.23076923076923</v>
      </c>
      <c r="K1085" s="2">
        <v>520</v>
      </c>
    </row>
    <row r="1086" spans="2:11" ht="12.75">
      <c r="B1086" s="91">
        <v>24000</v>
      </c>
      <c r="C1086" s="76" t="s">
        <v>928</v>
      </c>
      <c r="D1086" s="34" t="s">
        <v>457</v>
      </c>
      <c r="E1086" s="34" t="s">
        <v>30</v>
      </c>
      <c r="F1086" s="35" t="s">
        <v>544</v>
      </c>
      <c r="G1086" s="35" t="s">
        <v>148</v>
      </c>
      <c r="H1086" s="5">
        <f>H1085-B1086</f>
        <v>-34000</v>
      </c>
      <c r="I1086" s="23">
        <f t="shared" si="72"/>
        <v>46.15384615384615</v>
      </c>
      <c r="K1086" s="2">
        <v>520</v>
      </c>
    </row>
    <row r="1087" spans="2:11" ht="12.75">
      <c r="B1087" s="91">
        <v>10000</v>
      </c>
      <c r="C1087" s="33" t="s">
        <v>39</v>
      </c>
      <c r="D1087" s="33" t="s">
        <v>457</v>
      </c>
      <c r="E1087" s="33" t="s">
        <v>536</v>
      </c>
      <c r="F1087" s="32" t="s">
        <v>545</v>
      </c>
      <c r="G1087" s="32" t="s">
        <v>220</v>
      </c>
      <c r="H1087" s="5">
        <f>H1086-B1087</f>
        <v>-44000</v>
      </c>
      <c r="I1087" s="23">
        <f t="shared" si="72"/>
        <v>19.23076923076923</v>
      </c>
      <c r="K1087" s="2">
        <v>520</v>
      </c>
    </row>
    <row r="1088" spans="1:11" s="45" customFormat="1" ht="12.75">
      <c r="A1088" s="12"/>
      <c r="B1088" s="94">
        <f>SUM(B1085:B1087)</f>
        <v>44000</v>
      </c>
      <c r="C1088" s="12" t="s">
        <v>39</v>
      </c>
      <c r="D1088" s="12"/>
      <c r="E1088" s="12"/>
      <c r="F1088" s="19"/>
      <c r="G1088" s="19"/>
      <c r="H1088" s="43">
        <v>0</v>
      </c>
      <c r="I1088" s="44">
        <f t="shared" si="72"/>
        <v>84.61538461538461</v>
      </c>
      <c r="K1088" s="2">
        <v>520</v>
      </c>
    </row>
    <row r="1089" spans="8:11" ht="12.75">
      <c r="H1089" s="5">
        <f aca="true" t="shared" si="74" ref="H1089:H1097">H1088-B1089</f>
        <v>0</v>
      </c>
      <c r="I1089" s="23">
        <f t="shared" si="72"/>
        <v>0</v>
      </c>
      <c r="K1089" s="2">
        <v>520</v>
      </c>
    </row>
    <row r="1090" spans="8:11" ht="12.75">
      <c r="H1090" s="5">
        <f t="shared" si="74"/>
        <v>0</v>
      </c>
      <c r="I1090" s="23">
        <f t="shared" si="72"/>
        <v>0</v>
      </c>
      <c r="K1090" s="2">
        <v>520</v>
      </c>
    </row>
    <row r="1091" spans="2:11" ht="12.75">
      <c r="B1091" s="91">
        <v>2000</v>
      </c>
      <c r="C1091" s="76" t="s">
        <v>42</v>
      </c>
      <c r="D1091" s="34" t="s">
        <v>457</v>
      </c>
      <c r="E1091" s="34" t="s">
        <v>30</v>
      </c>
      <c r="F1091" s="35" t="s">
        <v>517</v>
      </c>
      <c r="G1091" s="35" t="s">
        <v>14</v>
      </c>
      <c r="H1091" s="5">
        <f t="shared" si="74"/>
        <v>-2000</v>
      </c>
      <c r="I1091" s="23">
        <f t="shared" si="72"/>
        <v>3.8461538461538463</v>
      </c>
      <c r="K1091" s="2">
        <v>520</v>
      </c>
    </row>
    <row r="1092" spans="2:11" ht="12.75">
      <c r="B1092" s="91">
        <v>2000</v>
      </c>
      <c r="C1092" s="34" t="s">
        <v>42</v>
      </c>
      <c r="D1092" s="34" t="s">
        <v>457</v>
      </c>
      <c r="E1092" s="34" t="s">
        <v>30</v>
      </c>
      <c r="F1092" s="35" t="s">
        <v>517</v>
      </c>
      <c r="G1092" s="35" t="s">
        <v>18</v>
      </c>
      <c r="H1092" s="5">
        <f t="shared" si="74"/>
        <v>-4000</v>
      </c>
      <c r="I1092" s="23">
        <f aca="true" t="shared" si="75" ref="I1092:I1155">+B1092/K1092</f>
        <v>3.8461538461538463</v>
      </c>
      <c r="K1092" s="2">
        <v>520</v>
      </c>
    </row>
    <row r="1093" spans="2:11" ht="12.75">
      <c r="B1093" s="91">
        <v>2000</v>
      </c>
      <c r="C1093" s="34" t="s">
        <v>42</v>
      </c>
      <c r="D1093" s="34" t="s">
        <v>457</v>
      </c>
      <c r="E1093" s="34" t="s">
        <v>30</v>
      </c>
      <c r="F1093" s="35" t="s">
        <v>517</v>
      </c>
      <c r="G1093" s="35" t="s">
        <v>20</v>
      </c>
      <c r="H1093" s="5">
        <f t="shared" si="74"/>
        <v>-6000</v>
      </c>
      <c r="I1093" s="23">
        <f t="shared" si="75"/>
        <v>3.8461538461538463</v>
      </c>
      <c r="K1093" s="2">
        <v>520</v>
      </c>
    </row>
    <row r="1094" spans="2:11" ht="12.75">
      <c r="B1094" s="91">
        <v>2000</v>
      </c>
      <c r="C1094" s="34" t="s">
        <v>42</v>
      </c>
      <c r="D1094" s="34" t="s">
        <v>457</v>
      </c>
      <c r="E1094" s="34" t="s">
        <v>30</v>
      </c>
      <c r="F1094" s="35" t="s">
        <v>517</v>
      </c>
      <c r="G1094" s="35" t="s">
        <v>139</v>
      </c>
      <c r="H1094" s="5">
        <f t="shared" si="74"/>
        <v>-8000</v>
      </c>
      <c r="I1094" s="23">
        <f t="shared" si="75"/>
        <v>3.8461538461538463</v>
      </c>
      <c r="K1094" s="2">
        <v>520</v>
      </c>
    </row>
    <row r="1095" spans="2:11" ht="12.75">
      <c r="B1095" s="91">
        <v>2000</v>
      </c>
      <c r="C1095" s="34" t="s">
        <v>42</v>
      </c>
      <c r="D1095" s="34" t="s">
        <v>457</v>
      </c>
      <c r="E1095" s="34" t="s">
        <v>30</v>
      </c>
      <c r="F1095" s="35" t="s">
        <v>517</v>
      </c>
      <c r="G1095" s="35" t="s">
        <v>142</v>
      </c>
      <c r="H1095" s="5">
        <f t="shared" si="74"/>
        <v>-10000</v>
      </c>
      <c r="I1095" s="23">
        <f t="shared" si="75"/>
        <v>3.8461538461538463</v>
      </c>
      <c r="K1095" s="2">
        <v>520</v>
      </c>
    </row>
    <row r="1096" spans="2:11" ht="12.75">
      <c r="B1096" s="91">
        <v>2000</v>
      </c>
      <c r="C1096" s="33" t="s">
        <v>42</v>
      </c>
      <c r="D1096" s="33" t="s">
        <v>457</v>
      </c>
      <c r="E1096" s="33" t="s">
        <v>536</v>
      </c>
      <c r="F1096" s="32" t="s">
        <v>522</v>
      </c>
      <c r="G1096" s="32" t="s">
        <v>220</v>
      </c>
      <c r="H1096" s="5">
        <f t="shared" si="74"/>
        <v>-12000</v>
      </c>
      <c r="I1096" s="23">
        <f t="shared" si="75"/>
        <v>3.8461538461538463</v>
      </c>
      <c r="K1096" s="2">
        <v>520</v>
      </c>
    </row>
    <row r="1097" spans="2:11" ht="12.75">
      <c r="B1097" s="93">
        <v>2000</v>
      </c>
      <c r="C1097" s="33" t="s">
        <v>42</v>
      </c>
      <c r="D1097" s="33" t="s">
        <v>457</v>
      </c>
      <c r="E1097" s="33" t="s">
        <v>536</v>
      </c>
      <c r="F1097" s="32" t="s">
        <v>522</v>
      </c>
      <c r="G1097" s="32" t="s">
        <v>234</v>
      </c>
      <c r="H1097" s="5">
        <f t="shared" si="74"/>
        <v>-14000</v>
      </c>
      <c r="I1097" s="23">
        <f t="shared" si="75"/>
        <v>3.8461538461538463</v>
      </c>
      <c r="K1097" s="2">
        <v>520</v>
      </c>
    </row>
    <row r="1098" spans="1:11" s="45" customFormat="1" ht="12.75">
      <c r="A1098" s="12"/>
      <c r="B1098" s="94">
        <f>SUM(B1091:B1097)</f>
        <v>14000</v>
      </c>
      <c r="C1098" s="12" t="s">
        <v>42</v>
      </c>
      <c r="D1098" s="12"/>
      <c r="E1098" s="12"/>
      <c r="F1098" s="19"/>
      <c r="G1098" s="19"/>
      <c r="H1098" s="43">
        <v>0</v>
      </c>
      <c r="I1098" s="44">
        <f t="shared" si="75"/>
        <v>26.923076923076923</v>
      </c>
      <c r="K1098" s="2">
        <v>520</v>
      </c>
    </row>
    <row r="1099" spans="8:11" ht="12.75">
      <c r="H1099" s="5">
        <f aca="true" t="shared" si="76" ref="H1099:H1125">H1098-B1099</f>
        <v>0</v>
      </c>
      <c r="I1099" s="23">
        <f t="shared" si="75"/>
        <v>0</v>
      </c>
      <c r="K1099" s="2">
        <v>520</v>
      </c>
    </row>
    <row r="1100" spans="8:11" ht="12.75">
      <c r="H1100" s="5">
        <f t="shared" si="76"/>
        <v>0</v>
      </c>
      <c r="I1100" s="23">
        <f t="shared" si="75"/>
        <v>0</v>
      </c>
      <c r="K1100" s="2">
        <v>520</v>
      </c>
    </row>
    <row r="1101" spans="2:11" ht="12.75">
      <c r="B1101" s="156">
        <v>1200</v>
      </c>
      <c r="C1101" s="34" t="s">
        <v>546</v>
      </c>
      <c r="D1101" s="34" t="s">
        <v>457</v>
      </c>
      <c r="E1101" s="34" t="s">
        <v>547</v>
      </c>
      <c r="F1101" s="35" t="s">
        <v>517</v>
      </c>
      <c r="G1101" s="35" t="s">
        <v>38</v>
      </c>
      <c r="H1101" s="5">
        <f t="shared" si="76"/>
        <v>-1200</v>
      </c>
      <c r="I1101" s="23">
        <f t="shared" si="75"/>
        <v>2.3076923076923075</v>
      </c>
      <c r="K1101" s="2">
        <v>520</v>
      </c>
    </row>
    <row r="1102" spans="2:11" ht="12.75">
      <c r="B1102" s="156">
        <v>1000</v>
      </c>
      <c r="C1102" s="34" t="s">
        <v>548</v>
      </c>
      <c r="D1102" s="34" t="s">
        <v>457</v>
      </c>
      <c r="E1102" s="34" t="s">
        <v>547</v>
      </c>
      <c r="F1102" s="35" t="s">
        <v>517</v>
      </c>
      <c r="G1102" s="35" t="s">
        <v>38</v>
      </c>
      <c r="H1102" s="5">
        <f t="shared" si="76"/>
        <v>-2200</v>
      </c>
      <c r="I1102" s="23">
        <f t="shared" si="75"/>
        <v>1.9230769230769231</v>
      </c>
      <c r="K1102" s="2">
        <v>520</v>
      </c>
    </row>
    <row r="1103" spans="2:11" ht="12.75">
      <c r="B1103" s="156">
        <v>1200</v>
      </c>
      <c r="C1103" s="34" t="s">
        <v>549</v>
      </c>
      <c r="D1103" s="34" t="s">
        <v>457</v>
      </c>
      <c r="E1103" s="34" t="s">
        <v>547</v>
      </c>
      <c r="F1103" s="35" t="s">
        <v>517</v>
      </c>
      <c r="G1103" s="35" t="s">
        <v>38</v>
      </c>
      <c r="H1103" s="5">
        <f t="shared" si="76"/>
        <v>-3400</v>
      </c>
      <c r="I1103" s="23">
        <f t="shared" si="75"/>
        <v>2.3076923076923075</v>
      </c>
      <c r="K1103" s="2">
        <v>520</v>
      </c>
    </row>
    <row r="1104" spans="2:11" ht="12.75">
      <c r="B1104" s="156">
        <v>10000</v>
      </c>
      <c r="C1104" s="34" t="s">
        <v>550</v>
      </c>
      <c r="D1104" s="34" t="s">
        <v>457</v>
      </c>
      <c r="E1104" s="34" t="s">
        <v>547</v>
      </c>
      <c r="F1104" s="35" t="s">
        <v>517</v>
      </c>
      <c r="G1104" s="35" t="s">
        <v>27</v>
      </c>
      <c r="H1104" s="5">
        <f t="shared" si="76"/>
        <v>-13400</v>
      </c>
      <c r="I1104" s="23">
        <f t="shared" si="75"/>
        <v>19.23076923076923</v>
      </c>
      <c r="K1104" s="2">
        <v>520</v>
      </c>
    </row>
    <row r="1105" spans="2:11" ht="12.75">
      <c r="B1105" s="156">
        <v>10000</v>
      </c>
      <c r="C1105" s="34" t="s">
        <v>551</v>
      </c>
      <c r="D1105" s="34" t="s">
        <v>457</v>
      </c>
      <c r="E1105" s="34" t="s">
        <v>547</v>
      </c>
      <c r="F1105" s="35" t="s">
        <v>517</v>
      </c>
      <c r="G1105" s="35" t="s">
        <v>27</v>
      </c>
      <c r="H1105" s="5">
        <f t="shared" si="76"/>
        <v>-23400</v>
      </c>
      <c r="I1105" s="23">
        <f t="shared" si="75"/>
        <v>19.23076923076923</v>
      </c>
      <c r="K1105" s="2">
        <v>520</v>
      </c>
    </row>
    <row r="1106" spans="2:11" ht="12.75">
      <c r="B1106" s="156">
        <v>10000</v>
      </c>
      <c r="C1106" s="34" t="s">
        <v>552</v>
      </c>
      <c r="D1106" s="34" t="s">
        <v>457</v>
      </c>
      <c r="E1106" s="34" t="s">
        <v>547</v>
      </c>
      <c r="F1106" s="35" t="s">
        <v>517</v>
      </c>
      <c r="G1106" s="35" t="s">
        <v>27</v>
      </c>
      <c r="H1106" s="5">
        <f t="shared" si="76"/>
        <v>-33400</v>
      </c>
      <c r="I1106" s="23">
        <f t="shared" si="75"/>
        <v>19.23076923076923</v>
      </c>
      <c r="K1106" s="2">
        <v>520</v>
      </c>
    </row>
    <row r="1107" spans="2:11" ht="12.75">
      <c r="B1107" s="156">
        <v>10000</v>
      </c>
      <c r="C1107" s="34" t="s">
        <v>553</v>
      </c>
      <c r="D1107" s="34" t="s">
        <v>457</v>
      </c>
      <c r="E1107" s="34" t="s">
        <v>547</v>
      </c>
      <c r="F1107" s="35" t="s">
        <v>517</v>
      </c>
      <c r="G1107" s="35" t="s">
        <v>27</v>
      </c>
      <c r="H1107" s="5">
        <f t="shared" si="76"/>
        <v>-43400</v>
      </c>
      <c r="I1107" s="23">
        <f t="shared" si="75"/>
        <v>19.23076923076923</v>
      </c>
      <c r="K1107" s="2">
        <v>520</v>
      </c>
    </row>
    <row r="1108" spans="2:11" ht="12.75">
      <c r="B1108" s="156">
        <v>2500</v>
      </c>
      <c r="C1108" s="34" t="s">
        <v>554</v>
      </c>
      <c r="D1108" s="34" t="s">
        <v>457</v>
      </c>
      <c r="E1108" s="34" t="s">
        <v>547</v>
      </c>
      <c r="F1108" s="35" t="s">
        <v>517</v>
      </c>
      <c r="G1108" s="35" t="s">
        <v>24</v>
      </c>
      <c r="H1108" s="5">
        <f t="shared" si="76"/>
        <v>-45900</v>
      </c>
      <c r="I1108" s="23">
        <f t="shared" si="75"/>
        <v>4.8076923076923075</v>
      </c>
      <c r="K1108" s="2">
        <v>520</v>
      </c>
    </row>
    <row r="1109" spans="2:11" ht="12.75">
      <c r="B1109" s="156">
        <v>2000</v>
      </c>
      <c r="C1109" s="34" t="s">
        <v>555</v>
      </c>
      <c r="D1109" s="34" t="s">
        <v>457</v>
      </c>
      <c r="E1109" s="34" t="s">
        <v>547</v>
      </c>
      <c r="F1109" s="35" t="s">
        <v>517</v>
      </c>
      <c r="G1109" s="35" t="s">
        <v>24</v>
      </c>
      <c r="H1109" s="5">
        <f t="shared" si="76"/>
        <v>-47900</v>
      </c>
      <c r="I1109" s="23">
        <f t="shared" si="75"/>
        <v>3.8461538461538463</v>
      </c>
      <c r="K1109" s="2">
        <v>520</v>
      </c>
    </row>
    <row r="1110" spans="2:11" ht="12.75">
      <c r="B1110" s="156">
        <v>3500</v>
      </c>
      <c r="C1110" s="76" t="s">
        <v>556</v>
      </c>
      <c r="D1110" s="34" t="s">
        <v>457</v>
      </c>
      <c r="E1110" s="34" t="s">
        <v>547</v>
      </c>
      <c r="F1110" s="35" t="s">
        <v>517</v>
      </c>
      <c r="G1110" s="35" t="s">
        <v>24</v>
      </c>
      <c r="H1110" s="5">
        <f t="shared" si="76"/>
        <v>-51400</v>
      </c>
      <c r="I1110" s="23">
        <f t="shared" si="75"/>
        <v>6.730769230769231</v>
      </c>
      <c r="K1110" s="2">
        <v>520</v>
      </c>
    </row>
    <row r="1111" spans="2:11" ht="12.75">
      <c r="B1111" s="156">
        <v>1000</v>
      </c>
      <c r="C1111" s="76" t="s">
        <v>557</v>
      </c>
      <c r="D1111" s="34" t="s">
        <v>457</v>
      </c>
      <c r="E1111" s="34" t="s">
        <v>547</v>
      </c>
      <c r="F1111" s="35" t="s">
        <v>517</v>
      </c>
      <c r="G1111" s="35" t="s">
        <v>519</v>
      </c>
      <c r="H1111" s="5">
        <f t="shared" si="76"/>
        <v>-52400</v>
      </c>
      <c r="I1111" s="23">
        <f t="shared" si="75"/>
        <v>1.9230769230769231</v>
      </c>
      <c r="K1111" s="2">
        <v>520</v>
      </c>
    </row>
    <row r="1112" spans="2:11" ht="12.75">
      <c r="B1112" s="222">
        <v>1000</v>
      </c>
      <c r="C1112" s="76" t="s">
        <v>558</v>
      </c>
      <c r="D1112" s="34" t="s">
        <v>457</v>
      </c>
      <c r="E1112" s="34" t="s">
        <v>547</v>
      </c>
      <c r="F1112" s="35" t="s">
        <v>517</v>
      </c>
      <c r="G1112" s="35" t="s">
        <v>519</v>
      </c>
      <c r="H1112" s="5">
        <f t="shared" si="76"/>
        <v>-53400</v>
      </c>
      <c r="I1112" s="23">
        <f t="shared" si="75"/>
        <v>1.9230769230769231</v>
      </c>
      <c r="K1112" s="2">
        <v>520</v>
      </c>
    </row>
    <row r="1113" spans="2:11" ht="12.75">
      <c r="B1113" s="222">
        <v>10000</v>
      </c>
      <c r="C1113" s="76" t="s">
        <v>550</v>
      </c>
      <c r="D1113" s="34" t="s">
        <v>457</v>
      </c>
      <c r="E1113" s="34" t="s">
        <v>547</v>
      </c>
      <c r="F1113" s="35" t="s">
        <v>517</v>
      </c>
      <c r="G1113" s="35" t="s">
        <v>165</v>
      </c>
      <c r="H1113" s="5">
        <f t="shared" si="76"/>
        <v>-63400</v>
      </c>
      <c r="I1113" s="23">
        <f t="shared" si="75"/>
        <v>19.23076923076923</v>
      </c>
      <c r="K1113" s="2">
        <v>520</v>
      </c>
    </row>
    <row r="1114" spans="2:11" ht="12.75">
      <c r="B1114" s="156">
        <v>10000</v>
      </c>
      <c r="C1114" s="34" t="s">
        <v>552</v>
      </c>
      <c r="D1114" s="34" t="s">
        <v>457</v>
      </c>
      <c r="E1114" s="34" t="s">
        <v>547</v>
      </c>
      <c r="F1114" s="35" t="s">
        <v>517</v>
      </c>
      <c r="G1114" s="35" t="s">
        <v>165</v>
      </c>
      <c r="H1114" s="5">
        <f t="shared" si="76"/>
        <v>-73400</v>
      </c>
      <c r="I1114" s="23">
        <f t="shared" si="75"/>
        <v>19.23076923076923</v>
      </c>
      <c r="K1114" s="2">
        <v>520</v>
      </c>
    </row>
    <row r="1115" spans="2:11" ht="12.75">
      <c r="B1115" s="156">
        <v>10000</v>
      </c>
      <c r="C1115" s="76" t="s">
        <v>559</v>
      </c>
      <c r="D1115" s="34" t="s">
        <v>457</v>
      </c>
      <c r="E1115" s="34" t="s">
        <v>547</v>
      </c>
      <c r="F1115" s="35" t="s">
        <v>517</v>
      </c>
      <c r="G1115" s="35" t="s">
        <v>165</v>
      </c>
      <c r="H1115" s="5">
        <f t="shared" si="76"/>
        <v>-83400</v>
      </c>
      <c r="I1115" s="23">
        <f t="shared" si="75"/>
        <v>19.23076923076923</v>
      </c>
      <c r="K1115" s="2">
        <v>520</v>
      </c>
    </row>
    <row r="1116" spans="2:11" ht="12.75">
      <c r="B1116" s="156">
        <v>10000</v>
      </c>
      <c r="C1116" s="34" t="s">
        <v>551</v>
      </c>
      <c r="D1116" s="34" t="s">
        <v>457</v>
      </c>
      <c r="E1116" s="34" t="s">
        <v>547</v>
      </c>
      <c r="F1116" s="35" t="s">
        <v>517</v>
      </c>
      <c r="G1116" s="35" t="s">
        <v>165</v>
      </c>
      <c r="H1116" s="5">
        <f t="shared" si="76"/>
        <v>-93400</v>
      </c>
      <c r="I1116" s="23">
        <f t="shared" si="75"/>
        <v>19.23076923076923</v>
      </c>
      <c r="K1116" s="2">
        <v>520</v>
      </c>
    </row>
    <row r="1117" spans="2:11" ht="12.75">
      <c r="B1117" s="156">
        <v>2500</v>
      </c>
      <c r="C1117" s="34" t="s">
        <v>554</v>
      </c>
      <c r="D1117" s="34" t="s">
        <v>457</v>
      </c>
      <c r="E1117" s="34" t="s">
        <v>547</v>
      </c>
      <c r="F1117" s="35" t="s">
        <v>517</v>
      </c>
      <c r="G1117" s="35" t="s">
        <v>220</v>
      </c>
      <c r="H1117" s="5">
        <f t="shared" si="76"/>
        <v>-95900</v>
      </c>
      <c r="I1117" s="23">
        <f t="shared" si="75"/>
        <v>4.8076923076923075</v>
      </c>
      <c r="K1117" s="2">
        <v>520</v>
      </c>
    </row>
    <row r="1118" spans="2:11" ht="12.75">
      <c r="B1118" s="156">
        <v>1000</v>
      </c>
      <c r="C1118" s="34" t="s">
        <v>557</v>
      </c>
      <c r="D1118" s="34" t="s">
        <v>457</v>
      </c>
      <c r="E1118" s="34" t="s">
        <v>547</v>
      </c>
      <c r="F1118" s="35" t="s">
        <v>517</v>
      </c>
      <c r="G1118" s="35" t="s">
        <v>234</v>
      </c>
      <c r="H1118" s="5">
        <f t="shared" si="76"/>
        <v>-96900</v>
      </c>
      <c r="I1118" s="23">
        <f t="shared" si="75"/>
        <v>1.9230769230769231</v>
      </c>
      <c r="K1118" s="2">
        <v>520</v>
      </c>
    </row>
    <row r="1119" spans="2:11" ht="12.75">
      <c r="B1119" s="156">
        <v>1000</v>
      </c>
      <c r="C1119" s="34" t="s">
        <v>558</v>
      </c>
      <c r="D1119" s="34" t="s">
        <v>457</v>
      </c>
      <c r="E1119" s="34" t="s">
        <v>547</v>
      </c>
      <c r="F1119" s="35" t="s">
        <v>517</v>
      </c>
      <c r="G1119" s="35" t="s">
        <v>234</v>
      </c>
      <c r="H1119" s="5">
        <f t="shared" si="76"/>
        <v>-97900</v>
      </c>
      <c r="I1119" s="23">
        <f t="shared" si="75"/>
        <v>1.9230769230769231</v>
      </c>
      <c r="K1119" s="2">
        <v>520</v>
      </c>
    </row>
    <row r="1120" spans="2:11" ht="12.75">
      <c r="B1120" s="156">
        <v>15000</v>
      </c>
      <c r="C1120" s="77" t="s">
        <v>560</v>
      </c>
      <c r="D1120" s="34" t="s">
        <v>457</v>
      </c>
      <c r="E1120" s="34" t="s">
        <v>547</v>
      </c>
      <c r="F1120" s="35" t="s">
        <v>561</v>
      </c>
      <c r="G1120" s="35" t="s">
        <v>203</v>
      </c>
      <c r="H1120" s="5">
        <f t="shared" si="76"/>
        <v>-112900</v>
      </c>
      <c r="I1120" s="23">
        <f t="shared" si="75"/>
        <v>28.846153846153847</v>
      </c>
      <c r="K1120" s="2">
        <v>520</v>
      </c>
    </row>
    <row r="1121" spans="2:11" ht="12.75">
      <c r="B1121" s="156">
        <v>15000</v>
      </c>
      <c r="C1121" s="76" t="s">
        <v>562</v>
      </c>
      <c r="D1121" s="34" t="s">
        <v>457</v>
      </c>
      <c r="E1121" s="34" t="s">
        <v>547</v>
      </c>
      <c r="F1121" s="35" t="s">
        <v>563</v>
      </c>
      <c r="G1121" s="35" t="s">
        <v>203</v>
      </c>
      <c r="H1121" s="5">
        <f t="shared" si="76"/>
        <v>-127900</v>
      </c>
      <c r="I1121" s="23">
        <f t="shared" si="75"/>
        <v>28.846153846153847</v>
      </c>
      <c r="K1121" s="2">
        <v>520</v>
      </c>
    </row>
    <row r="1122" spans="2:11" ht="12.75">
      <c r="B1122" s="156">
        <v>15000</v>
      </c>
      <c r="C1122" s="76" t="s">
        <v>564</v>
      </c>
      <c r="D1122" s="34" t="s">
        <v>457</v>
      </c>
      <c r="E1122" s="34" t="s">
        <v>547</v>
      </c>
      <c r="F1122" s="35" t="s">
        <v>565</v>
      </c>
      <c r="G1122" s="35" t="s">
        <v>203</v>
      </c>
      <c r="H1122" s="5">
        <f t="shared" si="76"/>
        <v>-142900</v>
      </c>
      <c r="I1122" s="23">
        <f t="shared" si="75"/>
        <v>28.846153846153847</v>
      </c>
      <c r="K1122" s="2">
        <v>520</v>
      </c>
    </row>
    <row r="1123" spans="2:11" ht="12.75">
      <c r="B1123" s="156">
        <v>15000</v>
      </c>
      <c r="C1123" s="76" t="s">
        <v>566</v>
      </c>
      <c r="D1123" s="34" t="s">
        <v>457</v>
      </c>
      <c r="E1123" s="34" t="s">
        <v>547</v>
      </c>
      <c r="F1123" s="35" t="s">
        <v>567</v>
      </c>
      <c r="G1123" s="35" t="s">
        <v>203</v>
      </c>
      <c r="H1123" s="5">
        <f t="shared" si="76"/>
        <v>-157900</v>
      </c>
      <c r="I1123" s="23">
        <f t="shared" si="75"/>
        <v>28.846153846153847</v>
      </c>
      <c r="K1123" s="2">
        <v>520</v>
      </c>
    </row>
    <row r="1124" spans="2:11" ht="12.75">
      <c r="B1124" s="156">
        <v>20000</v>
      </c>
      <c r="C1124" s="76" t="s">
        <v>568</v>
      </c>
      <c r="D1124" s="34" t="s">
        <v>457</v>
      </c>
      <c r="E1124" s="34" t="s">
        <v>547</v>
      </c>
      <c r="F1124" s="35" t="s">
        <v>569</v>
      </c>
      <c r="G1124" s="35" t="s">
        <v>203</v>
      </c>
      <c r="H1124" s="5">
        <f t="shared" si="76"/>
        <v>-177900</v>
      </c>
      <c r="I1124" s="23">
        <f t="shared" si="75"/>
        <v>38.46153846153846</v>
      </c>
      <c r="K1124" s="2">
        <v>520</v>
      </c>
    </row>
    <row r="1125" spans="2:11" ht="12.75">
      <c r="B1125" s="156">
        <v>20000</v>
      </c>
      <c r="C1125" s="76" t="s">
        <v>570</v>
      </c>
      <c r="D1125" s="34" t="s">
        <v>457</v>
      </c>
      <c r="E1125" s="34" t="s">
        <v>547</v>
      </c>
      <c r="F1125" s="35" t="s">
        <v>571</v>
      </c>
      <c r="G1125" s="35" t="s">
        <v>203</v>
      </c>
      <c r="H1125" s="5">
        <f t="shared" si="76"/>
        <v>-197900</v>
      </c>
      <c r="I1125" s="23">
        <f t="shared" si="75"/>
        <v>38.46153846153846</v>
      </c>
      <c r="K1125" s="2">
        <v>520</v>
      </c>
    </row>
    <row r="1126" spans="1:11" s="45" customFormat="1" ht="12.75">
      <c r="A1126" s="12"/>
      <c r="B1126" s="200">
        <f>SUM(B1101:B1125)</f>
        <v>197900</v>
      </c>
      <c r="C1126" s="12"/>
      <c r="D1126" s="12"/>
      <c r="E1126" s="12" t="s">
        <v>547</v>
      </c>
      <c r="F1126" s="19"/>
      <c r="G1126" s="19"/>
      <c r="H1126" s="43">
        <v>0</v>
      </c>
      <c r="I1126" s="44">
        <f t="shared" si="75"/>
        <v>380.5769230769231</v>
      </c>
      <c r="K1126" s="2">
        <v>520</v>
      </c>
    </row>
    <row r="1127" spans="8:11" ht="12.75">
      <c r="H1127" s="5">
        <f>H1126-B1127</f>
        <v>0</v>
      </c>
      <c r="I1127" s="23">
        <f t="shared" si="75"/>
        <v>0</v>
      </c>
      <c r="K1127" s="2">
        <v>520</v>
      </c>
    </row>
    <row r="1128" spans="8:11" ht="12.75">
      <c r="H1128" s="5">
        <f>H1127-B1128</f>
        <v>0</v>
      </c>
      <c r="I1128" s="23">
        <f t="shared" si="75"/>
        <v>0</v>
      </c>
      <c r="K1128" s="2">
        <v>520</v>
      </c>
    </row>
    <row r="1129" spans="2:11" ht="12.75">
      <c r="B1129" s="156">
        <v>30000</v>
      </c>
      <c r="C1129" s="33" t="s">
        <v>572</v>
      </c>
      <c r="D1129" s="33" t="s">
        <v>457</v>
      </c>
      <c r="E1129" s="33" t="s">
        <v>929</v>
      </c>
      <c r="F1129" s="32" t="s">
        <v>573</v>
      </c>
      <c r="G1129" s="32" t="s">
        <v>62</v>
      </c>
      <c r="H1129" s="5">
        <f>H1128-B1129</f>
        <v>-30000</v>
      </c>
      <c r="I1129" s="23">
        <f t="shared" si="75"/>
        <v>57.69230769230769</v>
      </c>
      <c r="K1129" s="2">
        <v>520</v>
      </c>
    </row>
    <row r="1130" spans="1:11" s="45" customFormat="1" ht="12.75">
      <c r="A1130" s="12"/>
      <c r="B1130" s="200">
        <v>30000</v>
      </c>
      <c r="C1130" s="12" t="s">
        <v>572</v>
      </c>
      <c r="D1130" s="12"/>
      <c r="E1130" s="12"/>
      <c r="F1130" s="19"/>
      <c r="G1130" s="19"/>
      <c r="H1130" s="43">
        <v>0</v>
      </c>
      <c r="I1130" s="44">
        <f t="shared" si="75"/>
        <v>57.69230769230769</v>
      </c>
      <c r="K1130" s="2">
        <v>520</v>
      </c>
    </row>
    <row r="1131" spans="2:11" ht="12.75">
      <c r="B1131" s="223"/>
      <c r="H1131" s="5">
        <f aca="true" t="shared" si="77" ref="H1131:H1149">H1130-B1131</f>
        <v>0</v>
      </c>
      <c r="I1131" s="23">
        <f t="shared" si="75"/>
        <v>0</v>
      </c>
      <c r="K1131" s="2">
        <v>520</v>
      </c>
    </row>
    <row r="1132" spans="2:11" ht="12.75">
      <c r="B1132" s="223"/>
      <c r="H1132" s="5">
        <f t="shared" si="77"/>
        <v>0</v>
      </c>
      <c r="I1132" s="23">
        <f t="shared" si="75"/>
        <v>0</v>
      </c>
      <c r="K1132" s="2">
        <v>520</v>
      </c>
    </row>
    <row r="1133" spans="2:11" ht="12.75">
      <c r="B1133" s="219">
        <v>350</v>
      </c>
      <c r="C1133" s="33" t="s">
        <v>417</v>
      </c>
      <c r="D1133" s="33" t="s">
        <v>457</v>
      </c>
      <c r="E1133" s="33" t="s">
        <v>418</v>
      </c>
      <c r="F1133" s="32" t="s">
        <v>522</v>
      </c>
      <c r="G1133" s="32" t="s">
        <v>27</v>
      </c>
      <c r="H1133" s="5">
        <f t="shared" si="77"/>
        <v>-350</v>
      </c>
      <c r="I1133" s="23">
        <f t="shared" si="75"/>
        <v>0.6730769230769231</v>
      </c>
      <c r="K1133" s="2">
        <v>520</v>
      </c>
    </row>
    <row r="1134" spans="2:11" ht="12.75">
      <c r="B1134" s="219">
        <v>650</v>
      </c>
      <c r="C1134" s="33" t="s">
        <v>417</v>
      </c>
      <c r="D1134" s="33" t="s">
        <v>457</v>
      </c>
      <c r="E1134" s="33" t="s">
        <v>418</v>
      </c>
      <c r="F1134" s="32" t="s">
        <v>574</v>
      </c>
      <c r="G1134" s="32" t="s">
        <v>22</v>
      </c>
      <c r="H1134" s="5">
        <f t="shared" si="77"/>
        <v>-1000</v>
      </c>
      <c r="I1134" s="23">
        <f t="shared" si="75"/>
        <v>1.25</v>
      </c>
      <c r="K1134" s="2">
        <v>520</v>
      </c>
    </row>
    <row r="1135" spans="2:11" ht="12.75">
      <c r="B1135" s="219">
        <v>500</v>
      </c>
      <c r="C1135" s="33" t="s">
        <v>417</v>
      </c>
      <c r="D1135" s="33" t="s">
        <v>457</v>
      </c>
      <c r="E1135" s="33" t="s">
        <v>418</v>
      </c>
      <c r="F1135" s="32" t="s">
        <v>522</v>
      </c>
      <c r="G1135" s="32" t="s">
        <v>22</v>
      </c>
      <c r="H1135" s="5">
        <f t="shared" si="77"/>
        <v>-1500</v>
      </c>
      <c r="I1135" s="23">
        <f t="shared" si="75"/>
        <v>0.9615384615384616</v>
      </c>
      <c r="K1135" s="2">
        <v>520</v>
      </c>
    </row>
    <row r="1136" spans="2:11" ht="12.75">
      <c r="B1136" s="156">
        <v>400</v>
      </c>
      <c r="C1136" s="33" t="s">
        <v>417</v>
      </c>
      <c r="D1136" s="33" t="s">
        <v>457</v>
      </c>
      <c r="E1136" s="33" t="s">
        <v>418</v>
      </c>
      <c r="F1136" s="32" t="s">
        <v>522</v>
      </c>
      <c r="G1136" s="32" t="s">
        <v>24</v>
      </c>
      <c r="H1136" s="5">
        <f t="shared" si="77"/>
        <v>-1900</v>
      </c>
      <c r="I1136" s="23">
        <f t="shared" si="75"/>
        <v>0.7692307692307693</v>
      </c>
      <c r="K1136" s="2">
        <v>520</v>
      </c>
    </row>
    <row r="1137" spans="2:11" ht="12.75">
      <c r="B1137" s="219">
        <v>1900</v>
      </c>
      <c r="C1137" s="33" t="s">
        <v>417</v>
      </c>
      <c r="D1137" s="33" t="s">
        <v>457</v>
      </c>
      <c r="E1137" s="33" t="s">
        <v>418</v>
      </c>
      <c r="F1137" s="32" t="s">
        <v>575</v>
      </c>
      <c r="G1137" s="32" t="s">
        <v>64</v>
      </c>
      <c r="H1137" s="5">
        <f t="shared" si="77"/>
        <v>-3800</v>
      </c>
      <c r="I1137" s="23">
        <f t="shared" si="75"/>
        <v>3.6538461538461537</v>
      </c>
      <c r="K1137" s="2">
        <v>520</v>
      </c>
    </row>
    <row r="1138" spans="2:11" ht="12.75">
      <c r="B1138" s="219">
        <v>3600</v>
      </c>
      <c r="C1138" s="33" t="s">
        <v>576</v>
      </c>
      <c r="D1138" s="33" t="s">
        <v>457</v>
      </c>
      <c r="E1138" s="33" t="s">
        <v>418</v>
      </c>
      <c r="F1138" s="32" t="s">
        <v>577</v>
      </c>
      <c r="G1138" s="32" t="s">
        <v>134</v>
      </c>
      <c r="H1138" s="5">
        <f t="shared" si="77"/>
        <v>-7400</v>
      </c>
      <c r="I1138" s="23">
        <f t="shared" si="75"/>
        <v>6.923076923076923</v>
      </c>
      <c r="K1138" s="2">
        <v>520</v>
      </c>
    </row>
    <row r="1139" spans="2:11" ht="12.75">
      <c r="B1139" s="219">
        <v>2500</v>
      </c>
      <c r="C1139" s="13" t="s">
        <v>578</v>
      </c>
      <c r="D1139" s="33" t="s">
        <v>457</v>
      </c>
      <c r="E1139" s="33" t="s">
        <v>418</v>
      </c>
      <c r="F1139" s="32" t="s">
        <v>579</v>
      </c>
      <c r="G1139" s="32" t="s">
        <v>134</v>
      </c>
      <c r="H1139" s="5">
        <f t="shared" si="77"/>
        <v>-9900</v>
      </c>
      <c r="I1139" s="23">
        <f t="shared" si="75"/>
        <v>4.8076923076923075</v>
      </c>
      <c r="K1139" s="2">
        <v>520</v>
      </c>
    </row>
    <row r="1140" spans="2:11" ht="12.75">
      <c r="B1140" s="219">
        <v>5125</v>
      </c>
      <c r="C1140" s="33" t="s">
        <v>417</v>
      </c>
      <c r="D1140" s="33" t="s">
        <v>457</v>
      </c>
      <c r="E1140" s="33" t="s">
        <v>418</v>
      </c>
      <c r="F1140" s="32" t="s">
        <v>580</v>
      </c>
      <c r="G1140" s="32" t="s">
        <v>134</v>
      </c>
      <c r="H1140" s="5">
        <f t="shared" si="77"/>
        <v>-15025</v>
      </c>
      <c r="I1140" s="23">
        <f t="shared" si="75"/>
        <v>9.85576923076923</v>
      </c>
      <c r="K1140" s="2">
        <v>520</v>
      </c>
    </row>
    <row r="1141" spans="2:11" ht="12.75">
      <c r="B1141" s="219">
        <v>500</v>
      </c>
      <c r="C1141" s="33" t="s">
        <v>417</v>
      </c>
      <c r="D1141" s="33" t="s">
        <v>457</v>
      </c>
      <c r="E1141" s="33" t="s">
        <v>418</v>
      </c>
      <c r="F1141" s="32" t="s">
        <v>522</v>
      </c>
      <c r="G1141" s="32" t="s">
        <v>139</v>
      </c>
      <c r="H1141" s="5">
        <f t="shared" si="77"/>
        <v>-15525</v>
      </c>
      <c r="I1141" s="23">
        <f t="shared" si="75"/>
        <v>0.9615384615384616</v>
      </c>
      <c r="K1141" s="2">
        <v>520</v>
      </c>
    </row>
    <row r="1142" spans="2:11" ht="12.75">
      <c r="B1142" s="219">
        <v>1000</v>
      </c>
      <c r="C1142" s="33" t="s">
        <v>581</v>
      </c>
      <c r="D1142" s="33" t="s">
        <v>457</v>
      </c>
      <c r="E1142" s="33" t="s">
        <v>418</v>
      </c>
      <c r="F1142" s="32" t="s">
        <v>582</v>
      </c>
      <c r="G1142" s="32" t="s">
        <v>142</v>
      </c>
      <c r="H1142" s="5">
        <f t="shared" si="77"/>
        <v>-16525</v>
      </c>
      <c r="I1142" s="23">
        <f t="shared" si="75"/>
        <v>1.9230769230769231</v>
      </c>
      <c r="K1142" s="2">
        <v>520</v>
      </c>
    </row>
    <row r="1143" spans="2:11" ht="12.75">
      <c r="B1143" s="219">
        <v>350</v>
      </c>
      <c r="C1143" s="33" t="s">
        <v>417</v>
      </c>
      <c r="D1143" s="33" t="s">
        <v>457</v>
      </c>
      <c r="E1143" s="33" t="s">
        <v>418</v>
      </c>
      <c r="F1143" s="32" t="s">
        <v>522</v>
      </c>
      <c r="G1143" s="32" t="s">
        <v>270</v>
      </c>
      <c r="H1143" s="5">
        <f t="shared" si="77"/>
        <v>-16875</v>
      </c>
      <c r="I1143" s="23">
        <f t="shared" si="75"/>
        <v>0.6730769230769231</v>
      </c>
      <c r="K1143" s="2">
        <v>520</v>
      </c>
    </row>
    <row r="1144" spans="2:11" ht="12.75">
      <c r="B1144" s="156">
        <v>250</v>
      </c>
      <c r="C1144" s="33" t="s">
        <v>417</v>
      </c>
      <c r="D1144" s="33" t="s">
        <v>457</v>
      </c>
      <c r="E1144" s="33" t="s">
        <v>418</v>
      </c>
      <c r="F1144" s="32" t="s">
        <v>522</v>
      </c>
      <c r="G1144" s="32" t="s">
        <v>234</v>
      </c>
      <c r="H1144" s="5">
        <f t="shared" si="77"/>
        <v>-17125</v>
      </c>
      <c r="I1144" s="23">
        <f t="shared" si="75"/>
        <v>0.4807692307692308</v>
      </c>
      <c r="K1144" s="2">
        <v>520</v>
      </c>
    </row>
    <row r="1145" spans="2:11" ht="12.75">
      <c r="B1145" s="219">
        <v>300</v>
      </c>
      <c r="C1145" s="33" t="s">
        <v>417</v>
      </c>
      <c r="D1145" s="33" t="s">
        <v>457</v>
      </c>
      <c r="E1145" s="33" t="s">
        <v>418</v>
      </c>
      <c r="F1145" s="32" t="s">
        <v>522</v>
      </c>
      <c r="G1145" s="32" t="s">
        <v>207</v>
      </c>
      <c r="H1145" s="5">
        <f t="shared" si="77"/>
        <v>-17425</v>
      </c>
      <c r="I1145" s="23">
        <f t="shared" si="75"/>
        <v>0.5769230769230769</v>
      </c>
      <c r="K1145" s="2">
        <v>520</v>
      </c>
    </row>
    <row r="1146" spans="2:11" ht="12.75">
      <c r="B1146" s="219">
        <v>3000</v>
      </c>
      <c r="C1146" s="33" t="s">
        <v>583</v>
      </c>
      <c r="D1146" s="33" t="s">
        <v>457</v>
      </c>
      <c r="E1146" s="33" t="s">
        <v>418</v>
      </c>
      <c r="F1146" s="32" t="s">
        <v>522</v>
      </c>
      <c r="G1146" s="32" t="s">
        <v>220</v>
      </c>
      <c r="H1146" s="5">
        <f t="shared" si="77"/>
        <v>-20425</v>
      </c>
      <c r="I1146" s="23">
        <f t="shared" si="75"/>
        <v>5.769230769230769</v>
      </c>
      <c r="K1146" s="2">
        <v>520</v>
      </c>
    </row>
    <row r="1147" spans="2:11" ht="12.75">
      <c r="B1147" s="219">
        <v>2000</v>
      </c>
      <c r="C1147" s="33" t="s">
        <v>584</v>
      </c>
      <c r="D1147" s="33" t="s">
        <v>457</v>
      </c>
      <c r="E1147" s="33" t="s">
        <v>418</v>
      </c>
      <c r="F1147" s="32" t="s">
        <v>522</v>
      </c>
      <c r="G1147" s="32" t="s">
        <v>220</v>
      </c>
      <c r="H1147" s="5">
        <f t="shared" si="77"/>
        <v>-22425</v>
      </c>
      <c r="I1147" s="23">
        <f t="shared" si="75"/>
        <v>3.8461538461538463</v>
      </c>
      <c r="K1147" s="2">
        <v>520</v>
      </c>
    </row>
    <row r="1148" spans="2:11" ht="12.75">
      <c r="B1148" s="156">
        <v>3000</v>
      </c>
      <c r="C1148" s="33" t="s">
        <v>583</v>
      </c>
      <c r="D1148" s="33" t="s">
        <v>457</v>
      </c>
      <c r="E1148" s="33" t="s">
        <v>418</v>
      </c>
      <c r="F1148" s="32" t="s">
        <v>522</v>
      </c>
      <c r="G1148" s="32" t="s">
        <v>195</v>
      </c>
      <c r="H1148" s="5">
        <f t="shared" si="77"/>
        <v>-25425</v>
      </c>
      <c r="I1148" s="23">
        <f t="shared" si="75"/>
        <v>5.769230769230769</v>
      </c>
      <c r="K1148" s="2">
        <v>520</v>
      </c>
    </row>
    <row r="1149" spans="2:11" ht="12.75">
      <c r="B1149" s="217">
        <v>50000</v>
      </c>
      <c r="C1149" s="1" t="s">
        <v>931</v>
      </c>
      <c r="D1149" s="1" t="s">
        <v>457</v>
      </c>
      <c r="E1149" s="13" t="s">
        <v>418</v>
      </c>
      <c r="F1149" s="28" t="s">
        <v>586</v>
      </c>
      <c r="G1149" s="28" t="s">
        <v>142</v>
      </c>
      <c r="H1149" s="5">
        <f t="shared" si="77"/>
        <v>-75425</v>
      </c>
      <c r="I1149" s="23">
        <f t="shared" si="75"/>
        <v>96.15384615384616</v>
      </c>
      <c r="K1149" s="2">
        <v>520</v>
      </c>
    </row>
    <row r="1150" spans="1:11" s="45" customFormat="1" ht="12.75">
      <c r="A1150" s="12"/>
      <c r="B1150" s="200">
        <f>SUM(B1133:B1149)</f>
        <v>75425</v>
      </c>
      <c r="C1150" s="12"/>
      <c r="D1150" s="12"/>
      <c r="E1150" s="12" t="s">
        <v>418</v>
      </c>
      <c r="F1150" s="19"/>
      <c r="G1150" s="19"/>
      <c r="H1150" s="43">
        <v>0</v>
      </c>
      <c r="I1150" s="44">
        <f t="shared" si="75"/>
        <v>145.04807692307693</v>
      </c>
      <c r="K1150" s="2">
        <v>520</v>
      </c>
    </row>
    <row r="1151" spans="2:11" ht="12.75">
      <c r="B1151" s="8"/>
      <c r="H1151" s="5">
        <f>H1150-B1151</f>
        <v>0</v>
      </c>
      <c r="I1151" s="23">
        <f t="shared" si="75"/>
        <v>0</v>
      </c>
      <c r="K1151" s="2">
        <v>520</v>
      </c>
    </row>
    <row r="1152" spans="2:11" ht="12.75">
      <c r="B1152" s="8"/>
      <c r="H1152" s="5">
        <f>H1151-B1152</f>
        <v>0</v>
      </c>
      <c r="I1152" s="23">
        <f t="shared" si="75"/>
        <v>0</v>
      </c>
      <c r="K1152" s="2">
        <v>520</v>
      </c>
    </row>
    <row r="1153" spans="2:11" ht="12.75">
      <c r="B1153" s="91">
        <v>100000</v>
      </c>
      <c r="C1153" s="76" t="s">
        <v>930</v>
      </c>
      <c r="D1153" s="34" t="s">
        <v>457</v>
      </c>
      <c r="E1153" s="34" t="s">
        <v>418</v>
      </c>
      <c r="F1153" s="35" t="s">
        <v>585</v>
      </c>
      <c r="G1153" s="35" t="s">
        <v>203</v>
      </c>
      <c r="H1153" s="5">
        <f>H1152-B1153</f>
        <v>-100000</v>
      </c>
      <c r="I1153" s="23">
        <f t="shared" si="75"/>
        <v>192.30769230769232</v>
      </c>
      <c r="K1153" s="2">
        <v>520</v>
      </c>
    </row>
    <row r="1154" spans="1:11" s="45" customFormat="1" ht="12.75">
      <c r="A1154" s="12"/>
      <c r="B1154" s="94">
        <f>SUM(B1153)</f>
        <v>100000</v>
      </c>
      <c r="C1154" s="79" t="s">
        <v>930</v>
      </c>
      <c r="D1154" s="52"/>
      <c r="E1154" s="52"/>
      <c r="F1154" s="53"/>
      <c r="G1154" s="53"/>
      <c r="H1154" s="43">
        <v>0</v>
      </c>
      <c r="I1154" s="44">
        <f t="shared" si="75"/>
        <v>192.30769230769232</v>
      </c>
      <c r="K1154" s="2">
        <v>520</v>
      </c>
    </row>
    <row r="1155" spans="8:11" ht="12.75">
      <c r="H1155" s="5">
        <f>H1154-B1155</f>
        <v>0</v>
      </c>
      <c r="I1155" s="23">
        <f t="shared" si="75"/>
        <v>0</v>
      </c>
      <c r="K1155" s="2">
        <v>520</v>
      </c>
    </row>
    <row r="1156" spans="8:11" ht="12.75">
      <c r="H1156" s="5">
        <v>0</v>
      </c>
      <c r="I1156" s="23">
        <f aca="true" t="shared" si="78" ref="I1156:I1219">+B1156/K1156</f>
        <v>0</v>
      </c>
      <c r="K1156" s="2">
        <v>520</v>
      </c>
    </row>
    <row r="1157" spans="2:11" ht="12.75">
      <c r="B1157" s="74">
        <v>150000</v>
      </c>
      <c r="C1157" s="13" t="s">
        <v>932</v>
      </c>
      <c r="D1157" s="13" t="s">
        <v>457</v>
      </c>
      <c r="E1157" s="13" t="s">
        <v>587</v>
      </c>
      <c r="F1157" s="31" t="s">
        <v>588</v>
      </c>
      <c r="G1157" s="28" t="s">
        <v>234</v>
      </c>
      <c r="H1157" s="5">
        <f>H1156-B1157</f>
        <v>-150000</v>
      </c>
      <c r="I1157" s="23">
        <f t="shared" si="78"/>
        <v>288.46153846153845</v>
      </c>
      <c r="J1157" t="s">
        <v>936</v>
      </c>
      <c r="K1157" s="2">
        <v>520</v>
      </c>
    </row>
    <row r="1158" spans="2:11" ht="12.75">
      <c r="B1158" s="173">
        <v>150000</v>
      </c>
      <c r="C1158" s="13" t="s">
        <v>933</v>
      </c>
      <c r="D1158" s="13" t="s">
        <v>457</v>
      </c>
      <c r="E1158" s="13" t="s">
        <v>587</v>
      </c>
      <c r="F1158" s="31" t="s">
        <v>589</v>
      </c>
      <c r="G1158" s="31" t="s">
        <v>198</v>
      </c>
      <c r="H1158" s="5">
        <f>H1157-B1158</f>
        <v>-300000</v>
      </c>
      <c r="I1158" s="23">
        <f t="shared" si="78"/>
        <v>288.46153846153845</v>
      </c>
      <c r="J1158" t="s">
        <v>936</v>
      </c>
      <c r="K1158" s="2">
        <v>520</v>
      </c>
    </row>
    <row r="1159" spans="2:11" ht="12.75">
      <c r="B1159" s="173">
        <v>150000</v>
      </c>
      <c r="C1159" s="13" t="s">
        <v>934</v>
      </c>
      <c r="D1159" s="13" t="s">
        <v>457</v>
      </c>
      <c r="E1159" s="13" t="s">
        <v>587</v>
      </c>
      <c r="F1159" s="35" t="s">
        <v>590</v>
      </c>
      <c r="G1159" s="28" t="s">
        <v>220</v>
      </c>
      <c r="H1159" s="5">
        <f>H1158-B1159</f>
        <v>-450000</v>
      </c>
      <c r="I1159" s="23">
        <f t="shared" si="78"/>
        <v>288.46153846153845</v>
      </c>
      <c r="J1159" t="s">
        <v>936</v>
      </c>
      <c r="K1159" s="2">
        <v>520</v>
      </c>
    </row>
    <row r="1160" spans="2:11" ht="12.75">
      <c r="B1160" s="173">
        <v>150000</v>
      </c>
      <c r="C1160" s="13" t="s">
        <v>935</v>
      </c>
      <c r="D1160" s="13" t="s">
        <v>457</v>
      </c>
      <c r="E1160" s="13" t="s">
        <v>587</v>
      </c>
      <c r="F1160" s="35" t="s">
        <v>591</v>
      </c>
      <c r="G1160" s="31" t="s">
        <v>234</v>
      </c>
      <c r="H1160" s="5">
        <f>H1159-B1160</f>
        <v>-600000</v>
      </c>
      <c r="I1160" s="23">
        <f t="shared" si="78"/>
        <v>288.46153846153845</v>
      </c>
      <c r="J1160" t="s">
        <v>936</v>
      </c>
      <c r="K1160" s="2">
        <v>520</v>
      </c>
    </row>
    <row r="1161" spans="1:11" s="45" customFormat="1" ht="12.75">
      <c r="A1161" s="12"/>
      <c r="B1161" s="87">
        <f>SUM(B1157:B1160)</f>
        <v>600000</v>
      </c>
      <c r="C1161" s="12"/>
      <c r="D1161" s="12"/>
      <c r="E1161" s="12" t="s">
        <v>587</v>
      </c>
      <c r="F1161" s="19"/>
      <c r="G1161" s="19"/>
      <c r="H1161" s="43">
        <v>0</v>
      </c>
      <c r="I1161" s="44">
        <f t="shared" si="78"/>
        <v>1153.8461538461538</v>
      </c>
      <c r="K1161" s="2">
        <v>520</v>
      </c>
    </row>
    <row r="1162" spans="8:11" ht="12.75">
      <c r="H1162" s="5">
        <f>H1161-B1162</f>
        <v>0</v>
      </c>
      <c r="I1162" s="23">
        <f t="shared" si="78"/>
        <v>0</v>
      </c>
      <c r="K1162" s="2">
        <v>520</v>
      </c>
    </row>
    <row r="1163" spans="8:11" ht="12.75">
      <c r="H1163" s="5">
        <v>0</v>
      </c>
      <c r="I1163" s="23">
        <f t="shared" si="78"/>
        <v>0</v>
      </c>
      <c r="K1163" s="2">
        <v>520</v>
      </c>
    </row>
    <row r="1164" spans="2:11" ht="12.75">
      <c r="B1164" s="74">
        <v>200000</v>
      </c>
      <c r="C1164" s="1" t="s">
        <v>592</v>
      </c>
      <c r="D1164" s="1" t="s">
        <v>457</v>
      </c>
      <c r="E1164" s="1" t="s">
        <v>593</v>
      </c>
      <c r="F1164" s="28" t="s">
        <v>594</v>
      </c>
      <c r="G1164" s="28" t="s">
        <v>220</v>
      </c>
      <c r="H1164" s="5">
        <f>H1163-B1164</f>
        <v>-200000</v>
      </c>
      <c r="I1164" s="23">
        <f t="shared" si="78"/>
        <v>384.61538461538464</v>
      </c>
      <c r="K1164" s="2">
        <v>520</v>
      </c>
    </row>
    <row r="1165" spans="2:11" ht="12.75">
      <c r="B1165" s="74">
        <v>160000</v>
      </c>
      <c r="C1165" s="1" t="s">
        <v>595</v>
      </c>
      <c r="D1165" s="1" t="s">
        <v>457</v>
      </c>
      <c r="E1165" s="1" t="s">
        <v>596</v>
      </c>
      <c r="F1165" s="28" t="s">
        <v>594</v>
      </c>
      <c r="G1165" s="28" t="s">
        <v>220</v>
      </c>
      <c r="H1165" s="5">
        <f>H1164-B1165</f>
        <v>-360000</v>
      </c>
      <c r="I1165" s="23">
        <f t="shared" si="78"/>
        <v>307.6923076923077</v>
      </c>
      <c r="K1165" s="2">
        <v>520</v>
      </c>
    </row>
    <row r="1166" spans="1:11" s="45" customFormat="1" ht="12.75">
      <c r="A1166" s="12"/>
      <c r="B1166" s="87">
        <f>SUM(B1164:B1165)</f>
        <v>360000</v>
      </c>
      <c r="C1166" s="12" t="s">
        <v>597</v>
      </c>
      <c r="D1166" s="12"/>
      <c r="E1166" s="12"/>
      <c r="F1166" s="19"/>
      <c r="G1166" s="19"/>
      <c r="H1166" s="43">
        <v>0</v>
      </c>
      <c r="I1166" s="44">
        <f t="shared" si="78"/>
        <v>692.3076923076923</v>
      </c>
      <c r="K1166" s="2">
        <v>520</v>
      </c>
    </row>
    <row r="1167" spans="2:11" ht="12.75">
      <c r="B1167" s="8"/>
      <c r="H1167" s="5">
        <f>H1166-B1167</f>
        <v>0</v>
      </c>
      <c r="I1167" s="23">
        <f t="shared" si="78"/>
        <v>0</v>
      </c>
      <c r="K1167" s="2">
        <v>520</v>
      </c>
    </row>
    <row r="1168" spans="2:11" ht="12.75">
      <c r="B1168" s="8"/>
      <c r="H1168" s="5">
        <v>0</v>
      </c>
      <c r="I1168" s="23">
        <f t="shared" si="78"/>
        <v>0</v>
      </c>
      <c r="K1168" s="2">
        <v>520</v>
      </c>
    </row>
    <row r="1169" spans="2:11" ht="12.75">
      <c r="B1169" s="8"/>
      <c r="H1169" s="5">
        <f>H1168-B1169</f>
        <v>0</v>
      </c>
      <c r="I1169" s="23">
        <f t="shared" si="78"/>
        <v>0</v>
      </c>
      <c r="K1169" s="2">
        <v>520</v>
      </c>
    </row>
    <row r="1170" spans="2:11" ht="12.75">
      <c r="B1170" s="8"/>
      <c r="H1170" s="5">
        <f>H1169-B1170</f>
        <v>0</v>
      </c>
      <c r="I1170" s="23">
        <f t="shared" si="78"/>
        <v>0</v>
      </c>
      <c r="K1170" s="2">
        <v>520</v>
      </c>
    </row>
    <row r="1171" spans="1:11" s="67" customFormat="1" ht="13.5" thickBot="1">
      <c r="A1171" s="63"/>
      <c r="B1171" s="212">
        <f>+B1213+B1217+B1274+B1277+B1320+B1376+B1386+B1391</f>
        <v>912600</v>
      </c>
      <c r="C1171" s="80"/>
      <c r="D1171" s="62" t="s">
        <v>598</v>
      </c>
      <c r="E1171" s="63"/>
      <c r="F1171" s="64"/>
      <c r="G1171" s="64"/>
      <c r="H1171" s="65">
        <f>H1170-B1171</f>
        <v>-912600</v>
      </c>
      <c r="I1171" s="66">
        <f t="shared" si="78"/>
        <v>1755</v>
      </c>
      <c r="K1171" s="2">
        <v>520</v>
      </c>
    </row>
    <row r="1172" spans="2:11" ht="12.75">
      <c r="B1172" s="213"/>
      <c r="C1172" s="81"/>
      <c r="D1172" s="82"/>
      <c r="E1172" s="83"/>
      <c r="F1172" s="84"/>
      <c r="G1172" s="84"/>
      <c r="H1172" s="5">
        <v>0</v>
      </c>
      <c r="I1172" s="23">
        <f t="shared" si="78"/>
        <v>0</v>
      </c>
      <c r="K1172" s="2">
        <v>520</v>
      </c>
    </row>
    <row r="1173" spans="2:11" ht="12.75">
      <c r="B1173" s="213"/>
      <c r="C1173" s="81"/>
      <c r="D1173" s="82"/>
      <c r="E1173" s="83"/>
      <c r="F1173" s="84"/>
      <c r="G1173" s="84"/>
      <c r="H1173" s="5">
        <v>0</v>
      </c>
      <c r="I1173" s="23">
        <f t="shared" si="78"/>
        <v>0</v>
      </c>
      <c r="K1173" s="2">
        <v>520</v>
      </c>
    </row>
    <row r="1174" spans="2:11" ht="12.75">
      <c r="B1174" s="74">
        <v>5000</v>
      </c>
      <c r="C1174" s="13" t="s">
        <v>0</v>
      </c>
      <c r="D1174" s="1" t="s">
        <v>599</v>
      </c>
      <c r="E1174" s="1" t="s">
        <v>600</v>
      </c>
      <c r="F1174" s="28" t="s">
        <v>601</v>
      </c>
      <c r="G1174" s="28" t="s">
        <v>14</v>
      </c>
      <c r="H1174" s="5">
        <f aca="true" t="shared" si="79" ref="H1174:H1212">H1173-B1174</f>
        <v>-5000</v>
      </c>
      <c r="I1174" s="23">
        <f t="shared" si="78"/>
        <v>9.615384615384615</v>
      </c>
      <c r="K1174" s="2">
        <v>520</v>
      </c>
    </row>
    <row r="1175" spans="2:11" ht="12.75">
      <c r="B1175" s="214">
        <v>2500</v>
      </c>
      <c r="C1175" s="13" t="s">
        <v>0</v>
      </c>
      <c r="D1175" s="37" t="s">
        <v>599</v>
      </c>
      <c r="E1175" s="37" t="s">
        <v>602</v>
      </c>
      <c r="F1175" s="28" t="s">
        <v>603</v>
      </c>
      <c r="G1175" s="28" t="s">
        <v>14</v>
      </c>
      <c r="H1175" s="5">
        <f t="shared" si="79"/>
        <v>-7500</v>
      </c>
      <c r="I1175" s="23">
        <f t="shared" si="78"/>
        <v>4.8076923076923075</v>
      </c>
      <c r="K1175" s="2">
        <v>520</v>
      </c>
    </row>
    <row r="1176" spans="2:11" ht="12.75">
      <c r="B1176" s="74">
        <v>2500</v>
      </c>
      <c r="C1176" s="13" t="s">
        <v>0</v>
      </c>
      <c r="D1176" s="1" t="s">
        <v>599</v>
      </c>
      <c r="E1176" s="1" t="s">
        <v>602</v>
      </c>
      <c r="F1176" s="28" t="s">
        <v>604</v>
      </c>
      <c r="G1176" s="28" t="s">
        <v>18</v>
      </c>
      <c r="H1176" s="5">
        <f t="shared" si="79"/>
        <v>-10000</v>
      </c>
      <c r="I1176" s="23">
        <f t="shared" si="78"/>
        <v>4.8076923076923075</v>
      </c>
      <c r="K1176" s="2">
        <v>520</v>
      </c>
    </row>
    <row r="1177" spans="2:11" ht="12.75">
      <c r="B1177" s="74">
        <v>2500</v>
      </c>
      <c r="C1177" s="13" t="s">
        <v>0</v>
      </c>
      <c r="D1177" s="1" t="s">
        <v>599</v>
      </c>
      <c r="E1177" s="1" t="s">
        <v>600</v>
      </c>
      <c r="F1177" s="28" t="s">
        <v>605</v>
      </c>
      <c r="G1177" s="28" t="s">
        <v>27</v>
      </c>
      <c r="H1177" s="5">
        <f t="shared" si="79"/>
        <v>-12500</v>
      </c>
      <c r="I1177" s="23">
        <f t="shared" si="78"/>
        <v>4.8076923076923075</v>
      </c>
      <c r="K1177" s="2">
        <v>520</v>
      </c>
    </row>
    <row r="1178" spans="2:11" ht="12.75">
      <c r="B1178" s="74">
        <v>2500</v>
      </c>
      <c r="C1178" s="13" t="s">
        <v>0</v>
      </c>
      <c r="D1178" s="1" t="s">
        <v>599</v>
      </c>
      <c r="E1178" s="1" t="s">
        <v>600</v>
      </c>
      <c r="F1178" s="28" t="s">
        <v>606</v>
      </c>
      <c r="G1178" s="28" t="s">
        <v>24</v>
      </c>
      <c r="H1178" s="5">
        <f t="shared" si="79"/>
        <v>-15000</v>
      </c>
      <c r="I1178" s="23">
        <f t="shared" si="78"/>
        <v>4.8076923076923075</v>
      </c>
      <c r="K1178" s="2">
        <v>520</v>
      </c>
    </row>
    <row r="1179" spans="2:11" ht="12.75">
      <c r="B1179" s="74">
        <v>2500</v>
      </c>
      <c r="C1179" s="13" t="s">
        <v>0</v>
      </c>
      <c r="D1179" s="1" t="s">
        <v>599</v>
      </c>
      <c r="E1179" s="1" t="s">
        <v>600</v>
      </c>
      <c r="F1179" s="28" t="s">
        <v>607</v>
      </c>
      <c r="G1179" s="28" t="s">
        <v>165</v>
      </c>
      <c r="H1179" s="5">
        <f t="shared" si="79"/>
        <v>-17500</v>
      </c>
      <c r="I1179" s="23">
        <f t="shared" si="78"/>
        <v>4.8076923076923075</v>
      </c>
      <c r="K1179" s="2">
        <v>520</v>
      </c>
    </row>
    <row r="1180" spans="2:11" ht="12.75">
      <c r="B1180" s="74">
        <v>5000</v>
      </c>
      <c r="C1180" s="13" t="s">
        <v>0</v>
      </c>
      <c r="D1180" s="1" t="s">
        <v>599</v>
      </c>
      <c r="E1180" s="1" t="s">
        <v>600</v>
      </c>
      <c r="F1180" s="28" t="s">
        <v>608</v>
      </c>
      <c r="G1180" s="28" t="s">
        <v>220</v>
      </c>
      <c r="H1180" s="5">
        <f t="shared" si="79"/>
        <v>-22500</v>
      </c>
      <c r="I1180" s="23">
        <f t="shared" si="78"/>
        <v>9.615384615384615</v>
      </c>
      <c r="K1180" s="2">
        <v>520</v>
      </c>
    </row>
    <row r="1181" spans="2:11" ht="12.75">
      <c r="B1181" s="74">
        <v>2500</v>
      </c>
      <c r="C1181" s="13" t="s">
        <v>0</v>
      </c>
      <c r="D1181" s="1" t="s">
        <v>599</v>
      </c>
      <c r="E1181" s="1" t="s">
        <v>600</v>
      </c>
      <c r="F1181" s="28" t="s">
        <v>609</v>
      </c>
      <c r="G1181" s="28" t="s">
        <v>198</v>
      </c>
      <c r="H1181" s="5">
        <f t="shared" si="79"/>
        <v>-25000</v>
      </c>
      <c r="I1181" s="23">
        <f t="shared" si="78"/>
        <v>4.8076923076923075</v>
      </c>
      <c r="K1181" s="2">
        <v>520</v>
      </c>
    </row>
    <row r="1182" spans="2:11" ht="12.75">
      <c r="B1182" s="215">
        <v>2500</v>
      </c>
      <c r="C1182" s="13" t="s">
        <v>0</v>
      </c>
      <c r="D1182" s="1" t="s">
        <v>599</v>
      </c>
      <c r="E1182" s="1" t="s">
        <v>600</v>
      </c>
      <c r="F1182" s="28" t="s">
        <v>610</v>
      </c>
      <c r="G1182" s="28" t="s">
        <v>201</v>
      </c>
      <c r="H1182" s="5">
        <f t="shared" si="79"/>
        <v>-27500</v>
      </c>
      <c r="I1182" s="23">
        <f t="shared" si="78"/>
        <v>4.8076923076923075</v>
      </c>
      <c r="K1182" s="2">
        <v>520</v>
      </c>
    </row>
    <row r="1183" spans="2:11" ht="12.75">
      <c r="B1183" s="74">
        <v>2500</v>
      </c>
      <c r="C1183" s="13" t="s">
        <v>0</v>
      </c>
      <c r="D1183" s="1" t="s">
        <v>599</v>
      </c>
      <c r="E1183" s="1" t="s">
        <v>600</v>
      </c>
      <c r="F1183" s="28" t="s">
        <v>611</v>
      </c>
      <c r="G1183" s="28" t="s">
        <v>207</v>
      </c>
      <c r="H1183" s="5">
        <f t="shared" si="79"/>
        <v>-30000</v>
      </c>
      <c r="I1183" s="23">
        <f t="shared" si="78"/>
        <v>4.8076923076923075</v>
      </c>
      <c r="K1183" s="2">
        <v>520</v>
      </c>
    </row>
    <row r="1184" spans="2:11" ht="12.75">
      <c r="B1184" s="74">
        <v>2500</v>
      </c>
      <c r="C1184" s="13" t="s">
        <v>0</v>
      </c>
      <c r="D1184" s="13" t="s">
        <v>599</v>
      </c>
      <c r="E1184" s="1" t="s">
        <v>25</v>
      </c>
      <c r="F1184" s="31" t="s">
        <v>612</v>
      </c>
      <c r="G1184" s="28" t="s">
        <v>38</v>
      </c>
      <c r="H1184" s="5">
        <f t="shared" si="79"/>
        <v>-32500</v>
      </c>
      <c r="I1184" s="23">
        <f t="shared" si="78"/>
        <v>4.8076923076923075</v>
      </c>
      <c r="K1184" s="2">
        <v>520</v>
      </c>
    </row>
    <row r="1185" spans="2:11" ht="12.75">
      <c r="B1185" s="74">
        <v>5000</v>
      </c>
      <c r="C1185" s="1" t="s">
        <v>0</v>
      </c>
      <c r="D1185" s="13" t="s">
        <v>599</v>
      </c>
      <c r="E1185" s="1" t="s">
        <v>25</v>
      </c>
      <c r="F1185" s="31" t="s">
        <v>613</v>
      </c>
      <c r="G1185" s="28" t="s">
        <v>22</v>
      </c>
      <c r="H1185" s="5">
        <f t="shared" si="79"/>
        <v>-37500</v>
      </c>
      <c r="I1185" s="23">
        <f t="shared" si="78"/>
        <v>9.615384615384615</v>
      </c>
      <c r="K1185" s="2">
        <v>520</v>
      </c>
    </row>
    <row r="1186" spans="2:11" ht="12.75">
      <c r="B1186" s="74">
        <v>2500</v>
      </c>
      <c r="C1186" s="1" t="s">
        <v>0</v>
      </c>
      <c r="D1186" s="13" t="s">
        <v>599</v>
      </c>
      <c r="E1186" s="1" t="s">
        <v>25</v>
      </c>
      <c r="F1186" s="31" t="s">
        <v>614</v>
      </c>
      <c r="G1186" s="28" t="s">
        <v>64</v>
      </c>
      <c r="H1186" s="5">
        <f t="shared" si="79"/>
        <v>-40000</v>
      </c>
      <c r="I1186" s="23">
        <f t="shared" si="78"/>
        <v>4.8076923076923075</v>
      </c>
      <c r="K1186" s="2">
        <v>520</v>
      </c>
    </row>
    <row r="1187" spans="2:11" ht="12.75">
      <c r="B1187" s="74">
        <v>2500</v>
      </c>
      <c r="C1187" s="1" t="s">
        <v>0</v>
      </c>
      <c r="D1187" s="13" t="s">
        <v>599</v>
      </c>
      <c r="E1187" s="1" t="s">
        <v>25</v>
      </c>
      <c r="F1187" s="31" t="s">
        <v>615</v>
      </c>
      <c r="G1187" s="28" t="s">
        <v>128</v>
      </c>
      <c r="H1187" s="5">
        <f t="shared" si="79"/>
        <v>-42500</v>
      </c>
      <c r="I1187" s="23">
        <f t="shared" si="78"/>
        <v>4.8076923076923075</v>
      </c>
      <c r="K1187" s="2">
        <v>520</v>
      </c>
    </row>
    <row r="1188" spans="2:11" ht="12.75">
      <c r="B1188" s="74">
        <v>2500</v>
      </c>
      <c r="C1188" s="1" t="s">
        <v>0</v>
      </c>
      <c r="D1188" s="13" t="s">
        <v>599</v>
      </c>
      <c r="E1188" s="1" t="s">
        <v>25</v>
      </c>
      <c r="F1188" s="31" t="s">
        <v>616</v>
      </c>
      <c r="G1188" s="28" t="s">
        <v>134</v>
      </c>
      <c r="H1188" s="5">
        <f t="shared" si="79"/>
        <v>-45000</v>
      </c>
      <c r="I1188" s="23">
        <f t="shared" si="78"/>
        <v>4.8076923076923075</v>
      </c>
      <c r="K1188" s="2">
        <v>520</v>
      </c>
    </row>
    <row r="1189" spans="2:11" ht="12.75">
      <c r="B1189" s="74">
        <v>5000</v>
      </c>
      <c r="C1189" s="1" t="s">
        <v>0</v>
      </c>
      <c r="D1189" s="1" t="s">
        <v>599</v>
      </c>
      <c r="E1189" s="1" t="s">
        <v>25</v>
      </c>
      <c r="F1189" s="31" t="s">
        <v>617</v>
      </c>
      <c r="G1189" s="28" t="s">
        <v>142</v>
      </c>
      <c r="H1189" s="5">
        <f t="shared" si="79"/>
        <v>-50000</v>
      </c>
      <c r="I1189" s="23">
        <f t="shared" si="78"/>
        <v>9.615384615384615</v>
      </c>
      <c r="K1189" s="2">
        <v>520</v>
      </c>
    </row>
    <row r="1190" spans="2:11" ht="12.75">
      <c r="B1190" s="74">
        <v>2500</v>
      </c>
      <c r="C1190" s="1" t="s">
        <v>0</v>
      </c>
      <c r="D1190" s="1" t="s">
        <v>599</v>
      </c>
      <c r="E1190" s="1" t="s">
        <v>25</v>
      </c>
      <c r="F1190" s="31" t="s">
        <v>618</v>
      </c>
      <c r="G1190" s="28" t="s">
        <v>145</v>
      </c>
      <c r="H1190" s="5">
        <f t="shared" si="79"/>
        <v>-52500</v>
      </c>
      <c r="I1190" s="23">
        <f t="shared" si="78"/>
        <v>4.8076923076923075</v>
      </c>
      <c r="K1190" s="2">
        <v>520</v>
      </c>
    </row>
    <row r="1191" spans="2:11" ht="12.75">
      <c r="B1191" s="74">
        <v>5000</v>
      </c>
      <c r="C1191" s="1" t="s">
        <v>0</v>
      </c>
      <c r="D1191" s="1" t="s">
        <v>599</v>
      </c>
      <c r="E1191" s="1" t="s">
        <v>25</v>
      </c>
      <c r="F1191" s="31" t="s">
        <v>619</v>
      </c>
      <c r="G1191" s="28" t="s">
        <v>165</v>
      </c>
      <c r="H1191" s="5">
        <f t="shared" si="79"/>
        <v>-57500</v>
      </c>
      <c r="I1191" s="23">
        <f t="shared" si="78"/>
        <v>9.615384615384615</v>
      </c>
      <c r="K1191" s="2">
        <v>520</v>
      </c>
    </row>
    <row r="1192" spans="2:11" ht="12.75">
      <c r="B1192" s="173">
        <v>2500</v>
      </c>
      <c r="C1192" s="1" t="s">
        <v>0</v>
      </c>
      <c r="D1192" s="1" t="s">
        <v>599</v>
      </c>
      <c r="E1192" s="1" t="s">
        <v>25</v>
      </c>
      <c r="F1192" s="31" t="s">
        <v>620</v>
      </c>
      <c r="G1192" s="28" t="s">
        <v>270</v>
      </c>
      <c r="H1192" s="5">
        <f t="shared" si="79"/>
        <v>-60000</v>
      </c>
      <c r="I1192" s="23">
        <f t="shared" si="78"/>
        <v>4.8076923076923075</v>
      </c>
      <c r="K1192" s="2">
        <v>520</v>
      </c>
    </row>
    <row r="1193" spans="2:11" ht="12.75">
      <c r="B1193" s="173">
        <v>2500</v>
      </c>
      <c r="C1193" s="1" t="s">
        <v>0</v>
      </c>
      <c r="D1193" s="1" t="s">
        <v>599</v>
      </c>
      <c r="E1193" s="1" t="s">
        <v>25</v>
      </c>
      <c r="F1193" s="31" t="s">
        <v>621</v>
      </c>
      <c r="G1193" s="28" t="s">
        <v>220</v>
      </c>
      <c r="H1193" s="5">
        <f t="shared" si="79"/>
        <v>-62500</v>
      </c>
      <c r="I1193" s="23">
        <f t="shared" si="78"/>
        <v>4.8076923076923075</v>
      </c>
      <c r="K1193" s="2">
        <v>520</v>
      </c>
    </row>
    <row r="1194" spans="2:11" ht="12.75">
      <c r="B1194" s="173">
        <v>2500</v>
      </c>
      <c r="C1194" s="1" t="s">
        <v>0</v>
      </c>
      <c r="D1194" s="1" t="s">
        <v>599</v>
      </c>
      <c r="E1194" s="1" t="s">
        <v>25</v>
      </c>
      <c r="F1194" s="31" t="s">
        <v>622</v>
      </c>
      <c r="G1194" s="28" t="s">
        <v>234</v>
      </c>
      <c r="H1194" s="5">
        <f t="shared" si="79"/>
        <v>-65000</v>
      </c>
      <c r="I1194" s="23">
        <f t="shared" si="78"/>
        <v>4.8076923076923075</v>
      </c>
      <c r="K1194" s="2">
        <v>520</v>
      </c>
    </row>
    <row r="1195" spans="2:11" ht="12.75">
      <c r="B1195" s="173">
        <v>2500</v>
      </c>
      <c r="C1195" s="1" t="s">
        <v>0</v>
      </c>
      <c r="D1195" s="1" t="s">
        <v>599</v>
      </c>
      <c r="E1195" s="1" t="s">
        <v>25</v>
      </c>
      <c r="F1195" s="31" t="s">
        <v>623</v>
      </c>
      <c r="G1195" s="28" t="s">
        <v>192</v>
      </c>
      <c r="H1195" s="5">
        <f t="shared" si="79"/>
        <v>-67500</v>
      </c>
      <c r="I1195" s="23">
        <f t="shared" si="78"/>
        <v>4.8076923076923075</v>
      </c>
      <c r="K1195" s="2">
        <v>520</v>
      </c>
    </row>
    <row r="1196" spans="2:11" ht="12.75">
      <c r="B1196" s="74">
        <v>2500</v>
      </c>
      <c r="C1196" s="1" t="s">
        <v>0</v>
      </c>
      <c r="D1196" s="1" t="s">
        <v>599</v>
      </c>
      <c r="E1196" s="1" t="s">
        <v>25</v>
      </c>
      <c r="F1196" s="31" t="s">
        <v>624</v>
      </c>
      <c r="G1196" s="28" t="s">
        <v>198</v>
      </c>
      <c r="H1196" s="5">
        <f t="shared" si="79"/>
        <v>-70000</v>
      </c>
      <c r="I1196" s="23">
        <f t="shared" si="78"/>
        <v>4.8076923076923075</v>
      </c>
      <c r="K1196" s="2">
        <v>520</v>
      </c>
    </row>
    <row r="1197" spans="2:11" ht="12.75">
      <c r="B1197" s="74">
        <v>2500</v>
      </c>
      <c r="C1197" s="1" t="s">
        <v>0</v>
      </c>
      <c r="D1197" s="1" t="s">
        <v>599</v>
      </c>
      <c r="E1197" s="1" t="s">
        <v>25</v>
      </c>
      <c r="F1197" s="31" t="s">
        <v>625</v>
      </c>
      <c r="G1197" s="28" t="s">
        <v>201</v>
      </c>
      <c r="H1197" s="5">
        <f t="shared" si="79"/>
        <v>-72500</v>
      </c>
      <c r="I1197" s="23">
        <f t="shared" si="78"/>
        <v>4.8076923076923075</v>
      </c>
      <c r="K1197" s="2">
        <v>520</v>
      </c>
    </row>
    <row r="1198" spans="2:11" ht="12.75">
      <c r="B1198" s="74">
        <v>2500</v>
      </c>
      <c r="C1198" s="1" t="s">
        <v>0</v>
      </c>
      <c r="D1198" s="1" t="s">
        <v>599</v>
      </c>
      <c r="E1198" s="1" t="s">
        <v>25</v>
      </c>
      <c r="F1198" s="31" t="s">
        <v>626</v>
      </c>
      <c r="G1198" s="28" t="s">
        <v>203</v>
      </c>
      <c r="H1198" s="5">
        <f t="shared" si="79"/>
        <v>-75000</v>
      </c>
      <c r="I1198" s="23">
        <f t="shared" si="78"/>
        <v>4.8076923076923075</v>
      </c>
      <c r="K1198" s="2">
        <v>520</v>
      </c>
    </row>
    <row r="1199" spans="2:11" ht="12.75">
      <c r="B1199" s="74">
        <v>2500</v>
      </c>
      <c r="C1199" s="1" t="s">
        <v>0</v>
      </c>
      <c r="D1199" s="1" t="s">
        <v>599</v>
      </c>
      <c r="E1199" s="1" t="s">
        <v>25</v>
      </c>
      <c r="F1199" s="31" t="s">
        <v>627</v>
      </c>
      <c r="G1199" s="28" t="s">
        <v>205</v>
      </c>
      <c r="H1199" s="5">
        <f t="shared" si="79"/>
        <v>-77500</v>
      </c>
      <c r="I1199" s="23">
        <f t="shared" si="78"/>
        <v>4.8076923076923075</v>
      </c>
      <c r="K1199" s="2">
        <v>520</v>
      </c>
    </row>
    <row r="1200" spans="2:11" ht="12.75">
      <c r="B1200" s="74">
        <v>7500</v>
      </c>
      <c r="C1200" s="1" t="s">
        <v>0</v>
      </c>
      <c r="D1200" s="1" t="s">
        <v>599</v>
      </c>
      <c r="E1200" s="1" t="s">
        <v>25</v>
      </c>
      <c r="F1200" s="31" t="s">
        <v>628</v>
      </c>
      <c r="G1200" s="28" t="s">
        <v>207</v>
      </c>
      <c r="H1200" s="5">
        <f t="shared" si="79"/>
        <v>-85000</v>
      </c>
      <c r="I1200" s="23">
        <f t="shared" si="78"/>
        <v>14.423076923076923</v>
      </c>
      <c r="K1200" s="2">
        <v>520</v>
      </c>
    </row>
    <row r="1201" spans="2:11" ht="12.75">
      <c r="B1201" s="74">
        <v>2500</v>
      </c>
      <c r="C1201" s="13" t="s">
        <v>0</v>
      </c>
      <c r="D1201" s="13" t="s">
        <v>629</v>
      </c>
      <c r="E1201" s="1" t="s">
        <v>25</v>
      </c>
      <c r="F1201" s="28" t="s">
        <v>630</v>
      </c>
      <c r="G1201" s="28" t="s">
        <v>20</v>
      </c>
      <c r="H1201" s="5">
        <f t="shared" si="79"/>
        <v>-87500</v>
      </c>
      <c r="I1201" s="23">
        <f t="shared" si="78"/>
        <v>4.8076923076923075</v>
      </c>
      <c r="K1201" s="2">
        <v>520</v>
      </c>
    </row>
    <row r="1202" spans="2:11" ht="12.75">
      <c r="B1202" s="74">
        <v>1000</v>
      </c>
      <c r="C1202" s="1" t="s">
        <v>0</v>
      </c>
      <c r="D1202" s="13" t="s">
        <v>599</v>
      </c>
      <c r="E1202" s="1" t="s">
        <v>25</v>
      </c>
      <c r="F1202" s="28" t="s">
        <v>631</v>
      </c>
      <c r="G1202" s="28" t="s">
        <v>64</v>
      </c>
      <c r="H1202" s="5">
        <f t="shared" si="79"/>
        <v>-88500</v>
      </c>
      <c r="I1202" s="23">
        <f t="shared" si="78"/>
        <v>1.9230769230769231</v>
      </c>
      <c r="K1202" s="2">
        <v>520</v>
      </c>
    </row>
    <row r="1203" spans="2:11" ht="12.75">
      <c r="B1203" s="74">
        <v>150</v>
      </c>
      <c r="C1203" s="1" t="s">
        <v>0</v>
      </c>
      <c r="D1203" s="13" t="s">
        <v>599</v>
      </c>
      <c r="E1203" s="1" t="s">
        <v>25</v>
      </c>
      <c r="F1203" s="28" t="s">
        <v>631</v>
      </c>
      <c r="G1203" s="28" t="s">
        <v>70</v>
      </c>
      <c r="H1203" s="5">
        <f t="shared" si="79"/>
        <v>-88650</v>
      </c>
      <c r="I1203" s="23">
        <f t="shared" si="78"/>
        <v>0.28846153846153844</v>
      </c>
      <c r="K1203" s="2">
        <v>520</v>
      </c>
    </row>
    <row r="1204" spans="2:11" ht="12.75">
      <c r="B1204" s="74">
        <v>300</v>
      </c>
      <c r="C1204" s="1" t="s">
        <v>0</v>
      </c>
      <c r="D1204" s="13" t="s">
        <v>599</v>
      </c>
      <c r="E1204" s="1" t="s">
        <v>25</v>
      </c>
      <c r="F1204" s="28" t="s">
        <v>631</v>
      </c>
      <c r="G1204" s="28" t="s">
        <v>72</v>
      </c>
      <c r="H1204" s="5">
        <f t="shared" si="79"/>
        <v>-88950</v>
      </c>
      <c r="I1204" s="23">
        <f t="shared" si="78"/>
        <v>0.5769230769230769</v>
      </c>
      <c r="K1204" s="2">
        <v>520</v>
      </c>
    </row>
    <row r="1205" spans="2:11" ht="12.75">
      <c r="B1205" s="74">
        <v>150</v>
      </c>
      <c r="C1205" s="1" t="s">
        <v>0</v>
      </c>
      <c r="D1205" s="13" t="s">
        <v>599</v>
      </c>
      <c r="E1205" s="1" t="s">
        <v>25</v>
      </c>
      <c r="F1205" s="28" t="s">
        <v>631</v>
      </c>
      <c r="G1205" s="28" t="s">
        <v>128</v>
      </c>
      <c r="H1205" s="5">
        <f t="shared" si="79"/>
        <v>-89100</v>
      </c>
      <c r="I1205" s="23">
        <f t="shared" si="78"/>
        <v>0.28846153846153844</v>
      </c>
      <c r="K1205" s="2">
        <v>520</v>
      </c>
    </row>
    <row r="1206" spans="2:11" ht="12.75">
      <c r="B1206" s="74">
        <v>750</v>
      </c>
      <c r="C1206" s="1" t="s">
        <v>0</v>
      </c>
      <c r="D1206" s="13" t="s">
        <v>599</v>
      </c>
      <c r="E1206" s="1" t="s">
        <v>25</v>
      </c>
      <c r="F1206" s="28" t="s">
        <v>631</v>
      </c>
      <c r="G1206" s="28" t="s">
        <v>270</v>
      </c>
      <c r="H1206" s="5">
        <f t="shared" si="79"/>
        <v>-89850</v>
      </c>
      <c r="I1206" s="23">
        <f t="shared" si="78"/>
        <v>1.4423076923076923</v>
      </c>
      <c r="K1206" s="2">
        <v>520</v>
      </c>
    </row>
    <row r="1207" spans="2:11" ht="12.75">
      <c r="B1207" s="74">
        <v>250</v>
      </c>
      <c r="C1207" s="1" t="s">
        <v>0</v>
      </c>
      <c r="D1207" s="13" t="s">
        <v>599</v>
      </c>
      <c r="E1207" s="1" t="s">
        <v>25</v>
      </c>
      <c r="F1207" s="28" t="s">
        <v>631</v>
      </c>
      <c r="G1207" s="28" t="s">
        <v>220</v>
      </c>
      <c r="H1207" s="5">
        <f t="shared" si="79"/>
        <v>-90100</v>
      </c>
      <c r="I1207" s="23">
        <f t="shared" si="78"/>
        <v>0.4807692307692308</v>
      </c>
      <c r="K1207" s="2">
        <v>520</v>
      </c>
    </row>
    <row r="1208" spans="2:11" ht="12.75">
      <c r="B1208" s="74">
        <v>1250</v>
      </c>
      <c r="C1208" s="1" t="s">
        <v>0</v>
      </c>
      <c r="D1208" s="13" t="s">
        <v>599</v>
      </c>
      <c r="E1208" s="1" t="s">
        <v>25</v>
      </c>
      <c r="F1208" s="28" t="s">
        <v>631</v>
      </c>
      <c r="G1208" s="28" t="s">
        <v>192</v>
      </c>
      <c r="H1208" s="5">
        <f t="shared" si="79"/>
        <v>-91350</v>
      </c>
      <c r="I1208" s="23">
        <f t="shared" si="78"/>
        <v>2.4038461538461537</v>
      </c>
      <c r="K1208" s="2">
        <v>520</v>
      </c>
    </row>
    <row r="1209" spans="2:11" ht="12.75">
      <c r="B1209" s="74">
        <v>250</v>
      </c>
      <c r="C1209" s="1" t="s">
        <v>0</v>
      </c>
      <c r="D1209" s="13" t="s">
        <v>599</v>
      </c>
      <c r="E1209" s="1" t="s">
        <v>25</v>
      </c>
      <c r="F1209" s="28" t="s">
        <v>631</v>
      </c>
      <c r="G1209" s="28" t="s">
        <v>198</v>
      </c>
      <c r="H1209" s="5">
        <f t="shared" si="79"/>
        <v>-91600</v>
      </c>
      <c r="I1209" s="23">
        <f t="shared" si="78"/>
        <v>0.4807692307692308</v>
      </c>
      <c r="K1209" s="2">
        <v>520</v>
      </c>
    </row>
    <row r="1210" spans="2:11" ht="12.75">
      <c r="B1210" s="74">
        <v>125</v>
      </c>
      <c r="C1210" s="1" t="s">
        <v>0</v>
      </c>
      <c r="D1210" s="13" t="s">
        <v>599</v>
      </c>
      <c r="E1210" s="1" t="s">
        <v>25</v>
      </c>
      <c r="F1210" s="28" t="s">
        <v>631</v>
      </c>
      <c r="G1210" s="28" t="s">
        <v>201</v>
      </c>
      <c r="H1210" s="5">
        <f t="shared" si="79"/>
        <v>-91725</v>
      </c>
      <c r="I1210" s="23">
        <f t="shared" si="78"/>
        <v>0.2403846153846154</v>
      </c>
      <c r="K1210" s="2">
        <v>520</v>
      </c>
    </row>
    <row r="1211" spans="2:11" ht="12.75">
      <c r="B1211" s="74">
        <v>125</v>
      </c>
      <c r="C1211" s="1" t="s">
        <v>0</v>
      </c>
      <c r="D1211" s="13" t="s">
        <v>599</v>
      </c>
      <c r="E1211" s="1" t="s">
        <v>25</v>
      </c>
      <c r="F1211" s="28" t="s">
        <v>631</v>
      </c>
      <c r="G1211" s="28" t="s">
        <v>203</v>
      </c>
      <c r="H1211" s="5">
        <f t="shared" si="79"/>
        <v>-91850</v>
      </c>
      <c r="I1211" s="23">
        <f t="shared" si="78"/>
        <v>0.2403846153846154</v>
      </c>
      <c r="K1211" s="2">
        <v>520</v>
      </c>
    </row>
    <row r="1212" spans="2:11" ht="12.75">
      <c r="B1212" s="74">
        <v>1500</v>
      </c>
      <c r="C1212" s="1" t="s">
        <v>0</v>
      </c>
      <c r="D1212" s="13" t="s">
        <v>599</v>
      </c>
      <c r="E1212" s="1" t="s">
        <v>25</v>
      </c>
      <c r="F1212" s="28" t="s">
        <v>631</v>
      </c>
      <c r="G1212" s="28" t="s">
        <v>205</v>
      </c>
      <c r="H1212" s="5">
        <f t="shared" si="79"/>
        <v>-93350</v>
      </c>
      <c r="I1212" s="23">
        <f t="shared" si="78"/>
        <v>2.8846153846153846</v>
      </c>
      <c r="K1212" s="2">
        <v>520</v>
      </c>
    </row>
    <row r="1213" spans="1:11" s="45" customFormat="1" ht="12.75">
      <c r="A1213" s="12"/>
      <c r="B1213" s="87">
        <f>SUM(B1174:B1212)</f>
        <v>93350</v>
      </c>
      <c r="C1213" s="12" t="s">
        <v>0</v>
      </c>
      <c r="D1213" s="12"/>
      <c r="E1213" s="12"/>
      <c r="F1213" s="19"/>
      <c r="G1213" s="19"/>
      <c r="H1213" s="43">
        <v>0</v>
      </c>
      <c r="I1213" s="44">
        <f t="shared" si="78"/>
        <v>179.51923076923077</v>
      </c>
      <c r="K1213" s="2">
        <v>520</v>
      </c>
    </row>
    <row r="1214" spans="2:11" ht="12.75">
      <c r="B1214" s="74"/>
      <c r="H1214" s="5">
        <f>H1213-B1214</f>
        <v>0</v>
      </c>
      <c r="I1214" s="23">
        <f t="shared" si="78"/>
        <v>0</v>
      </c>
      <c r="K1214" s="2">
        <v>520</v>
      </c>
    </row>
    <row r="1215" spans="2:11" ht="12.75">
      <c r="B1215" s="74"/>
      <c r="H1215" s="5">
        <f>H1214-B1215</f>
        <v>0</v>
      </c>
      <c r="I1215" s="23">
        <f t="shared" si="78"/>
        <v>0</v>
      </c>
      <c r="K1215" s="2">
        <v>520</v>
      </c>
    </row>
    <row r="1216" spans="2:11" ht="12.75">
      <c r="B1216" s="74">
        <v>800</v>
      </c>
      <c r="C1216" s="1" t="s">
        <v>1</v>
      </c>
      <c r="D1216" s="1" t="s">
        <v>599</v>
      </c>
      <c r="E1216" s="13" t="s">
        <v>25</v>
      </c>
      <c r="F1216" s="28" t="s">
        <v>632</v>
      </c>
      <c r="G1216" s="28" t="s">
        <v>64</v>
      </c>
      <c r="H1216" s="5">
        <f>H1215-B1216</f>
        <v>-800</v>
      </c>
      <c r="I1216" s="23">
        <f t="shared" si="78"/>
        <v>1.5384615384615385</v>
      </c>
      <c r="K1216" s="2">
        <v>520</v>
      </c>
    </row>
    <row r="1217" spans="1:11" s="45" customFormat="1" ht="12.75">
      <c r="A1217" s="12"/>
      <c r="B1217" s="87">
        <v>800</v>
      </c>
      <c r="C1217" s="12" t="s">
        <v>1</v>
      </c>
      <c r="D1217" s="12"/>
      <c r="E1217" s="12"/>
      <c r="F1217" s="19"/>
      <c r="G1217" s="19"/>
      <c r="H1217" s="43">
        <v>0</v>
      </c>
      <c r="I1217" s="44">
        <f t="shared" si="78"/>
        <v>1.5384615384615385</v>
      </c>
      <c r="K1217" s="2">
        <v>520</v>
      </c>
    </row>
    <row r="1218" spans="2:11" ht="12.75">
      <c r="B1218" s="74"/>
      <c r="H1218" s="5">
        <f aca="true" t="shared" si="80" ref="H1218:H1249">H1217-B1218</f>
        <v>0</v>
      </c>
      <c r="I1218" s="23">
        <f t="shared" si="78"/>
        <v>0</v>
      </c>
      <c r="K1218" s="2">
        <v>520</v>
      </c>
    </row>
    <row r="1219" spans="2:11" ht="12.75">
      <c r="B1219" s="74"/>
      <c r="H1219" s="5">
        <f t="shared" si="80"/>
        <v>0</v>
      </c>
      <c r="I1219" s="23">
        <f t="shared" si="78"/>
        <v>0</v>
      </c>
      <c r="K1219" s="2">
        <v>520</v>
      </c>
    </row>
    <row r="1220" spans="2:11" ht="12.75">
      <c r="B1220" s="74">
        <v>1750</v>
      </c>
      <c r="C1220" s="1" t="s">
        <v>35</v>
      </c>
      <c r="D1220" s="13" t="s">
        <v>599</v>
      </c>
      <c r="E1220" s="1" t="s">
        <v>36</v>
      </c>
      <c r="F1220" s="31" t="s">
        <v>633</v>
      </c>
      <c r="G1220" s="28" t="s">
        <v>18</v>
      </c>
      <c r="H1220" s="5">
        <f t="shared" si="80"/>
        <v>-1750</v>
      </c>
      <c r="I1220" s="23">
        <f aca="true" t="shared" si="81" ref="I1220:I1283">+B1220/K1220</f>
        <v>3.3653846153846154</v>
      </c>
      <c r="K1220" s="2">
        <v>520</v>
      </c>
    </row>
    <row r="1221" spans="2:11" ht="12.75">
      <c r="B1221" s="173">
        <v>800</v>
      </c>
      <c r="C1221" s="13" t="s">
        <v>35</v>
      </c>
      <c r="D1221" s="13" t="s">
        <v>599</v>
      </c>
      <c r="E1221" s="34" t="s">
        <v>36</v>
      </c>
      <c r="F1221" s="31" t="s">
        <v>633</v>
      </c>
      <c r="G1221" s="35" t="s">
        <v>20</v>
      </c>
      <c r="H1221" s="5">
        <f t="shared" si="80"/>
        <v>-2550</v>
      </c>
      <c r="I1221" s="23">
        <f t="shared" si="81"/>
        <v>1.5384615384615385</v>
      </c>
      <c r="K1221" s="2">
        <v>520</v>
      </c>
    </row>
    <row r="1222" spans="2:11" ht="12.75">
      <c r="B1222" s="173">
        <v>600</v>
      </c>
      <c r="C1222" s="13" t="s">
        <v>35</v>
      </c>
      <c r="D1222" s="13" t="s">
        <v>599</v>
      </c>
      <c r="E1222" s="13" t="s">
        <v>36</v>
      </c>
      <c r="F1222" s="31" t="s">
        <v>633</v>
      </c>
      <c r="G1222" s="31" t="s">
        <v>38</v>
      </c>
      <c r="H1222" s="5">
        <f t="shared" si="80"/>
        <v>-3150</v>
      </c>
      <c r="I1222" s="23">
        <f t="shared" si="81"/>
        <v>1.1538461538461537</v>
      </c>
      <c r="K1222" s="2">
        <v>520</v>
      </c>
    </row>
    <row r="1223" spans="2:11" ht="12.75">
      <c r="B1223" s="74">
        <v>1850</v>
      </c>
      <c r="C1223" s="1" t="s">
        <v>35</v>
      </c>
      <c r="D1223" s="13" t="s">
        <v>599</v>
      </c>
      <c r="E1223" s="1" t="s">
        <v>36</v>
      </c>
      <c r="F1223" s="31" t="s">
        <v>633</v>
      </c>
      <c r="G1223" s="28" t="s">
        <v>27</v>
      </c>
      <c r="H1223" s="5">
        <f t="shared" si="80"/>
        <v>-5000</v>
      </c>
      <c r="I1223" s="23">
        <f t="shared" si="81"/>
        <v>3.5576923076923075</v>
      </c>
      <c r="K1223" s="2">
        <v>520</v>
      </c>
    </row>
    <row r="1224" spans="2:11" ht="12.75">
      <c r="B1224" s="74">
        <v>1950</v>
      </c>
      <c r="C1224" s="1" t="s">
        <v>35</v>
      </c>
      <c r="D1224" s="13" t="s">
        <v>599</v>
      </c>
      <c r="E1224" s="1" t="s">
        <v>36</v>
      </c>
      <c r="F1224" s="31" t="s">
        <v>633</v>
      </c>
      <c r="G1224" s="28" t="s">
        <v>22</v>
      </c>
      <c r="H1224" s="5">
        <f t="shared" si="80"/>
        <v>-6950</v>
      </c>
      <c r="I1224" s="23">
        <f t="shared" si="81"/>
        <v>3.75</v>
      </c>
      <c r="K1224" s="2">
        <v>520</v>
      </c>
    </row>
    <row r="1225" spans="2:11" ht="12.75">
      <c r="B1225" s="74">
        <v>1900</v>
      </c>
      <c r="C1225" s="1" t="s">
        <v>35</v>
      </c>
      <c r="D1225" s="13" t="s">
        <v>599</v>
      </c>
      <c r="E1225" s="1" t="s">
        <v>36</v>
      </c>
      <c r="F1225" s="31" t="s">
        <v>633</v>
      </c>
      <c r="G1225" s="28" t="s">
        <v>24</v>
      </c>
      <c r="H1225" s="5">
        <f t="shared" si="80"/>
        <v>-8850</v>
      </c>
      <c r="I1225" s="23">
        <f t="shared" si="81"/>
        <v>3.6538461538461537</v>
      </c>
      <c r="K1225" s="2">
        <v>520</v>
      </c>
    </row>
    <row r="1226" spans="2:11" ht="12.75">
      <c r="B1226" s="74">
        <v>1850</v>
      </c>
      <c r="C1226" s="1" t="s">
        <v>35</v>
      </c>
      <c r="D1226" s="13" t="s">
        <v>599</v>
      </c>
      <c r="E1226" s="1" t="s">
        <v>36</v>
      </c>
      <c r="F1226" s="31" t="s">
        <v>633</v>
      </c>
      <c r="G1226" s="28" t="s">
        <v>62</v>
      </c>
      <c r="H1226" s="5">
        <f t="shared" si="80"/>
        <v>-10700</v>
      </c>
      <c r="I1226" s="23">
        <f t="shared" si="81"/>
        <v>3.5576923076923075</v>
      </c>
      <c r="K1226" s="2">
        <v>520</v>
      </c>
    </row>
    <row r="1227" spans="2:11" ht="12.75">
      <c r="B1227" s="74">
        <v>1950</v>
      </c>
      <c r="C1227" s="1" t="s">
        <v>35</v>
      </c>
      <c r="D1227" s="13" t="s">
        <v>599</v>
      </c>
      <c r="E1227" s="1" t="s">
        <v>36</v>
      </c>
      <c r="F1227" s="31" t="s">
        <v>633</v>
      </c>
      <c r="G1227" s="28" t="s">
        <v>64</v>
      </c>
      <c r="H1227" s="5">
        <f t="shared" si="80"/>
        <v>-12650</v>
      </c>
      <c r="I1227" s="23">
        <f t="shared" si="81"/>
        <v>3.75</v>
      </c>
      <c r="K1227" s="2">
        <v>520</v>
      </c>
    </row>
    <row r="1228" spans="2:11" ht="12.75">
      <c r="B1228" s="74">
        <v>850</v>
      </c>
      <c r="C1228" s="1" t="s">
        <v>35</v>
      </c>
      <c r="D1228" s="13" t="s">
        <v>599</v>
      </c>
      <c r="E1228" s="1" t="s">
        <v>36</v>
      </c>
      <c r="F1228" s="31" t="s">
        <v>633</v>
      </c>
      <c r="G1228" s="28" t="s">
        <v>66</v>
      </c>
      <c r="H1228" s="5">
        <f t="shared" si="80"/>
        <v>-13500</v>
      </c>
      <c r="I1228" s="23">
        <f t="shared" si="81"/>
        <v>1.6346153846153846</v>
      </c>
      <c r="K1228" s="2">
        <v>520</v>
      </c>
    </row>
    <row r="1229" spans="2:11" ht="12.75">
      <c r="B1229" s="74">
        <v>600</v>
      </c>
      <c r="C1229" s="1" t="s">
        <v>35</v>
      </c>
      <c r="D1229" s="13" t="s">
        <v>599</v>
      </c>
      <c r="E1229" s="1" t="s">
        <v>36</v>
      </c>
      <c r="F1229" s="31" t="s">
        <v>633</v>
      </c>
      <c r="G1229" s="28" t="s">
        <v>68</v>
      </c>
      <c r="H1229" s="5">
        <f t="shared" si="80"/>
        <v>-14100</v>
      </c>
      <c r="I1229" s="23">
        <f t="shared" si="81"/>
        <v>1.1538461538461537</v>
      </c>
      <c r="K1229" s="2">
        <v>520</v>
      </c>
    </row>
    <row r="1230" spans="2:11" ht="12.75">
      <c r="B1230" s="74">
        <v>1950</v>
      </c>
      <c r="C1230" s="1" t="s">
        <v>35</v>
      </c>
      <c r="D1230" s="13" t="s">
        <v>599</v>
      </c>
      <c r="E1230" s="1" t="s">
        <v>36</v>
      </c>
      <c r="F1230" s="31" t="s">
        <v>633</v>
      </c>
      <c r="G1230" s="28" t="s">
        <v>70</v>
      </c>
      <c r="H1230" s="5">
        <f t="shared" si="80"/>
        <v>-16050</v>
      </c>
      <c r="I1230" s="23">
        <f t="shared" si="81"/>
        <v>3.75</v>
      </c>
      <c r="K1230" s="2">
        <v>520</v>
      </c>
    </row>
    <row r="1231" spans="2:11" ht="12.75">
      <c r="B1231" s="173">
        <v>1950</v>
      </c>
      <c r="C1231" s="1" t="s">
        <v>35</v>
      </c>
      <c r="D1231" s="13" t="s">
        <v>599</v>
      </c>
      <c r="E1231" s="1" t="s">
        <v>36</v>
      </c>
      <c r="F1231" s="31" t="s">
        <v>633</v>
      </c>
      <c r="G1231" s="28" t="s">
        <v>72</v>
      </c>
      <c r="H1231" s="5">
        <f t="shared" si="80"/>
        <v>-18000</v>
      </c>
      <c r="I1231" s="23">
        <f t="shared" si="81"/>
        <v>3.75</v>
      </c>
      <c r="K1231" s="2">
        <v>520</v>
      </c>
    </row>
    <row r="1232" spans="2:11" ht="12.75">
      <c r="B1232" s="74">
        <v>1900</v>
      </c>
      <c r="C1232" s="1" t="s">
        <v>35</v>
      </c>
      <c r="D1232" s="13" t="s">
        <v>599</v>
      </c>
      <c r="E1232" s="1" t="s">
        <v>36</v>
      </c>
      <c r="F1232" s="31" t="s">
        <v>633</v>
      </c>
      <c r="G1232" s="28" t="s">
        <v>128</v>
      </c>
      <c r="H1232" s="5">
        <f t="shared" si="80"/>
        <v>-19900</v>
      </c>
      <c r="I1232" s="23">
        <f t="shared" si="81"/>
        <v>3.6538461538461537</v>
      </c>
      <c r="K1232" s="2">
        <v>520</v>
      </c>
    </row>
    <row r="1233" spans="2:11" ht="12.75">
      <c r="B1233" s="74">
        <v>1950</v>
      </c>
      <c r="C1233" s="1" t="s">
        <v>35</v>
      </c>
      <c r="D1233" s="13" t="s">
        <v>599</v>
      </c>
      <c r="E1233" s="1" t="s">
        <v>36</v>
      </c>
      <c r="F1233" s="31" t="s">
        <v>633</v>
      </c>
      <c r="G1233" s="28" t="s">
        <v>134</v>
      </c>
      <c r="H1233" s="5">
        <f t="shared" si="80"/>
        <v>-21850</v>
      </c>
      <c r="I1233" s="23">
        <f t="shared" si="81"/>
        <v>3.75</v>
      </c>
      <c r="K1233" s="2">
        <v>520</v>
      </c>
    </row>
    <row r="1234" spans="2:11" ht="12.75">
      <c r="B1234" s="173">
        <v>1950</v>
      </c>
      <c r="C1234" s="1" t="s">
        <v>35</v>
      </c>
      <c r="D1234" s="13" t="s">
        <v>599</v>
      </c>
      <c r="E1234" s="1" t="s">
        <v>36</v>
      </c>
      <c r="F1234" s="31" t="s">
        <v>633</v>
      </c>
      <c r="G1234" s="28" t="s">
        <v>139</v>
      </c>
      <c r="H1234" s="5">
        <f t="shared" si="80"/>
        <v>-23800</v>
      </c>
      <c r="I1234" s="23">
        <f t="shared" si="81"/>
        <v>3.75</v>
      </c>
      <c r="K1234" s="2">
        <v>520</v>
      </c>
    </row>
    <row r="1235" spans="2:11" ht="12.75">
      <c r="B1235" s="74">
        <v>1500</v>
      </c>
      <c r="C1235" s="1" t="s">
        <v>35</v>
      </c>
      <c r="D1235" s="1" t="s">
        <v>599</v>
      </c>
      <c r="E1235" s="1" t="s">
        <v>36</v>
      </c>
      <c r="F1235" s="31" t="s">
        <v>633</v>
      </c>
      <c r="G1235" s="28" t="s">
        <v>142</v>
      </c>
      <c r="H1235" s="5">
        <f t="shared" si="80"/>
        <v>-25300</v>
      </c>
      <c r="I1235" s="23">
        <f t="shared" si="81"/>
        <v>2.8846153846153846</v>
      </c>
      <c r="K1235" s="2">
        <v>520</v>
      </c>
    </row>
    <row r="1236" spans="2:11" ht="12.75">
      <c r="B1236" s="74">
        <v>1850</v>
      </c>
      <c r="C1236" s="1" t="s">
        <v>35</v>
      </c>
      <c r="D1236" s="1" t="s">
        <v>599</v>
      </c>
      <c r="E1236" s="1" t="s">
        <v>36</v>
      </c>
      <c r="F1236" s="31" t="s">
        <v>633</v>
      </c>
      <c r="G1236" s="28" t="s">
        <v>145</v>
      </c>
      <c r="H1236" s="5">
        <f t="shared" si="80"/>
        <v>-27150</v>
      </c>
      <c r="I1236" s="23">
        <f t="shared" si="81"/>
        <v>3.5576923076923075</v>
      </c>
      <c r="K1236" s="2">
        <v>520</v>
      </c>
    </row>
    <row r="1237" spans="2:11" ht="12.75">
      <c r="B1237" s="74">
        <v>1950</v>
      </c>
      <c r="C1237" s="1" t="s">
        <v>35</v>
      </c>
      <c r="D1237" s="1" t="s">
        <v>599</v>
      </c>
      <c r="E1237" s="1" t="s">
        <v>36</v>
      </c>
      <c r="F1237" s="31" t="s">
        <v>633</v>
      </c>
      <c r="G1237" s="28" t="s">
        <v>165</v>
      </c>
      <c r="H1237" s="5">
        <f t="shared" si="80"/>
        <v>-29100</v>
      </c>
      <c r="I1237" s="23">
        <f t="shared" si="81"/>
        <v>3.75</v>
      </c>
      <c r="K1237" s="2">
        <v>520</v>
      </c>
    </row>
    <row r="1238" spans="2:11" ht="12.75">
      <c r="B1238" s="74">
        <v>1900</v>
      </c>
      <c r="C1238" s="1" t="s">
        <v>35</v>
      </c>
      <c r="D1238" s="1" t="s">
        <v>599</v>
      </c>
      <c r="E1238" s="1" t="s">
        <v>36</v>
      </c>
      <c r="F1238" s="31" t="s">
        <v>633</v>
      </c>
      <c r="G1238" s="28" t="s">
        <v>270</v>
      </c>
      <c r="H1238" s="5">
        <f t="shared" si="80"/>
        <v>-31000</v>
      </c>
      <c r="I1238" s="23">
        <f t="shared" si="81"/>
        <v>3.6538461538461537</v>
      </c>
      <c r="K1238" s="2">
        <v>520</v>
      </c>
    </row>
    <row r="1239" spans="2:11" ht="12.75">
      <c r="B1239" s="173">
        <v>1850</v>
      </c>
      <c r="C1239" s="1" t="s">
        <v>35</v>
      </c>
      <c r="D1239" s="1" t="s">
        <v>599</v>
      </c>
      <c r="E1239" s="1" t="s">
        <v>36</v>
      </c>
      <c r="F1239" s="31" t="s">
        <v>633</v>
      </c>
      <c r="G1239" s="28" t="s">
        <v>220</v>
      </c>
      <c r="H1239" s="5">
        <f t="shared" si="80"/>
        <v>-32850</v>
      </c>
      <c r="I1239" s="23">
        <f t="shared" si="81"/>
        <v>3.5576923076923075</v>
      </c>
      <c r="K1239" s="2">
        <v>520</v>
      </c>
    </row>
    <row r="1240" spans="2:11" ht="12.75">
      <c r="B1240" s="173">
        <v>1950</v>
      </c>
      <c r="C1240" s="1" t="s">
        <v>35</v>
      </c>
      <c r="D1240" s="1" t="s">
        <v>599</v>
      </c>
      <c r="E1240" s="1" t="s">
        <v>36</v>
      </c>
      <c r="F1240" s="31" t="s">
        <v>633</v>
      </c>
      <c r="G1240" s="28" t="s">
        <v>234</v>
      </c>
      <c r="H1240" s="5">
        <f t="shared" si="80"/>
        <v>-34800</v>
      </c>
      <c r="I1240" s="23">
        <f t="shared" si="81"/>
        <v>3.75</v>
      </c>
      <c r="K1240" s="2">
        <v>520</v>
      </c>
    </row>
    <row r="1241" spans="2:11" ht="12.75">
      <c r="B1241" s="173">
        <v>1500</v>
      </c>
      <c r="C1241" s="1" t="s">
        <v>35</v>
      </c>
      <c r="D1241" s="1" t="s">
        <v>599</v>
      </c>
      <c r="E1241" s="1" t="s">
        <v>36</v>
      </c>
      <c r="F1241" s="31" t="s">
        <v>633</v>
      </c>
      <c r="G1241" s="28" t="s">
        <v>192</v>
      </c>
      <c r="H1241" s="5">
        <f t="shared" si="80"/>
        <v>-36300</v>
      </c>
      <c r="I1241" s="23">
        <f t="shared" si="81"/>
        <v>2.8846153846153846</v>
      </c>
      <c r="K1241" s="2">
        <v>520</v>
      </c>
    </row>
    <row r="1242" spans="2:11" ht="12.75">
      <c r="B1242" s="74">
        <v>800</v>
      </c>
      <c r="C1242" s="1" t="s">
        <v>35</v>
      </c>
      <c r="D1242" s="1" t="s">
        <v>599</v>
      </c>
      <c r="E1242" s="1" t="s">
        <v>36</v>
      </c>
      <c r="F1242" s="31" t="s">
        <v>633</v>
      </c>
      <c r="G1242" s="28" t="s">
        <v>195</v>
      </c>
      <c r="H1242" s="5">
        <f t="shared" si="80"/>
        <v>-37100</v>
      </c>
      <c r="I1242" s="23">
        <f t="shared" si="81"/>
        <v>1.5384615384615385</v>
      </c>
      <c r="K1242" s="2">
        <v>520</v>
      </c>
    </row>
    <row r="1243" spans="2:11" ht="12.75">
      <c r="B1243" s="173">
        <v>1900</v>
      </c>
      <c r="C1243" s="13" t="s">
        <v>35</v>
      </c>
      <c r="D1243" s="1" t="s">
        <v>599</v>
      </c>
      <c r="E1243" s="1" t="s">
        <v>36</v>
      </c>
      <c r="F1243" s="31" t="s">
        <v>633</v>
      </c>
      <c r="G1243" s="28" t="s">
        <v>198</v>
      </c>
      <c r="H1243" s="5">
        <f t="shared" si="80"/>
        <v>-39000</v>
      </c>
      <c r="I1243" s="23">
        <f t="shared" si="81"/>
        <v>3.6538461538461537</v>
      </c>
      <c r="K1243" s="2">
        <v>520</v>
      </c>
    </row>
    <row r="1244" spans="2:11" ht="12.75">
      <c r="B1244" s="74">
        <v>1950</v>
      </c>
      <c r="C1244" s="1" t="s">
        <v>35</v>
      </c>
      <c r="D1244" s="1" t="s">
        <v>599</v>
      </c>
      <c r="E1244" s="1" t="s">
        <v>36</v>
      </c>
      <c r="F1244" s="31" t="s">
        <v>633</v>
      </c>
      <c r="G1244" s="28" t="s">
        <v>201</v>
      </c>
      <c r="H1244" s="5">
        <f t="shared" si="80"/>
        <v>-40950</v>
      </c>
      <c r="I1244" s="23">
        <f t="shared" si="81"/>
        <v>3.75</v>
      </c>
      <c r="K1244" s="2">
        <v>520</v>
      </c>
    </row>
    <row r="1245" spans="2:11" ht="12.75">
      <c r="B1245" s="74">
        <v>1900</v>
      </c>
      <c r="C1245" s="1" t="s">
        <v>35</v>
      </c>
      <c r="D1245" s="1" t="s">
        <v>599</v>
      </c>
      <c r="E1245" s="1" t="s">
        <v>36</v>
      </c>
      <c r="F1245" s="31" t="s">
        <v>633</v>
      </c>
      <c r="G1245" s="28" t="s">
        <v>203</v>
      </c>
      <c r="H1245" s="5">
        <f t="shared" si="80"/>
        <v>-42850</v>
      </c>
      <c r="I1245" s="23">
        <f t="shared" si="81"/>
        <v>3.6538461538461537</v>
      </c>
      <c r="K1245" s="2">
        <v>520</v>
      </c>
    </row>
    <row r="1246" spans="2:11" ht="12.75">
      <c r="B1246" s="74">
        <v>3000</v>
      </c>
      <c r="C1246" s="1" t="s">
        <v>35</v>
      </c>
      <c r="D1246" s="1" t="s">
        <v>599</v>
      </c>
      <c r="E1246" s="1" t="s">
        <v>36</v>
      </c>
      <c r="F1246" s="31" t="s">
        <v>633</v>
      </c>
      <c r="G1246" s="28" t="s">
        <v>203</v>
      </c>
      <c r="H1246" s="5">
        <f t="shared" si="80"/>
        <v>-45850</v>
      </c>
      <c r="I1246" s="23">
        <f t="shared" si="81"/>
        <v>5.769230769230769</v>
      </c>
      <c r="K1246" s="2">
        <v>520</v>
      </c>
    </row>
    <row r="1247" spans="2:11" ht="12.75">
      <c r="B1247" s="74">
        <v>1950</v>
      </c>
      <c r="C1247" s="1" t="s">
        <v>35</v>
      </c>
      <c r="D1247" s="1" t="s">
        <v>599</v>
      </c>
      <c r="E1247" s="1" t="s">
        <v>36</v>
      </c>
      <c r="F1247" s="31" t="s">
        <v>633</v>
      </c>
      <c r="G1247" s="28" t="s">
        <v>205</v>
      </c>
      <c r="H1247" s="5">
        <f t="shared" si="80"/>
        <v>-47800</v>
      </c>
      <c r="I1247" s="23">
        <f t="shared" si="81"/>
        <v>3.75</v>
      </c>
      <c r="K1247" s="2">
        <v>520</v>
      </c>
    </row>
    <row r="1248" spans="2:11" ht="12.75">
      <c r="B1248" s="74">
        <v>1900</v>
      </c>
      <c r="C1248" s="1" t="s">
        <v>35</v>
      </c>
      <c r="D1248" s="1" t="s">
        <v>599</v>
      </c>
      <c r="E1248" s="1" t="s">
        <v>36</v>
      </c>
      <c r="F1248" s="31" t="s">
        <v>633</v>
      </c>
      <c r="G1248" s="28" t="s">
        <v>207</v>
      </c>
      <c r="H1248" s="5">
        <f t="shared" si="80"/>
        <v>-49700</v>
      </c>
      <c r="I1248" s="23">
        <f t="shared" si="81"/>
        <v>3.6538461538461537</v>
      </c>
      <c r="K1248" s="2">
        <v>520</v>
      </c>
    </row>
    <row r="1249" spans="2:11" ht="12.75">
      <c r="B1249" s="173">
        <v>5000</v>
      </c>
      <c r="C1249" s="13" t="s">
        <v>35</v>
      </c>
      <c r="D1249" s="13" t="s">
        <v>599</v>
      </c>
      <c r="E1249" s="1" t="s">
        <v>36</v>
      </c>
      <c r="F1249" s="31" t="s">
        <v>634</v>
      </c>
      <c r="G1249" s="28" t="s">
        <v>234</v>
      </c>
      <c r="H1249" s="5">
        <f t="shared" si="80"/>
        <v>-54700</v>
      </c>
      <c r="I1249" s="23">
        <f t="shared" si="81"/>
        <v>9.615384615384615</v>
      </c>
      <c r="K1249" s="2">
        <v>520</v>
      </c>
    </row>
    <row r="1250" spans="2:11" ht="12.75">
      <c r="B1250" s="74">
        <v>1000</v>
      </c>
      <c r="C1250" s="1" t="s">
        <v>35</v>
      </c>
      <c r="D1250" s="13" t="s">
        <v>599</v>
      </c>
      <c r="E1250" s="1" t="s">
        <v>36</v>
      </c>
      <c r="F1250" s="28" t="s">
        <v>631</v>
      </c>
      <c r="G1250" s="28" t="s">
        <v>14</v>
      </c>
      <c r="H1250" s="5">
        <f aca="true" t="shared" si="82" ref="H1250:H1273">H1249-B1250</f>
        <v>-55700</v>
      </c>
      <c r="I1250" s="23">
        <f t="shared" si="81"/>
        <v>1.9230769230769231</v>
      </c>
      <c r="K1250" s="2">
        <v>520</v>
      </c>
    </row>
    <row r="1251" spans="2:11" ht="12.75">
      <c r="B1251" s="173">
        <v>600</v>
      </c>
      <c r="C1251" s="33" t="s">
        <v>35</v>
      </c>
      <c r="D1251" s="13" t="s">
        <v>599</v>
      </c>
      <c r="E1251" s="33" t="s">
        <v>36</v>
      </c>
      <c r="F1251" s="28" t="s">
        <v>631</v>
      </c>
      <c r="G1251" s="32" t="s">
        <v>18</v>
      </c>
      <c r="H1251" s="5">
        <f t="shared" si="82"/>
        <v>-56300</v>
      </c>
      <c r="I1251" s="23">
        <f t="shared" si="81"/>
        <v>1.1538461538461537</v>
      </c>
      <c r="K1251" s="2">
        <v>520</v>
      </c>
    </row>
    <row r="1252" spans="2:11" ht="12.75">
      <c r="B1252" s="173">
        <v>400</v>
      </c>
      <c r="C1252" s="13" t="s">
        <v>35</v>
      </c>
      <c r="D1252" s="13" t="s">
        <v>599</v>
      </c>
      <c r="E1252" s="34" t="s">
        <v>36</v>
      </c>
      <c r="F1252" s="28" t="s">
        <v>631</v>
      </c>
      <c r="G1252" s="35" t="s">
        <v>20</v>
      </c>
      <c r="H1252" s="5">
        <f t="shared" si="82"/>
        <v>-56700</v>
      </c>
      <c r="I1252" s="23">
        <f t="shared" si="81"/>
        <v>0.7692307692307693</v>
      </c>
      <c r="K1252" s="2">
        <v>520</v>
      </c>
    </row>
    <row r="1253" spans="2:11" ht="12.75">
      <c r="B1253" s="173">
        <v>850</v>
      </c>
      <c r="C1253" s="13" t="s">
        <v>35</v>
      </c>
      <c r="D1253" s="13" t="s">
        <v>599</v>
      </c>
      <c r="E1253" s="13" t="s">
        <v>36</v>
      </c>
      <c r="F1253" s="28" t="s">
        <v>631</v>
      </c>
      <c r="G1253" s="31" t="s">
        <v>27</v>
      </c>
      <c r="H1253" s="5">
        <f t="shared" si="82"/>
        <v>-57550</v>
      </c>
      <c r="I1253" s="23">
        <f t="shared" si="81"/>
        <v>1.6346153846153846</v>
      </c>
      <c r="K1253" s="2">
        <v>520</v>
      </c>
    </row>
    <row r="1254" spans="2:11" ht="12.75">
      <c r="B1254" s="173">
        <v>500</v>
      </c>
      <c r="C1254" s="13" t="s">
        <v>35</v>
      </c>
      <c r="D1254" s="13" t="s">
        <v>599</v>
      </c>
      <c r="E1254" s="13" t="s">
        <v>36</v>
      </c>
      <c r="F1254" s="28" t="s">
        <v>631</v>
      </c>
      <c r="G1254" s="31" t="s">
        <v>22</v>
      </c>
      <c r="H1254" s="5">
        <f t="shared" si="82"/>
        <v>-58050</v>
      </c>
      <c r="I1254" s="23">
        <f t="shared" si="81"/>
        <v>0.9615384615384616</v>
      </c>
      <c r="K1254" s="2">
        <v>520</v>
      </c>
    </row>
    <row r="1255" spans="2:11" ht="12.75">
      <c r="B1255" s="74">
        <v>700</v>
      </c>
      <c r="C1255" s="13" t="s">
        <v>35</v>
      </c>
      <c r="D1255" s="13" t="s">
        <v>599</v>
      </c>
      <c r="E1255" s="1" t="s">
        <v>36</v>
      </c>
      <c r="F1255" s="28" t="s">
        <v>631</v>
      </c>
      <c r="G1255" s="28" t="s">
        <v>24</v>
      </c>
      <c r="H1255" s="5">
        <f t="shared" si="82"/>
        <v>-58750</v>
      </c>
      <c r="I1255" s="23">
        <f t="shared" si="81"/>
        <v>1.3461538461538463</v>
      </c>
      <c r="K1255" s="2">
        <v>520</v>
      </c>
    </row>
    <row r="1256" spans="2:11" ht="12.75">
      <c r="B1256" s="74">
        <v>750</v>
      </c>
      <c r="C1256" s="1" t="s">
        <v>35</v>
      </c>
      <c r="D1256" s="13" t="s">
        <v>599</v>
      </c>
      <c r="E1256" s="1" t="s">
        <v>36</v>
      </c>
      <c r="F1256" s="28" t="s">
        <v>631</v>
      </c>
      <c r="G1256" s="28" t="s">
        <v>62</v>
      </c>
      <c r="H1256" s="5">
        <f t="shared" si="82"/>
        <v>-59500</v>
      </c>
      <c r="I1256" s="23">
        <f t="shared" si="81"/>
        <v>1.4423076923076923</v>
      </c>
      <c r="K1256" s="2">
        <v>520</v>
      </c>
    </row>
    <row r="1257" spans="2:11" ht="12.75">
      <c r="B1257" s="214">
        <v>500</v>
      </c>
      <c r="C1257" s="37" t="s">
        <v>35</v>
      </c>
      <c r="D1257" s="13" t="s">
        <v>599</v>
      </c>
      <c r="E1257" s="37" t="s">
        <v>36</v>
      </c>
      <c r="F1257" s="28" t="s">
        <v>631</v>
      </c>
      <c r="G1257" s="28" t="s">
        <v>64</v>
      </c>
      <c r="H1257" s="5">
        <f t="shared" si="82"/>
        <v>-60000</v>
      </c>
      <c r="I1257" s="23">
        <f t="shared" si="81"/>
        <v>0.9615384615384616</v>
      </c>
      <c r="K1257" s="2">
        <v>520</v>
      </c>
    </row>
    <row r="1258" spans="2:11" ht="12.75">
      <c r="B1258" s="74">
        <v>400</v>
      </c>
      <c r="C1258" s="1" t="s">
        <v>35</v>
      </c>
      <c r="D1258" s="13" t="s">
        <v>599</v>
      </c>
      <c r="E1258" s="1" t="s">
        <v>36</v>
      </c>
      <c r="F1258" s="28" t="s">
        <v>631</v>
      </c>
      <c r="G1258" s="28" t="s">
        <v>66</v>
      </c>
      <c r="H1258" s="5">
        <f t="shared" si="82"/>
        <v>-60400</v>
      </c>
      <c r="I1258" s="23">
        <f t="shared" si="81"/>
        <v>0.7692307692307693</v>
      </c>
      <c r="K1258" s="2">
        <v>520</v>
      </c>
    </row>
    <row r="1259" spans="2:11" ht="12.75">
      <c r="B1259" s="74">
        <v>1400</v>
      </c>
      <c r="C1259" s="1" t="s">
        <v>35</v>
      </c>
      <c r="D1259" s="13" t="s">
        <v>599</v>
      </c>
      <c r="E1259" s="1" t="s">
        <v>36</v>
      </c>
      <c r="F1259" s="28" t="s">
        <v>631</v>
      </c>
      <c r="G1259" s="28" t="s">
        <v>72</v>
      </c>
      <c r="H1259" s="5">
        <f t="shared" si="82"/>
        <v>-61800</v>
      </c>
      <c r="I1259" s="23">
        <f t="shared" si="81"/>
        <v>2.6923076923076925</v>
      </c>
      <c r="K1259" s="2">
        <v>520</v>
      </c>
    </row>
    <row r="1260" spans="2:11" ht="12.75">
      <c r="B1260" s="74">
        <v>800</v>
      </c>
      <c r="C1260" s="1" t="s">
        <v>35</v>
      </c>
      <c r="D1260" s="13" t="s">
        <v>599</v>
      </c>
      <c r="E1260" s="1" t="s">
        <v>36</v>
      </c>
      <c r="F1260" s="28" t="s">
        <v>631</v>
      </c>
      <c r="G1260" s="28" t="s">
        <v>128</v>
      </c>
      <c r="H1260" s="5">
        <f t="shared" si="82"/>
        <v>-62600</v>
      </c>
      <c r="I1260" s="23">
        <f t="shared" si="81"/>
        <v>1.5384615384615385</v>
      </c>
      <c r="K1260" s="2">
        <v>520</v>
      </c>
    </row>
    <row r="1261" spans="2:11" ht="12.75">
      <c r="B1261" s="74">
        <v>400</v>
      </c>
      <c r="C1261" s="1" t="s">
        <v>35</v>
      </c>
      <c r="D1261" s="13" t="s">
        <v>599</v>
      </c>
      <c r="E1261" s="1" t="s">
        <v>36</v>
      </c>
      <c r="F1261" s="28" t="s">
        <v>631</v>
      </c>
      <c r="G1261" s="28" t="s">
        <v>134</v>
      </c>
      <c r="H1261" s="5">
        <f t="shared" si="82"/>
        <v>-63000</v>
      </c>
      <c r="I1261" s="23">
        <f t="shared" si="81"/>
        <v>0.7692307692307693</v>
      </c>
      <c r="K1261" s="2">
        <v>520</v>
      </c>
    </row>
    <row r="1262" spans="2:11" ht="12.75">
      <c r="B1262" s="74">
        <v>400</v>
      </c>
      <c r="C1262" s="1" t="s">
        <v>35</v>
      </c>
      <c r="D1262" s="13" t="s">
        <v>599</v>
      </c>
      <c r="E1262" s="1" t="s">
        <v>36</v>
      </c>
      <c r="F1262" s="28" t="s">
        <v>631</v>
      </c>
      <c r="G1262" s="28" t="s">
        <v>139</v>
      </c>
      <c r="H1262" s="5">
        <f t="shared" si="82"/>
        <v>-63400</v>
      </c>
      <c r="I1262" s="23">
        <f t="shared" si="81"/>
        <v>0.7692307692307693</v>
      </c>
      <c r="K1262" s="2">
        <v>520</v>
      </c>
    </row>
    <row r="1263" spans="2:11" ht="12.75">
      <c r="B1263" s="74">
        <v>1700</v>
      </c>
      <c r="C1263" s="1" t="s">
        <v>35</v>
      </c>
      <c r="D1263" s="13" t="s">
        <v>599</v>
      </c>
      <c r="E1263" s="1" t="s">
        <v>36</v>
      </c>
      <c r="F1263" s="28" t="s">
        <v>631</v>
      </c>
      <c r="G1263" s="28" t="s">
        <v>148</v>
      </c>
      <c r="H1263" s="5">
        <f t="shared" si="82"/>
        <v>-65100</v>
      </c>
      <c r="I1263" s="23">
        <f t="shared" si="81"/>
        <v>3.269230769230769</v>
      </c>
      <c r="K1263" s="2">
        <v>520</v>
      </c>
    </row>
    <row r="1264" spans="2:11" ht="12.75">
      <c r="B1264" s="74">
        <v>400</v>
      </c>
      <c r="C1264" s="1" t="s">
        <v>35</v>
      </c>
      <c r="D1264" s="13" t="s">
        <v>599</v>
      </c>
      <c r="E1264" s="1" t="s">
        <v>36</v>
      </c>
      <c r="F1264" s="28" t="s">
        <v>631</v>
      </c>
      <c r="G1264" s="28" t="s">
        <v>234</v>
      </c>
      <c r="H1264" s="5">
        <f t="shared" si="82"/>
        <v>-65500</v>
      </c>
      <c r="I1264" s="23">
        <f t="shared" si="81"/>
        <v>0.7692307692307693</v>
      </c>
      <c r="K1264" s="2">
        <v>520</v>
      </c>
    </row>
    <row r="1265" spans="2:11" ht="12.75">
      <c r="B1265" s="74">
        <v>450</v>
      </c>
      <c r="C1265" s="1" t="s">
        <v>35</v>
      </c>
      <c r="D1265" s="13" t="s">
        <v>599</v>
      </c>
      <c r="E1265" s="1" t="s">
        <v>36</v>
      </c>
      <c r="F1265" s="28" t="s">
        <v>631</v>
      </c>
      <c r="G1265" s="28" t="s">
        <v>198</v>
      </c>
      <c r="H1265" s="5">
        <f t="shared" si="82"/>
        <v>-65950</v>
      </c>
      <c r="I1265" s="23">
        <f t="shared" si="81"/>
        <v>0.8653846153846154</v>
      </c>
      <c r="K1265" s="2">
        <v>520</v>
      </c>
    </row>
    <row r="1266" spans="2:11" ht="12.75">
      <c r="B1266" s="74">
        <v>750</v>
      </c>
      <c r="C1266" s="1" t="s">
        <v>35</v>
      </c>
      <c r="D1266" s="13" t="s">
        <v>599</v>
      </c>
      <c r="E1266" s="1" t="s">
        <v>36</v>
      </c>
      <c r="F1266" s="28" t="s">
        <v>631</v>
      </c>
      <c r="G1266" s="28" t="s">
        <v>201</v>
      </c>
      <c r="H1266" s="5">
        <f t="shared" si="82"/>
        <v>-66700</v>
      </c>
      <c r="I1266" s="23">
        <f t="shared" si="81"/>
        <v>1.4423076923076923</v>
      </c>
      <c r="K1266" s="2">
        <v>520</v>
      </c>
    </row>
    <row r="1267" spans="2:11" ht="12.75">
      <c r="B1267" s="74">
        <v>500</v>
      </c>
      <c r="C1267" s="1" t="s">
        <v>35</v>
      </c>
      <c r="D1267" s="13" t="s">
        <v>599</v>
      </c>
      <c r="E1267" s="1" t="s">
        <v>36</v>
      </c>
      <c r="F1267" s="28" t="s">
        <v>631</v>
      </c>
      <c r="G1267" s="28" t="s">
        <v>207</v>
      </c>
      <c r="H1267" s="5">
        <f t="shared" si="82"/>
        <v>-67200</v>
      </c>
      <c r="I1267" s="23">
        <f t="shared" si="81"/>
        <v>0.9615384615384616</v>
      </c>
      <c r="K1267" s="2">
        <v>520</v>
      </c>
    </row>
    <row r="1268" spans="2:11" ht="12.75">
      <c r="B1268" s="173">
        <v>1300</v>
      </c>
      <c r="C1268" s="1" t="s">
        <v>35</v>
      </c>
      <c r="D1268" s="13" t="s">
        <v>599</v>
      </c>
      <c r="E1268" s="1" t="s">
        <v>36</v>
      </c>
      <c r="F1268" s="28" t="s">
        <v>635</v>
      </c>
      <c r="G1268" s="32" t="s">
        <v>192</v>
      </c>
      <c r="H1268" s="5">
        <f t="shared" si="82"/>
        <v>-68500</v>
      </c>
      <c r="I1268" s="23">
        <f t="shared" si="81"/>
        <v>2.5</v>
      </c>
      <c r="K1268" s="2">
        <v>520</v>
      </c>
    </row>
    <row r="1269" spans="2:11" ht="12.75">
      <c r="B1269" s="173">
        <v>600</v>
      </c>
      <c r="C1269" s="1" t="s">
        <v>35</v>
      </c>
      <c r="D1269" s="13" t="s">
        <v>599</v>
      </c>
      <c r="E1269" s="1" t="s">
        <v>36</v>
      </c>
      <c r="F1269" s="28" t="s">
        <v>635</v>
      </c>
      <c r="G1269" s="28" t="s">
        <v>198</v>
      </c>
      <c r="H1269" s="5">
        <f t="shared" si="82"/>
        <v>-69100</v>
      </c>
      <c r="I1269" s="23">
        <f t="shared" si="81"/>
        <v>1.1538461538461537</v>
      </c>
      <c r="K1269" s="2">
        <v>520</v>
      </c>
    </row>
    <row r="1270" spans="2:11" ht="12.75">
      <c r="B1270" s="173">
        <v>1100</v>
      </c>
      <c r="C1270" s="13" t="s">
        <v>35</v>
      </c>
      <c r="D1270" s="13" t="s">
        <v>599</v>
      </c>
      <c r="E1270" s="13" t="s">
        <v>36</v>
      </c>
      <c r="F1270" s="28" t="s">
        <v>635</v>
      </c>
      <c r="G1270" s="31" t="s">
        <v>201</v>
      </c>
      <c r="H1270" s="5">
        <f t="shared" si="82"/>
        <v>-70200</v>
      </c>
      <c r="I1270" s="23">
        <f t="shared" si="81"/>
        <v>2.1153846153846154</v>
      </c>
      <c r="K1270" s="2">
        <v>520</v>
      </c>
    </row>
    <row r="1271" spans="2:11" ht="12.75">
      <c r="B1271" s="74">
        <v>600</v>
      </c>
      <c r="C1271" s="1" t="s">
        <v>35</v>
      </c>
      <c r="D1271" s="13" t="s">
        <v>599</v>
      </c>
      <c r="E1271" s="1" t="s">
        <v>36</v>
      </c>
      <c r="F1271" s="28" t="s">
        <v>635</v>
      </c>
      <c r="G1271" s="28" t="s">
        <v>203</v>
      </c>
      <c r="H1271" s="5">
        <f t="shared" si="82"/>
        <v>-70800</v>
      </c>
      <c r="I1271" s="23">
        <f t="shared" si="81"/>
        <v>1.1538461538461537</v>
      </c>
      <c r="K1271" s="2">
        <v>520</v>
      </c>
    </row>
    <row r="1272" spans="2:11" ht="12.75">
      <c r="B1272" s="74">
        <v>600</v>
      </c>
      <c r="C1272" s="37" t="s">
        <v>35</v>
      </c>
      <c r="D1272" s="13" t="s">
        <v>599</v>
      </c>
      <c r="E1272" s="37" t="s">
        <v>36</v>
      </c>
      <c r="F1272" s="28" t="s">
        <v>635</v>
      </c>
      <c r="G1272" s="28" t="s">
        <v>205</v>
      </c>
      <c r="H1272" s="5">
        <f t="shared" si="82"/>
        <v>-71400</v>
      </c>
      <c r="I1272" s="23">
        <f t="shared" si="81"/>
        <v>1.1538461538461537</v>
      </c>
      <c r="K1272" s="2">
        <v>520</v>
      </c>
    </row>
    <row r="1273" spans="2:11" ht="12.75">
      <c r="B1273" s="214">
        <v>1200</v>
      </c>
      <c r="C1273" s="1" t="s">
        <v>35</v>
      </c>
      <c r="D1273" s="13" t="s">
        <v>599</v>
      </c>
      <c r="E1273" s="1" t="s">
        <v>36</v>
      </c>
      <c r="F1273" s="28" t="s">
        <v>635</v>
      </c>
      <c r="G1273" s="28" t="s">
        <v>207</v>
      </c>
      <c r="H1273" s="5">
        <f t="shared" si="82"/>
        <v>-72600</v>
      </c>
      <c r="I1273" s="23">
        <f t="shared" si="81"/>
        <v>2.3076923076923075</v>
      </c>
      <c r="K1273" s="2">
        <v>520</v>
      </c>
    </row>
    <row r="1274" spans="1:11" s="45" customFormat="1" ht="12.75">
      <c r="A1274" s="12"/>
      <c r="B1274" s="87">
        <f>SUM(B1220:B1273)</f>
        <v>72600</v>
      </c>
      <c r="C1274" s="12"/>
      <c r="D1274" s="12"/>
      <c r="E1274" s="12" t="s">
        <v>36</v>
      </c>
      <c r="F1274" s="19"/>
      <c r="G1274" s="19"/>
      <c r="H1274" s="43">
        <v>0</v>
      </c>
      <c r="I1274" s="44">
        <f t="shared" si="81"/>
        <v>139.6153846153846</v>
      </c>
      <c r="K1274" s="2">
        <v>520</v>
      </c>
    </row>
    <row r="1275" spans="2:11" ht="12.75">
      <c r="B1275" s="74"/>
      <c r="H1275" s="5">
        <f>H1274-B1275</f>
        <v>0</v>
      </c>
      <c r="I1275" s="23">
        <f t="shared" si="81"/>
        <v>0</v>
      </c>
      <c r="K1275" s="2">
        <v>520</v>
      </c>
    </row>
    <row r="1276" spans="2:11" ht="12.75">
      <c r="B1276" s="74"/>
      <c r="H1276" s="5">
        <v>0</v>
      </c>
      <c r="I1276" s="23">
        <f t="shared" si="81"/>
        <v>0</v>
      </c>
      <c r="K1276" s="2">
        <v>520</v>
      </c>
    </row>
    <row r="1277" spans="1:11" s="45" customFormat="1" ht="12.75">
      <c r="A1277" s="12"/>
      <c r="B1277" s="87">
        <f>+B1291+B1302+B1307+B1316</f>
        <v>325000</v>
      </c>
      <c r="C1277" s="68" t="s">
        <v>636</v>
      </c>
      <c r="D1277" s="68"/>
      <c r="E1277" s="12"/>
      <c r="F1277" s="19"/>
      <c r="G1277" s="19"/>
      <c r="H1277" s="43">
        <f>H1276-B1277</f>
        <v>-325000</v>
      </c>
      <c r="I1277" s="44">
        <f t="shared" si="81"/>
        <v>625</v>
      </c>
      <c r="K1277" s="2">
        <v>520</v>
      </c>
    </row>
    <row r="1278" spans="2:11" ht="12.75">
      <c r="B1278" s="74"/>
      <c r="H1278" s="5">
        <v>0</v>
      </c>
      <c r="I1278" s="23">
        <f t="shared" si="81"/>
        <v>0</v>
      </c>
      <c r="K1278" s="2">
        <v>520</v>
      </c>
    </row>
    <row r="1279" spans="2:11" ht="12.75">
      <c r="B1279" s="74"/>
      <c r="H1279" s="5">
        <v>0</v>
      </c>
      <c r="I1279" s="23">
        <f t="shared" si="81"/>
        <v>0</v>
      </c>
      <c r="K1279" s="2">
        <v>520</v>
      </c>
    </row>
    <row r="1280" spans="2:11" ht="12.75">
      <c r="B1280" s="216">
        <v>5000</v>
      </c>
      <c r="C1280" s="1" t="s">
        <v>637</v>
      </c>
      <c r="D1280" s="1" t="s">
        <v>599</v>
      </c>
      <c r="E1280" s="1" t="s">
        <v>638</v>
      </c>
      <c r="F1280" s="28" t="s">
        <v>633</v>
      </c>
      <c r="G1280" s="28" t="s">
        <v>14</v>
      </c>
      <c r="H1280" s="5">
        <f aca="true" t="shared" si="83" ref="H1280:H1290">H1279-B1280</f>
        <v>-5000</v>
      </c>
      <c r="I1280" s="23">
        <f t="shared" si="81"/>
        <v>9.615384615384615</v>
      </c>
      <c r="K1280" s="2">
        <v>520</v>
      </c>
    </row>
    <row r="1281" spans="2:11" ht="12.75">
      <c r="B1281" s="216">
        <v>5000</v>
      </c>
      <c r="C1281" s="1" t="s">
        <v>637</v>
      </c>
      <c r="D1281" s="1" t="s">
        <v>599</v>
      </c>
      <c r="E1281" s="1" t="s">
        <v>638</v>
      </c>
      <c r="F1281" s="28" t="s">
        <v>633</v>
      </c>
      <c r="G1281" s="28" t="s">
        <v>14</v>
      </c>
      <c r="H1281" s="5">
        <f t="shared" si="83"/>
        <v>-10000</v>
      </c>
      <c r="I1281" s="23">
        <f t="shared" si="81"/>
        <v>9.615384615384615</v>
      </c>
      <c r="K1281" s="2">
        <v>520</v>
      </c>
    </row>
    <row r="1282" spans="2:11" ht="12.75">
      <c r="B1282" s="74">
        <v>10000</v>
      </c>
      <c r="C1282" s="1" t="s">
        <v>639</v>
      </c>
      <c r="D1282" s="1" t="s">
        <v>599</v>
      </c>
      <c r="E1282" s="1" t="s">
        <v>638</v>
      </c>
      <c r="F1282" s="28" t="s">
        <v>633</v>
      </c>
      <c r="G1282" s="28" t="s">
        <v>18</v>
      </c>
      <c r="H1282" s="5">
        <f t="shared" si="83"/>
        <v>-20000</v>
      </c>
      <c r="I1282" s="23">
        <f t="shared" si="81"/>
        <v>19.23076923076923</v>
      </c>
      <c r="K1282" s="2">
        <v>520</v>
      </c>
    </row>
    <row r="1283" spans="2:11" ht="12.75">
      <c r="B1283" s="74">
        <v>5000</v>
      </c>
      <c r="C1283" s="1" t="s">
        <v>640</v>
      </c>
      <c r="D1283" s="1" t="s">
        <v>599</v>
      </c>
      <c r="E1283" s="1" t="s">
        <v>638</v>
      </c>
      <c r="F1283" s="28" t="s">
        <v>633</v>
      </c>
      <c r="G1283" s="28" t="s">
        <v>18</v>
      </c>
      <c r="H1283" s="5">
        <f t="shared" si="83"/>
        <v>-25000</v>
      </c>
      <c r="I1283" s="23">
        <f t="shared" si="81"/>
        <v>9.615384615384615</v>
      </c>
      <c r="K1283" s="2">
        <v>520</v>
      </c>
    </row>
    <row r="1284" spans="2:11" ht="12.75">
      <c r="B1284" s="74">
        <v>5000</v>
      </c>
      <c r="C1284" s="1" t="s">
        <v>640</v>
      </c>
      <c r="D1284" s="1" t="s">
        <v>599</v>
      </c>
      <c r="E1284" s="1" t="s">
        <v>638</v>
      </c>
      <c r="F1284" s="28" t="s">
        <v>633</v>
      </c>
      <c r="G1284" s="28" t="s">
        <v>18</v>
      </c>
      <c r="H1284" s="5">
        <f t="shared" si="83"/>
        <v>-30000</v>
      </c>
      <c r="I1284" s="23">
        <f aca="true" t="shared" si="84" ref="I1284:I1347">+B1284/K1284</f>
        <v>9.615384615384615</v>
      </c>
      <c r="K1284" s="2">
        <v>520</v>
      </c>
    </row>
    <row r="1285" spans="2:11" ht="12.75">
      <c r="B1285" s="74">
        <v>5000</v>
      </c>
      <c r="C1285" s="1" t="s">
        <v>640</v>
      </c>
      <c r="D1285" s="1" t="s">
        <v>599</v>
      </c>
      <c r="E1285" s="1" t="s">
        <v>638</v>
      </c>
      <c r="F1285" s="28" t="s">
        <v>633</v>
      </c>
      <c r="G1285" s="28" t="s">
        <v>20</v>
      </c>
      <c r="H1285" s="5">
        <f t="shared" si="83"/>
        <v>-35000</v>
      </c>
      <c r="I1285" s="23">
        <f t="shared" si="84"/>
        <v>9.615384615384615</v>
      </c>
      <c r="K1285" s="2">
        <v>520</v>
      </c>
    </row>
    <row r="1286" spans="2:11" ht="12.75">
      <c r="B1286" s="74">
        <v>40000</v>
      </c>
      <c r="C1286" s="1" t="s">
        <v>641</v>
      </c>
      <c r="D1286" s="1" t="s">
        <v>599</v>
      </c>
      <c r="E1286" s="1" t="s">
        <v>642</v>
      </c>
      <c r="F1286" s="28" t="s">
        <v>633</v>
      </c>
      <c r="G1286" s="28" t="s">
        <v>66</v>
      </c>
      <c r="H1286" s="5">
        <f t="shared" si="83"/>
        <v>-75000</v>
      </c>
      <c r="I1286" s="23">
        <f t="shared" si="84"/>
        <v>76.92307692307692</v>
      </c>
      <c r="K1286" s="2">
        <v>520</v>
      </c>
    </row>
    <row r="1287" spans="2:11" ht="12.75">
      <c r="B1287" s="74">
        <v>5000</v>
      </c>
      <c r="C1287" s="1" t="s">
        <v>640</v>
      </c>
      <c r="D1287" s="1" t="s">
        <v>599</v>
      </c>
      <c r="E1287" s="1" t="s">
        <v>638</v>
      </c>
      <c r="F1287" s="28" t="s">
        <v>633</v>
      </c>
      <c r="G1287" s="28" t="s">
        <v>27</v>
      </c>
      <c r="H1287" s="5">
        <f t="shared" si="83"/>
        <v>-80000</v>
      </c>
      <c r="I1287" s="23">
        <f t="shared" si="84"/>
        <v>9.615384615384615</v>
      </c>
      <c r="K1287" s="2">
        <v>520</v>
      </c>
    </row>
    <row r="1288" spans="2:11" ht="12.75">
      <c r="B1288" s="74">
        <v>5000</v>
      </c>
      <c r="C1288" s="1" t="s">
        <v>640</v>
      </c>
      <c r="D1288" s="1" t="s">
        <v>599</v>
      </c>
      <c r="E1288" s="1" t="s">
        <v>638</v>
      </c>
      <c r="F1288" s="28" t="s">
        <v>633</v>
      </c>
      <c r="G1288" s="28" t="s">
        <v>22</v>
      </c>
      <c r="H1288" s="5">
        <f t="shared" si="83"/>
        <v>-85000</v>
      </c>
      <c r="I1288" s="23">
        <f t="shared" si="84"/>
        <v>9.615384615384615</v>
      </c>
      <c r="K1288" s="2">
        <v>520</v>
      </c>
    </row>
    <row r="1289" spans="2:11" ht="12.75">
      <c r="B1289" s="173">
        <v>10000</v>
      </c>
      <c r="C1289" s="1" t="s">
        <v>647</v>
      </c>
      <c r="D1289" s="1" t="s">
        <v>599</v>
      </c>
      <c r="E1289" s="1" t="s">
        <v>648</v>
      </c>
      <c r="F1289" s="28" t="s">
        <v>633</v>
      </c>
      <c r="G1289" s="28" t="s">
        <v>148</v>
      </c>
      <c r="H1289" s="5">
        <f t="shared" si="83"/>
        <v>-95000</v>
      </c>
      <c r="I1289" s="23">
        <f t="shared" si="84"/>
        <v>19.23076923076923</v>
      </c>
      <c r="K1289" s="2">
        <v>520</v>
      </c>
    </row>
    <row r="1290" spans="2:11" ht="12.75">
      <c r="B1290" s="173">
        <v>10000</v>
      </c>
      <c r="C1290" s="1" t="s">
        <v>649</v>
      </c>
      <c r="D1290" s="1" t="s">
        <v>599</v>
      </c>
      <c r="E1290" s="1" t="s">
        <v>650</v>
      </c>
      <c r="F1290" s="28" t="s">
        <v>633</v>
      </c>
      <c r="G1290" s="28" t="s">
        <v>201</v>
      </c>
      <c r="H1290" s="5">
        <f t="shared" si="83"/>
        <v>-105000</v>
      </c>
      <c r="I1290" s="23">
        <f t="shared" si="84"/>
        <v>19.23076923076923</v>
      </c>
      <c r="K1290" s="2">
        <v>520</v>
      </c>
    </row>
    <row r="1291" spans="1:11" s="45" customFormat="1" ht="12.75">
      <c r="A1291" s="12"/>
      <c r="B1291" s="87">
        <f>SUM(B1280:B1290)</f>
        <v>105000</v>
      </c>
      <c r="C1291" s="85" t="s">
        <v>636</v>
      </c>
      <c r="D1291" s="12"/>
      <c r="E1291" s="12" t="s">
        <v>937</v>
      </c>
      <c r="F1291" s="19"/>
      <c r="G1291" s="19"/>
      <c r="H1291" s="43"/>
      <c r="I1291" s="44">
        <f t="shared" si="84"/>
        <v>201.92307692307693</v>
      </c>
      <c r="K1291" s="2">
        <v>520</v>
      </c>
    </row>
    <row r="1292" spans="2:11" ht="12.75">
      <c r="B1292" s="74"/>
      <c r="H1292" s="5">
        <f aca="true" t="shared" si="85" ref="H1292:H1301">H1291-B1292</f>
        <v>0</v>
      </c>
      <c r="I1292" s="23">
        <f t="shared" si="84"/>
        <v>0</v>
      </c>
      <c r="K1292" s="2">
        <v>520</v>
      </c>
    </row>
    <row r="1293" spans="2:11" ht="12.75">
      <c r="B1293" s="74"/>
      <c r="H1293" s="5">
        <f t="shared" si="85"/>
        <v>0</v>
      </c>
      <c r="I1293" s="23">
        <f t="shared" si="84"/>
        <v>0</v>
      </c>
      <c r="K1293" s="2">
        <v>520</v>
      </c>
    </row>
    <row r="1294" spans="2:11" ht="12.75">
      <c r="B1294" s="145">
        <v>5000</v>
      </c>
      <c r="C1294" s="1" t="s">
        <v>640</v>
      </c>
      <c r="D1294" s="1" t="s">
        <v>599</v>
      </c>
      <c r="E1294" s="1" t="s">
        <v>643</v>
      </c>
      <c r="F1294" s="28" t="s">
        <v>633</v>
      </c>
      <c r="G1294" s="28" t="s">
        <v>72</v>
      </c>
      <c r="H1294" s="5">
        <f t="shared" si="85"/>
        <v>-5000</v>
      </c>
      <c r="I1294" s="23">
        <f t="shared" si="84"/>
        <v>9.615384615384615</v>
      </c>
      <c r="K1294" s="2">
        <v>520</v>
      </c>
    </row>
    <row r="1295" spans="2:11" ht="12.75">
      <c r="B1295" s="145">
        <v>5000</v>
      </c>
      <c r="C1295" s="1" t="s">
        <v>640</v>
      </c>
      <c r="D1295" s="1" t="s">
        <v>599</v>
      </c>
      <c r="E1295" s="1" t="s">
        <v>643</v>
      </c>
      <c r="F1295" s="28" t="s">
        <v>633</v>
      </c>
      <c r="G1295" s="28" t="s">
        <v>128</v>
      </c>
      <c r="H1295" s="5">
        <f t="shared" si="85"/>
        <v>-10000</v>
      </c>
      <c r="I1295" s="23">
        <f t="shared" si="84"/>
        <v>9.615384615384615</v>
      </c>
      <c r="K1295" s="2">
        <v>520</v>
      </c>
    </row>
    <row r="1296" spans="2:11" ht="12.75">
      <c r="B1296" s="91">
        <v>5000</v>
      </c>
      <c r="C1296" s="1" t="s">
        <v>637</v>
      </c>
      <c r="D1296" s="1" t="s">
        <v>599</v>
      </c>
      <c r="E1296" s="1" t="s">
        <v>643</v>
      </c>
      <c r="F1296" s="28" t="s">
        <v>633</v>
      </c>
      <c r="G1296" s="28" t="s">
        <v>134</v>
      </c>
      <c r="H1296" s="5">
        <f t="shared" si="85"/>
        <v>-15000</v>
      </c>
      <c r="I1296" s="23">
        <f t="shared" si="84"/>
        <v>9.615384615384615</v>
      </c>
      <c r="K1296" s="2">
        <v>520</v>
      </c>
    </row>
    <row r="1297" spans="2:11" ht="12.75">
      <c r="B1297" s="91">
        <v>5000</v>
      </c>
      <c r="C1297" s="1" t="s">
        <v>637</v>
      </c>
      <c r="D1297" s="1" t="s">
        <v>599</v>
      </c>
      <c r="E1297" s="1" t="s">
        <v>643</v>
      </c>
      <c r="F1297" s="28" t="s">
        <v>633</v>
      </c>
      <c r="G1297" s="28" t="s">
        <v>139</v>
      </c>
      <c r="H1297" s="5">
        <f t="shared" si="85"/>
        <v>-20000</v>
      </c>
      <c r="I1297" s="23">
        <f t="shared" si="84"/>
        <v>9.615384615384615</v>
      </c>
      <c r="K1297" s="2">
        <v>520</v>
      </c>
    </row>
    <row r="1298" spans="2:11" ht="12.75">
      <c r="B1298" s="91">
        <v>10000</v>
      </c>
      <c r="C1298" t="s">
        <v>644</v>
      </c>
      <c r="D1298" s="1" t="s">
        <v>599</v>
      </c>
      <c r="E1298" s="1" t="s">
        <v>643</v>
      </c>
      <c r="F1298" s="28" t="s">
        <v>633</v>
      </c>
      <c r="G1298" s="28" t="s">
        <v>270</v>
      </c>
      <c r="H1298" s="5">
        <f t="shared" si="85"/>
        <v>-30000</v>
      </c>
      <c r="I1298" s="23">
        <f t="shared" si="84"/>
        <v>19.23076923076923</v>
      </c>
      <c r="K1298" s="2">
        <v>520</v>
      </c>
    </row>
    <row r="1299" spans="2:11" ht="12.75">
      <c r="B1299" s="91">
        <v>50000</v>
      </c>
      <c r="C1299" s="1" t="s">
        <v>645</v>
      </c>
      <c r="D1299" s="1" t="s">
        <v>599</v>
      </c>
      <c r="E1299" s="1" t="s">
        <v>643</v>
      </c>
      <c r="F1299" s="28" t="s">
        <v>633</v>
      </c>
      <c r="G1299" s="28" t="s">
        <v>234</v>
      </c>
      <c r="H1299" s="5">
        <f t="shared" si="85"/>
        <v>-80000</v>
      </c>
      <c r="I1299" s="23">
        <f t="shared" si="84"/>
        <v>96.15384615384616</v>
      </c>
      <c r="K1299" s="2">
        <v>520</v>
      </c>
    </row>
    <row r="1300" spans="2:11" ht="12.75">
      <c r="B1300" s="91">
        <v>10000</v>
      </c>
      <c r="C1300" s="1" t="s">
        <v>639</v>
      </c>
      <c r="D1300" s="1" t="s">
        <v>599</v>
      </c>
      <c r="E1300" s="1" t="s">
        <v>646</v>
      </c>
      <c r="F1300" s="28" t="s">
        <v>633</v>
      </c>
      <c r="G1300" s="28" t="s">
        <v>148</v>
      </c>
      <c r="H1300" s="5">
        <f t="shared" si="85"/>
        <v>-90000</v>
      </c>
      <c r="I1300" s="23">
        <f t="shared" si="84"/>
        <v>19.23076923076923</v>
      </c>
      <c r="K1300" s="2">
        <v>520</v>
      </c>
    </row>
    <row r="1301" spans="2:11" ht="12.75">
      <c r="B1301" s="145">
        <v>5000</v>
      </c>
      <c r="C1301" s="1" t="s">
        <v>640</v>
      </c>
      <c r="D1301" s="1" t="s">
        <v>599</v>
      </c>
      <c r="E1301" s="13" t="s">
        <v>1006</v>
      </c>
      <c r="F1301" s="28" t="s">
        <v>633</v>
      </c>
      <c r="G1301" s="28" t="s">
        <v>24</v>
      </c>
      <c r="H1301" s="5">
        <f t="shared" si="85"/>
        <v>-95000</v>
      </c>
      <c r="I1301" s="23">
        <f t="shared" si="84"/>
        <v>9.615384615384615</v>
      </c>
      <c r="K1301" s="2">
        <v>520</v>
      </c>
    </row>
    <row r="1302" spans="1:11" s="45" customFormat="1" ht="12.75">
      <c r="A1302" s="12"/>
      <c r="B1302" s="94">
        <f>SUM(B1294:B1301)</f>
        <v>95000</v>
      </c>
      <c r="C1302" s="85" t="s">
        <v>636</v>
      </c>
      <c r="D1302" s="12"/>
      <c r="E1302" s="12" t="s">
        <v>643</v>
      </c>
      <c r="F1302" s="19"/>
      <c r="G1302" s="19"/>
      <c r="H1302" s="43">
        <v>0</v>
      </c>
      <c r="I1302" s="44">
        <f t="shared" si="84"/>
        <v>182.69230769230768</v>
      </c>
      <c r="K1302" s="2">
        <v>520</v>
      </c>
    </row>
    <row r="1303" spans="2:11" ht="12.75">
      <c r="B1303" s="74"/>
      <c r="H1303" s="5">
        <f>H1302-B1303</f>
        <v>0</v>
      </c>
      <c r="I1303" s="23">
        <f t="shared" si="84"/>
        <v>0</v>
      </c>
      <c r="K1303" s="2">
        <v>520</v>
      </c>
    </row>
    <row r="1304" spans="2:11" ht="12.75">
      <c r="B1304" s="74"/>
      <c r="H1304" s="5">
        <v>0</v>
      </c>
      <c r="I1304" s="23">
        <f t="shared" si="84"/>
        <v>0</v>
      </c>
      <c r="K1304" s="2">
        <v>520</v>
      </c>
    </row>
    <row r="1305" spans="2:11" ht="12.75">
      <c r="B1305" s="173">
        <v>5000</v>
      </c>
      <c r="C1305" s="1" t="s">
        <v>651</v>
      </c>
      <c r="D1305" s="1" t="s">
        <v>599</v>
      </c>
      <c r="E1305" s="1" t="s">
        <v>652</v>
      </c>
      <c r="F1305" s="28" t="s">
        <v>633</v>
      </c>
      <c r="G1305" s="28" t="s">
        <v>203</v>
      </c>
      <c r="H1305" s="5">
        <f>H1304-B1305</f>
        <v>-5000</v>
      </c>
      <c r="I1305" s="23">
        <f t="shared" si="84"/>
        <v>9.615384615384615</v>
      </c>
      <c r="K1305" s="2">
        <v>520</v>
      </c>
    </row>
    <row r="1306" spans="2:11" ht="12.75">
      <c r="B1306" s="74">
        <v>5000</v>
      </c>
      <c r="C1306" s="1" t="s">
        <v>653</v>
      </c>
      <c r="D1306" s="1" t="s">
        <v>599</v>
      </c>
      <c r="E1306" s="1" t="s">
        <v>652</v>
      </c>
      <c r="F1306" s="28" t="s">
        <v>633</v>
      </c>
      <c r="G1306" s="28" t="s">
        <v>205</v>
      </c>
      <c r="H1306" s="5">
        <f>H1305-B1306</f>
        <v>-10000</v>
      </c>
      <c r="I1306" s="23">
        <f t="shared" si="84"/>
        <v>9.615384615384615</v>
      </c>
      <c r="K1306" s="2">
        <v>520</v>
      </c>
    </row>
    <row r="1307" spans="1:11" s="45" customFormat="1" ht="12.75">
      <c r="A1307" s="12"/>
      <c r="B1307" s="87">
        <f>SUM(B1305:B1306)</f>
        <v>10000</v>
      </c>
      <c r="C1307" s="12" t="s">
        <v>636</v>
      </c>
      <c r="D1307" s="12"/>
      <c r="E1307" s="12" t="s">
        <v>938</v>
      </c>
      <c r="F1307" s="19"/>
      <c r="G1307" s="19"/>
      <c r="H1307" s="43">
        <v>0</v>
      </c>
      <c r="I1307" s="44">
        <f t="shared" si="84"/>
        <v>19.23076923076923</v>
      </c>
      <c r="K1307" s="2">
        <v>520</v>
      </c>
    </row>
    <row r="1308" spans="2:11" ht="12.75">
      <c r="B1308" s="74"/>
      <c r="H1308" s="5">
        <f aca="true" t="shared" si="86" ref="H1308:H1315">H1307-B1308</f>
        <v>0</v>
      </c>
      <c r="I1308" s="23">
        <f t="shared" si="84"/>
        <v>0</v>
      </c>
      <c r="K1308" s="2">
        <v>520</v>
      </c>
    </row>
    <row r="1309" spans="2:11" ht="12.75">
      <c r="B1309" s="74"/>
      <c r="H1309" s="5">
        <f t="shared" si="86"/>
        <v>0</v>
      </c>
      <c r="I1309" s="23">
        <f t="shared" si="84"/>
        <v>0</v>
      </c>
      <c r="K1309" s="2">
        <v>520</v>
      </c>
    </row>
    <row r="1310" spans="2:11" ht="12.75">
      <c r="B1310" s="74">
        <v>40000</v>
      </c>
      <c r="C1310" s="13" t="s">
        <v>654</v>
      </c>
      <c r="D1310" s="13" t="s">
        <v>599</v>
      </c>
      <c r="E1310" s="13" t="s">
        <v>943</v>
      </c>
      <c r="F1310" s="31" t="s">
        <v>633</v>
      </c>
      <c r="G1310" s="31" t="s">
        <v>27</v>
      </c>
      <c r="H1310" s="5">
        <f t="shared" si="86"/>
        <v>-40000</v>
      </c>
      <c r="I1310" s="23">
        <f t="shared" si="84"/>
        <v>76.92307692307692</v>
      </c>
      <c r="K1310" s="2">
        <v>520</v>
      </c>
    </row>
    <row r="1311" spans="2:11" ht="12.75">
      <c r="B1311" s="74">
        <v>10000</v>
      </c>
      <c r="C1311" s="1" t="s">
        <v>639</v>
      </c>
      <c r="D1311" s="1" t="s">
        <v>599</v>
      </c>
      <c r="E1311" s="13" t="s">
        <v>655</v>
      </c>
      <c r="F1311" s="28" t="s">
        <v>633</v>
      </c>
      <c r="G1311" s="28" t="s">
        <v>128</v>
      </c>
      <c r="H1311" s="5">
        <f t="shared" si="86"/>
        <v>-50000</v>
      </c>
      <c r="I1311" s="23">
        <f t="shared" si="84"/>
        <v>19.23076923076923</v>
      </c>
      <c r="K1311" s="2">
        <v>520</v>
      </c>
    </row>
    <row r="1312" spans="2:11" ht="12.75">
      <c r="B1312" s="173">
        <v>5000</v>
      </c>
      <c r="C1312" s="1" t="s">
        <v>656</v>
      </c>
      <c r="D1312" s="1" t="s">
        <v>599</v>
      </c>
      <c r="E1312" s="1" t="s">
        <v>942</v>
      </c>
      <c r="F1312" s="28" t="s">
        <v>633</v>
      </c>
      <c r="G1312" s="28" t="s">
        <v>142</v>
      </c>
      <c r="H1312" s="5">
        <f t="shared" si="86"/>
        <v>-55000</v>
      </c>
      <c r="I1312" s="23">
        <f t="shared" si="84"/>
        <v>9.615384615384615</v>
      </c>
      <c r="K1312" s="2">
        <v>520</v>
      </c>
    </row>
    <row r="1313" spans="2:11" ht="12.75">
      <c r="B1313" s="173">
        <v>10000</v>
      </c>
      <c r="C1313" s="1" t="s">
        <v>657</v>
      </c>
      <c r="D1313" s="1" t="s">
        <v>599</v>
      </c>
      <c r="E1313" s="1" t="s">
        <v>941</v>
      </c>
      <c r="F1313" s="28" t="s">
        <v>633</v>
      </c>
      <c r="G1313" s="28" t="s">
        <v>234</v>
      </c>
      <c r="H1313" s="5">
        <f t="shared" si="86"/>
        <v>-65000</v>
      </c>
      <c r="I1313" s="23">
        <f t="shared" si="84"/>
        <v>19.23076923076923</v>
      </c>
      <c r="K1313" s="2">
        <v>520</v>
      </c>
    </row>
    <row r="1314" spans="2:11" ht="12.75">
      <c r="B1314" s="173">
        <v>40000</v>
      </c>
      <c r="C1314" s="1" t="s">
        <v>641</v>
      </c>
      <c r="D1314" s="1" t="s">
        <v>599</v>
      </c>
      <c r="E1314" s="1" t="s">
        <v>940</v>
      </c>
      <c r="F1314" s="28" t="s">
        <v>633</v>
      </c>
      <c r="G1314" s="28" t="s">
        <v>192</v>
      </c>
      <c r="H1314" s="5">
        <f t="shared" si="86"/>
        <v>-105000</v>
      </c>
      <c r="I1314" s="23">
        <f t="shared" si="84"/>
        <v>76.92307692307692</v>
      </c>
      <c r="K1314" s="2">
        <v>520</v>
      </c>
    </row>
    <row r="1315" spans="2:11" ht="12.75">
      <c r="B1315" s="173">
        <v>10000</v>
      </c>
      <c r="C1315" s="1" t="s">
        <v>658</v>
      </c>
      <c r="D1315" s="1" t="s">
        <v>599</v>
      </c>
      <c r="E1315" s="1" t="s">
        <v>939</v>
      </c>
      <c r="F1315" s="28" t="s">
        <v>633</v>
      </c>
      <c r="G1315" s="28" t="s">
        <v>201</v>
      </c>
      <c r="H1315" s="5">
        <f t="shared" si="86"/>
        <v>-115000</v>
      </c>
      <c r="I1315" s="23">
        <f t="shared" si="84"/>
        <v>19.23076923076923</v>
      </c>
      <c r="K1315" s="2">
        <v>520</v>
      </c>
    </row>
    <row r="1316" spans="1:11" s="45" customFormat="1" ht="12.75">
      <c r="A1316" s="12"/>
      <c r="B1316" s="87">
        <f>SUM(B1310:B1315)</f>
        <v>115000</v>
      </c>
      <c r="C1316" s="12" t="s">
        <v>636</v>
      </c>
      <c r="D1316" s="12"/>
      <c r="E1316" s="12" t="s">
        <v>944</v>
      </c>
      <c r="F1316" s="19"/>
      <c r="G1316" s="19"/>
      <c r="H1316" s="43">
        <v>0</v>
      </c>
      <c r="I1316" s="44">
        <f t="shared" si="84"/>
        <v>221.15384615384616</v>
      </c>
      <c r="K1316" s="2">
        <v>520</v>
      </c>
    </row>
    <row r="1317" spans="2:11" ht="12.75">
      <c r="B1317" s="74"/>
      <c r="H1317" s="5">
        <f>H1316-B1317</f>
        <v>0</v>
      </c>
      <c r="I1317" s="23">
        <f t="shared" si="84"/>
        <v>0</v>
      </c>
      <c r="K1317" s="2">
        <v>520</v>
      </c>
    </row>
    <row r="1318" spans="2:11" ht="12.75">
      <c r="B1318" s="74"/>
      <c r="H1318" s="5">
        <v>0</v>
      </c>
      <c r="I1318" s="23">
        <f t="shared" si="84"/>
        <v>0</v>
      </c>
      <c r="K1318" s="2">
        <v>520</v>
      </c>
    </row>
    <row r="1319" spans="2:11" ht="12.75">
      <c r="B1319" s="74"/>
      <c r="H1319" s="5">
        <f>H1318-B1319</f>
        <v>0</v>
      </c>
      <c r="I1319" s="23">
        <f t="shared" si="84"/>
        <v>0</v>
      </c>
      <c r="K1319" s="2">
        <v>520</v>
      </c>
    </row>
    <row r="1320" spans="1:11" s="45" customFormat="1" ht="12.75">
      <c r="A1320" s="12"/>
      <c r="B1320" s="87">
        <f>+B1328</f>
        <v>35000</v>
      </c>
      <c r="C1320" s="68" t="s">
        <v>659</v>
      </c>
      <c r="D1320" s="12"/>
      <c r="E1320" s="12"/>
      <c r="F1320" s="19"/>
      <c r="G1320" s="19"/>
      <c r="H1320" s="43">
        <f>H1319-B1320</f>
        <v>-35000</v>
      </c>
      <c r="I1320" s="44">
        <f t="shared" si="84"/>
        <v>67.3076923076923</v>
      </c>
      <c r="K1320" s="2">
        <v>520</v>
      </c>
    </row>
    <row r="1321" spans="2:11" ht="12.75">
      <c r="B1321" s="74"/>
      <c r="H1321" s="5">
        <v>0</v>
      </c>
      <c r="I1321" s="23">
        <f t="shared" si="84"/>
        <v>0</v>
      </c>
      <c r="K1321" s="2">
        <v>520</v>
      </c>
    </row>
    <row r="1322" spans="2:11" ht="12.75">
      <c r="B1322" s="74"/>
      <c r="H1322" s="5">
        <f aca="true" t="shared" si="87" ref="H1322:H1327">H1321-B1322</f>
        <v>0</v>
      </c>
      <c r="I1322" s="23">
        <f t="shared" si="84"/>
        <v>0</v>
      </c>
      <c r="K1322" s="2">
        <v>520</v>
      </c>
    </row>
    <row r="1323" spans="2:11" ht="12.75">
      <c r="B1323" s="214">
        <v>5000</v>
      </c>
      <c r="C1323" s="37" t="s">
        <v>948</v>
      </c>
      <c r="D1323" s="13" t="s">
        <v>599</v>
      </c>
      <c r="E1323" s="37" t="s">
        <v>660</v>
      </c>
      <c r="F1323" s="31" t="s">
        <v>661</v>
      </c>
      <c r="G1323" s="28" t="s">
        <v>22</v>
      </c>
      <c r="H1323" s="5">
        <f t="shared" si="87"/>
        <v>-5000</v>
      </c>
      <c r="I1323" s="23">
        <f t="shared" si="84"/>
        <v>9.615384615384615</v>
      </c>
      <c r="K1323" s="2">
        <v>520</v>
      </c>
    </row>
    <row r="1324" spans="2:11" ht="12.75">
      <c r="B1324" s="74">
        <v>10000</v>
      </c>
      <c r="C1324" s="1" t="s">
        <v>947</v>
      </c>
      <c r="D1324" s="13" t="s">
        <v>599</v>
      </c>
      <c r="E1324" s="1" t="s">
        <v>662</v>
      </c>
      <c r="F1324" s="31" t="s">
        <v>663</v>
      </c>
      <c r="G1324" s="28" t="s">
        <v>134</v>
      </c>
      <c r="H1324" s="5">
        <f t="shared" si="87"/>
        <v>-15000</v>
      </c>
      <c r="I1324" s="23">
        <f t="shared" si="84"/>
        <v>19.23076923076923</v>
      </c>
      <c r="K1324" s="2">
        <v>520</v>
      </c>
    </row>
    <row r="1325" spans="2:11" ht="12.75">
      <c r="B1325" s="173">
        <v>10000</v>
      </c>
      <c r="C1325" s="13" t="s">
        <v>664</v>
      </c>
      <c r="D1325" s="13" t="s">
        <v>599</v>
      </c>
      <c r="E1325" s="13" t="s">
        <v>665</v>
      </c>
      <c r="F1325" s="31" t="s">
        <v>666</v>
      </c>
      <c r="G1325" s="31" t="s">
        <v>220</v>
      </c>
      <c r="H1325" s="5">
        <f t="shared" si="87"/>
        <v>-25000</v>
      </c>
      <c r="I1325" s="23">
        <f t="shared" si="84"/>
        <v>19.23076923076923</v>
      </c>
      <c r="K1325" s="2">
        <v>520</v>
      </c>
    </row>
    <row r="1326" spans="2:11" ht="12.75">
      <c r="B1326" s="173">
        <v>5000</v>
      </c>
      <c r="C1326" s="1" t="s">
        <v>946</v>
      </c>
      <c r="D1326" s="1" t="s">
        <v>599</v>
      </c>
      <c r="E1326" s="1" t="s">
        <v>667</v>
      </c>
      <c r="F1326" s="31" t="s">
        <v>668</v>
      </c>
      <c r="G1326" s="28" t="s">
        <v>234</v>
      </c>
      <c r="H1326" s="5">
        <f t="shared" si="87"/>
        <v>-30000</v>
      </c>
      <c r="I1326" s="23">
        <f t="shared" si="84"/>
        <v>9.615384615384615</v>
      </c>
      <c r="K1326" s="2">
        <v>520</v>
      </c>
    </row>
    <row r="1327" spans="2:11" ht="12.75">
      <c r="B1327" s="74">
        <v>5000</v>
      </c>
      <c r="C1327" s="1" t="s">
        <v>945</v>
      </c>
      <c r="D1327" s="1" t="s">
        <v>599</v>
      </c>
      <c r="E1327" s="1" t="s">
        <v>667</v>
      </c>
      <c r="F1327" s="31" t="s">
        <v>669</v>
      </c>
      <c r="G1327" s="28" t="s">
        <v>198</v>
      </c>
      <c r="H1327" s="5">
        <f t="shared" si="87"/>
        <v>-35000</v>
      </c>
      <c r="I1327" s="23">
        <f t="shared" si="84"/>
        <v>9.615384615384615</v>
      </c>
      <c r="K1327" s="2">
        <v>520</v>
      </c>
    </row>
    <row r="1328" spans="1:11" s="45" customFormat="1" ht="12.75">
      <c r="A1328" s="12"/>
      <c r="B1328" s="87">
        <f>SUM(B1323:B1327)</f>
        <v>35000</v>
      </c>
      <c r="C1328" s="12" t="s">
        <v>670</v>
      </c>
      <c r="D1328" s="12"/>
      <c r="E1328" s="12"/>
      <c r="F1328" s="19"/>
      <c r="G1328" s="19"/>
      <c r="H1328" s="43">
        <v>0</v>
      </c>
      <c r="I1328" s="44">
        <f t="shared" si="84"/>
        <v>67.3076923076923</v>
      </c>
      <c r="K1328" s="2">
        <v>520</v>
      </c>
    </row>
    <row r="1329" spans="2:11" ht="12.75">
      <c r="B1329" s="74"/>
      <c r="H1329" s="5">
        <f aca="true" t="shared" si="88" ref="H1329:H1375">H1328-B1329</f>
        <v>0</v>
      </c>
      <c r="I1329" s="23">
        <f t="shared" si="84"/>
        <v>0</v>
      </c>
      <c r="K1329" s="2">
        <v>520</v>
      </c>
    </row>
    <row r="1330" spans="2:11" ht="12.75">
      <c r="B1330" s="74"/>
      <c r="H1330" s="5">
        <f t="shared" si="88"/>
        <v>0</v>
      </c>
      <c r="I1330" s="23">
        <f t="shared" si="84"/>
        <v>0</v>
      </c>
      <c r="K1330" s="2">
        <v>520</v>
      </c>
    </row>
    <row r="1331" spans="2:11" ht="12.75">
      <c r="B1331" s="173">
        <v>300</v>
      </c>
      <c r="C1331" s="1" t="s">
        <v>671</v>
      </c>
      <c r="D1331" s="13" t="s">
        <v>599</v>
      </c>
      <c r="E1331" s="1" t="s">
        <v>418</v>
      </c>
      <c r="F1331" s="31" t="s">
        <v>672</v>
      </c>
      <c r="G1331" s="32" t="s">
        <v>18</v>
      </c>
      <c r="H1331" s="5">
        <f t="shared" si="88"/>
        <v>-300</v>
      </c>
      <c r="I1331" s="23">
        <f t="shared" si="84"/>
        <v>0.5769230769230769</v>
      </c>
      <c r="K1331" s="2">
        <v>520</v>
      </c>
    </row>
    <row r="1332" spans="2:11" ht="12.75">
      <c r="B1332" s="173">
        <v>600</v>
      </c>
      <c r="C1332" s="33" t="s">
        <v>673</v>
      </c>
      <c r="D1332" s="13" t="s">
        <v>599</v>
      </c>
      <c r="E1332" s="33" t="s">
        <v>418</v>
      </c>
      <c r="F1332" s="31" t="s">
        <v>674</v>
      </c>
      <c r="G1332" s="32" t="s">
        <v>18</v>
      </c>
      <c r="H1332" s="5">
        <f t="shared" si="88"/>
        <v>-900</v>
      </c>
      <c r="I1332" s="23">
        <f t="shared" si="84"/>
        <v>1.1538461538461537</v>
      </c>
      <c r="K1332" s="2">
        <v>520</v>
      </c>
    </row>
    <row r="1333" spans="2:11" ht="12.75">
      <c r="B1333" s="173">
        <v>250</v>
      </c>
      <c r="C1333" s="13" t="s">
        <v>417</v>
      </c>
      <c r="D1333" s="13" t="s">
        <v>599</v>
      </c>
      <c r="E1333" s="13" t="s">
        <v>418</v>
      </c>
      <c r="F1333" s="31" t="s">
        <v>675</v>
      </c>
      <c r="G1333" s="31" t="s">
        <v>20</v>
      </c>
      <c r="H1333" s="5">
        <f t="shared" si="88"/>
        <v>-1150</v>
      </c>
      <c r="I1333" s="23">
        <f t="shared" si="84"/>
        <v>0.4807692307692308</v>
      </c>
      <c r="K1333" s="2">
        <v>520</v>
      </c>
    </row>
    <row r="1334" spans="2:11" ht="12.75">
      <c r="B1334" s="74">
        <v>700</v>
      </c>
      <c r="C1334" s="1" t="s">
        <v>417</v>
      </c>
      <c r="D1334" s="13" t="s">
        <v>599</v>
      </c>
      <c r="E1334" s="1" t="s">
        <v>418</v>
      </c>
      <c r="F1334" s="31" t="s">
        <v>676</v>
      </c>
      <c r="G1334" s="28" t="s">
        <v>64</v>
      </c>
      <c r="H1334" s="5">
        <f t="shared" si="88"/>
        <v>-1850</v>
      </c>
      <c r="I1334" s="23">
        <f t="shared" si="84"/>
        <v>1.3461538461538463</v>
      </c>
      <c r="K1334" s="2">
        <v>520</v>
      </c>
    </row>
    <row r="1335" spans="2:11" ht="12.75">
      <c r="B1335" s="74">
        <v>300</v>
      </c>
      <c r="C1335" s="1" t="s">
        <v>671</v>
      </c>
      <c r="D1335" s="13" t="s">
        <v>599</v>
      </c>
      <c r="E1335" s="1" t="s">
        <v>418</v>
      </c>
      <c r="F1335" s="31" t="s">
        <v>677</v>
      </c>
      <c r="G1335" s="28" t="s">
        <v>139</v>
      </c>
      <c r="H1335" s="5">
        <f t="shared" si="88"/>
        <v>-2150</v>
      </c>
      <c r="I1335" s="23">
        <f t="shared" si="84"/>
        <v>0.5769230769230769</v>
      </c>
      <c r="K1335" s="2">
        <v>520</v>
      </c>
    </row>
    <row r="1336" spans="2:11" ht="12.75">
      <c r="B1336" s="74">
        <v>300</v>
      </c>
      <c r="C1336" s="1" t="s">
        <v>671</v>
      </c>
      <c r="D1336" s="1" t="s">
        <v>599</v>
      </c>
      <c r="E1336" s="1" t="s">
        <v>418</v>
      </c>
      <c r="F1336" s="31" t="s">
        <v>678</v>
      </c>
      <c r="G1336" s="28" t="s">
        <v>148</v>
      </c>
      <c r="H1336" s="5">
        <f t="shared" si="88"/>
        <v>-2450</v>
      </c>
      <c r="I1336" s="23">
        <f t="shared" si="84"/>
        <v>0.5769230769230769</v>
      </c>
      <c r="K1336" s="2">
        <v>520</v>
      </c>
    </row>
    <row r="1337" spans="2:11" ht="12.75">
      <c r="B1337" s="74">
        <v>600</v>
      </c>
      <c r="C1337" s="1" t="s">
        <v>679</v>
      </c>
      <c r="D1337" s="1" t="s">
        <v>599</v>
      </c>
      <c r="E1337" s="1" t="s">
        <v>418</v>
      </c>
      <c r="F1337" s="31" t="s">
        <v>680</v>
      </c>
      <c r="G1337" s="28" t="s">
        <v>270</v>
      </c>
      <c r="H1337" s="5">
        <f t="shared" si="88"/>
        <v>-3050</v>
      </c>
      <c r="I1337" s="23">
        <f t="shared" si="84"/>
        <v>1.1538461538461537</v>
      </c>
      <c r="K1337" s="2">
        <v>520</v>
      </c>
    </row>
    <row r="1338" spans="2:11" ht="12.75">
      <c r="B1338" s="74">
        <v>325</v>
      </c>
      <c r="C1338" s="1" t="s">
        <v>417</v>
      </c>
      <c r="D1338" s="1" t="s">
        <v>599</v>
      </c>
      <c r="E1338" s="1" t="s">
        <v>418</v>
      </c>
      <c r="F1338" s="31" t="s">
        <v>681</v>
      </c>
      <c r="G1338" s="28" t="s">
        <v>270</v>
      </c>
      <c r="H1338" s="5">
        <f t="shared" si="88"/>
        <v>-3375</v>
      </c>
      <c r="I1338" s="23">
        <f t="shared" si="84"/>
        <v>0.625</v>
      </c>
      <c r="K1338" s="2">
        <v>520</v>
      </c>
    </row>
    <row r="1339" spans="2:11" ht="12.75">
      <c r="B1339" s="74">
        <v>75</v>
      </c>
      <c r="C1339" s="1" t="s">
        <v>417</v>
      </c>
      <c r="D1339" s="1" t="s">
        <v>599</v>
      </c>
      <c r="E1339" s="1" t="s">
        <v>418</v>
      </c>
      <c r="F1339" s="31" t="s">
        <v>633</v>
      </c>
      <c r="G1339" s="28" t="s">
        <v>192</v>
      </c>
      <c r="H1339" s="5">
        <f t="shared" si="88"/>
        <v>-3450</v>
      </c>
      <c r="I1339" s="23">
        <f t="shared" si="84"/>
        <v>0.14423076923076922</v>
      </c>
      <c r="K1339" s="2">
        <v>520</v>
      </c>
    </row>
    <row r="1340" spans="2:11" ht="12.75">
      <c r="B1340" s="173">
        <v>325</v>
      </c>
      <c r="C1340" s="33" t="s">
        <v>417</v>
      </c>
      <c r="D1340" s="13" t="s">
        <v>599</v>
      </c>
      <c r="E1340" s="33" t="s">
        <v>418</v>
      </c>
      <c r="F1340" s="28" t="s">
        <v>682</v>
      </c>
      <c r="G1340" s="32" t="s">
        <v>192</v>
      </c>
      <c r="H1340" s="5">
        <f t="shared" si="88"/>
        <v>-3775</v>
      </c>
      <c r="I1340" s="23">
        <f t="shared" si="84"/>
        <v>0.625</v>
      </c>
      <c r="K1340" s="2">
        <v>520</v>
      </c>
    </row>
    <row r="1341" spans="2:11" ht="12.75">
      <c r="B1341" s="74">
        <v>550</v>
      </c>
      <c r="C1341" s="13" t="s">
        <v>417</v>
      </c>
      <c r="D1341" s="13" t="s">
        <v>599</v>
      </c>
      <c r="E1341" s="1" t="s">
        <v>418</v>
      </c>
      <c r="F1341" s="28" t="s">
        <v>683</v>
      </c>
      <c r="G1341" s="28" t="s">
        <v>203</v>
      </c>
      <c r="H1341" s="5">
        <f t="shared" si="88"/>
        <v>-4325</v>
      </c>
      <c r="I1341" s="23">
        <f t="shared" si="84"/>
        <v>1.0576923076923077</v>
      </c>
      <c r="K1341" s="2">
        <v>520</v>
      </c>
    </row>
    <row r="1342" spans="2:11" ht="12.75">
      <c r="B1342" s="173">
        <v>300</v>
      </c>
      <c r="C1342" s="33" t="s">
        <v>684</v>
      </c>
      <c r="D1342" s="13" t="s">
        <v>599</v>
      </c>
      <c r="E1342" s="33" t="s">
        <v>418</v>
      </c>
      <c r="F1342" s="28" t="s">
        <v>685</v>
      </c>
      <c r="G1342" s="32" t="s">
        <v>14</v>
      </c>
      <c r="H1342" s="5">
        <f t="shared" si="88"/>
        <v>-4625</v>
      </c>
      <c r="I1342" s="23">
        <f t="shared" si="84"/>
        <v>0.5769230769230769</v>
      </c>
      <c r="K1342" s="2">
        <v>520</v>
      </c>
    </row>
    <row r="1343" spans="2:11" ht="12.75">
      <c r="B1343" s="173">
        <v>3525</v>
      </c>
      <c r="C1343" s="13" t="s">
        <v>417</v>
      </c>
      <c r="D1343" s="13" t="s">
        <v>599</v>
      </c>
      <c r="E1343" s="34" t="s">
        <v>418</v>
      </c>
      <c r="F1343" s="28" t="s">
        <v>685</v>
      </c>
      <c r="G1343" s="35" t="s">
        <v>14</v>
      </c>
      <c r="H1343" s="5">
        <f t="shared" si="88"/>
        <v>-8150</v>
      </c>
      <c r="I1343" s="23">
        <f t="shared" si="84"/>
        <v>6.778846153846154</v>
      </c>
      <c r="K1343" s="2">
        <v>520</v>
      </c>
    </row>
    <row r="1344" spans="2:11" ht="12.75">
      <c r="B1344" s="74">
        <v>150</v>
      </c>
      <c r="C1344" s="1" t="s">
        <v>417</v>
      </c>
      <c r="D1344" s="1" t="s">
        <v>599</v>
      </c>
      <c r="E1344" s="1" t="s">
        <v>418</v>
      </c>
      <c r="F1344" s="28" t="s">
        <v>686</v>
      </c>
      <c r="G1344" s="28" t="s">
        <v>27</v>
      </c>
      <c r="H1344" s="5">
        <f t="shared" si="88"/>
        <v>-8300</v>
      </c>
      <c r="I1344" s="23">
        <f t="shared" si="84"/>
        <v>0.28846153846153844</v>
      </c>
      <c r="K1344" s="2">
        <v>520</v>
      </c>
    </row>
    <row r="1345" spans="2:11" ht="12.75">
      <c r="B1345" s="214">
        <v>2350</v>
      </c>
      <c r="C1345" s="37" t="s">
        <v>417</v>
      </c>
      <c r="D1345" s="37" t="s">
        <v>599</v>
      </c>
      <c r="E1345" s="37" t="s">
        <v>418</v>
      </c>
      <c r="F1345" s="28" t="s">
        <v>687</v>
      </c>
      <c r="G1345" s="28" t="s">
        <v>27</v>
      </c>
      <c r="H1345" s="5">
        <f t="shared" si="88"/>
        <v>-10650</v>
      </c>
      <c r="I1345" s="23">
        <f t="shared" si="84"/>
        <v>4.519230769230769</v>
      </c>
      <c r="K1345" s="2">
        <v>520</v>
      </c>
    </row>
    <row r="1346" spans="2:11" ht="12.75">
      <c r="B1346" s="74">
        <v>200</v>
      </c>
      <c r="C1346" s="1" t="s">
        <v>688</v>
      </c>
      <c r="D1346" s="1" t="s">
        <v>599</v>
      </c>
      <c r="E1346" s="1" t="s">
        <v>418</v>
      </c>
      <c r="F1346" s="28" t="s">
        <v>687</v>
      </c>
      <c r="G1346" s="28" t="s">
        <v>27</v>
      </c>
      <c r="H1346" s="5">
        <f t="shared" si="88"/>
        <v>-10850</v>
      </c>
      <c r="I1346" s="23">
        <f t="shared" si="84"/>
        <v>0.38461538461538464</v>
      </c>
      <c r="K1346" s="2">
        <v>520</v>
      </c>
    </row>
    <row r="1347" spans="2:11" ht="12.75">
      <c r="B1347" s="74">
        <v>14000</v>
      </c>
      <c r="C1347" s="1" t="s">
        <v>689</v>
      </c>
      <c r="D1347" s="1" t="s">
        <v>599</v>
      </c>
      <c r="E1347" s="1" t="s">
        <v>418</v>
      </c>
      <c r="F1347" s="28" t="s">
        <v>690</v>
      </c>
      <c r="G1347" s="28" t="s">
        <v>22</v>
      </c>
      <c r="H1347" s="5">
        <f t="shared" si="88"/>
        <v>-24850</v>
      </c>
      <c r="I1347" s="23">
        <f t="shared" si="84"/>
        <v>26.923076923076923</v>
      </c>
      <c r="K1347" s="2">
        <v>520</v>
      </c>
    </row>
    <row r="1348" spans="2:11" ht="12.75">
      <c r="B1348" s="74">
        <v>8500</v>
      </c>
      <c r="C1348" s="1" t="s">
        <v>417</v>
      </c>
      <c r="D1348" s="1" t="s">
        <v>599</v>
      </c>
      <c r="E1348" s="1" t="s">
        <v>418</v>
      </c>
      <c r="F1348" s="28" t="s">
        <v>691</v>
      </c>
      <c r="G1348" s="28" t="s">
        <v>24</v>
      </c>
      <c r="H1348" s="5">
        <f t="shared" si="88"/>
        <v>-33350</v>
      </c>
      <c r="I1348" s="23">
        <f aca="true" t="shared" si="89" ref="I1348:I1403">+B1348/K1348</f>
        <v>16.346153846153847</v>
      </c>
      <c r="K1348" s="2">
        <v>520</v>
      </c>
    </row>
    <row r="1349" spans="2:11" ht="12.75">
      <c r="B1349" s="74">
        <v>3900</v>
      </c>
      <c r="C1349" s="1" t="s">
        <v>417</v>
      </c>
      <c r="D1349" s="1" t="s">
        <v>599</v>
      </c>
      <c r="E1349" s="1" t="s">
        <v>418</v>
      </c>
      <c r="F1349" s="28" t="s">
        <v>692</v>
      </c>
      <c r="G1349" s="28" t="s">
        <v>24</v>
      </c>
      <c r="H1349" s="5">
        <f t="shared" si="88"/>
        <v>-37250</v>
      </c>
      <c r="I1349" s="23">
        <f t="shared" si="89"/>
        <v>7.5</v>
      </c>
      <c r="K1349" s="2">
        <v>520</v>
      </c>
    </row>
    <row r="1350" spans="2:11" ht="12.75">
      <c r="B1350" s="74">
        <v>350</v>
      </c>
      <c r="C1350" s="1" t="s">
        <v>417</v>
      </c>
      <c r="D1350" s="1" t="s">
        <v>599</v>
      </c>
      <c r="E1350" s="1" t="s">
        <v>418</v>
      </c>
      <c r="F1350" s="28" t="s">
        <v>693</v>
      </c>
      <c r="G1350" s="28" t="s">
        <v>24</v>
      </c>
      <c r="H1350" s="5">
        <f t="shared" si="88"/>
        <v>-37600</v>
      </c>
      <c r="I1350" s="23">
        <f t="shared" si="89"/>
        <v>0.6730769230769231</v>
      </c>
      <c r="K1350" s="2">
        <v>520</v>
      </c>
    </row>
    <row r="1351" spans="2:11" ht="12.75">
      <c r="B1351" s="74">
        <v>1720</v>
      </c>
      <c r="C1351" s="1" t="s">
        <v>417</v>
      </c>
      <c r="D1351" s="1" t="s">
        <v>599</v>
      </c>
      <c r="E1351" s="1" t="s">
        <v>418</v>
      </c>
      <c r="F1351" s="28" t="s">
        <v>694</v>
      </c>
      <c r="G1351" s="28" t="s">
        <v>62</v>
      </c>
      <c r="H1351" s="5">
        <f t="shared" si="88"/>
        <v>-39320</v>
      </c>
      <c r="I1351" s="23">
        <f t="shared" si="89"/>
        <v>3.3076923076923075</v>
      </c>
      <c r="K1351" s="2">
        <v>520</v>
      </c>
    </row>
    <row r="1352" spans="2:11" ht="12.75">
      <c r="B1352" s="74">
        <v>500</v>
      </c>
      <c r="C1352" s="1" t="s">
        <v>695</v>
      </c>
      <c r="D1352" s="1" t="s">
        <v>599</v>
      </c>
      <c r="E1352" s="1" t="s">
        <v>418</v>
      </c>
      <c r="F1352" s="28" t="s">
        <v>694</v>
      </c>
      <c r="G1352" s="28" t="s">
        <v>62</v>
      </c>
      <c r="H1352" s="5">
        <f t="shared" si="88"/>
        <v>-39820</v>
      </c>
      <c r="I1352" s="23">
        <f t="shared" si="89"/>
        <v>0.9615384615384616</v>
      </c>
      <c r="K1352" s="2">
        <v>520</v>
      </c>
    </row>
    <row r="1353" spans="2:11" ht="12.75">
      <c r="B1353" s="74">
        <v>14000</v>
      </c>
      <c r="C1353" s="1" t="s">
        <v>689</v>
      </c>
      <c r="D1353" s="1" t="s">
        <v>599</v>
      </c>
      <c r="E1353" s="1" t="s">
        <v>418</v>
      </c>
      <c r="F1353" s="28" t="s">
        <v>696</v>
      </c>
      <c r="G1353" s="28" t="s">
        <v>72</v>
      </c>
      <c r="H1353" s="5">
        <f t="shared" si="88"/>
        <v>-53820</v>
      </c>
      <c r="I1353" s="23">
        <f t="shared" si="89"/>
        <v>26.923076923076923</v>
      </c>
      <c r="K1353" s="2">
        <v>520</v>
      </c>
    </row>
    <row r="1354" spans="2:11" ht="12.75">
      <c r="B1354" s="74">
        <v>2800</v>
      </c>
      <c r="C1354" s="1" t="s">
        <v>697</v>
      </c>
      <c r="D1354" s="1" t="s">
        <v>599</v>
      </c>
      <c r="E1354" s="1" t="s">
        <v>418</v>
      </c>
      <c r="F1354" s="28" t="s">
        <v>696</v>
      </c>
      <c r="G1354" s="28" t="s">
        <v>72</v>
      </c>
      <c r="H1354" s="5">
        <f t="shared" si="88"/>
        <v>-56620</v>
      </c>
      <c r="I1354" s="23">
        <f t="shared" si="89"/>
        <v>5.384615384615385</v>
      </c>
      <c r="K1354" s="2">
        <v>520</v>
      </c>
    </row>
    <row r="1355" spans="2:11" ht="12.75">
      <c r="B1355" s="74">
        <v>440</v>
      </c>
      <c r="C1355" s="1" t="s">
        <v>417</v>
      </c>
      <c r="D1355" s="1" t="s">
        <v>599</v>
      </c>
      <c r="E1355" s="1" t="s">
        <v>418</v>
      </c>
      <c r="F1355" s="28" t="s">
        <v>698</v>
      </c>
      <c r="G1355" s="28" t="s">
        <v>72</v>
      </c>
      <c r="H1355" s="5">
        <f t="shared" si="88"/>
        <v>-57060</v>
      </c>
      <c r="I1355" s="23">
        <f t="shared" si="89"/>
        <v>0.8461538461538461</v>
      </c>
      <c r="K1355" s="2">
        <v>520</v>
      </c>
    </row>
    <row r="1356" spans="2:11" ht="12.75">
      <c r="B1356" s="74">
        <v>400</v>
      </c>
      <c r="C1356" s="1" t="s">
        <v>699</v>
      </c>
      <c r="D1356" s="1" t="s">
        <v>599</v>
      </c>
      <c r="E1356" s="1" t="s">
        <v>418</v>
      </c>
      <c r="F1356" s="28" t="s">
        <v>698</v>
      </c>
      <c r="G1356" s="28" t="s">
        <v>72</v>
      </c>
      <c r="H1356" s="5">
        <f t="shared" si="88"/>
        <v>-57460</v>
      </c>
      <c r="I1356" s="23">
        <f t="shared" si="89"/>
        <v>0.7692307692307693</v>
      </c>
      <c r="K1356" s="2">
        <v>520</v>
      </c>
    </row>
    <row r="1357" spans="2:11" ht="12.75">
      <c r="B1357" s="74">
        <v>2500</v>
      </c>
      <c r="C1357" s="1" t="s">
        <v>417</v>
      </c>
      <c r="D1357" s="1" t="s">
        <v>599</v>
      </c>
      <c r="E1357" s="1" t="s">
        <v>418</v>
      </c>
      <c r="F1357" s="28" t="s">
        <v>700</v>
      </c>
      <c r="G1357" s="28" t="s">
        <v>701</v>
      </c>
      <c r="H1357" s="5">
        <f t="shared" si="88"/>
        <v>-59960</v>
      </c>
      <c r="I1357" s="23">
        <f t="shared" si="89"/>
        <v>4.8076923076923075</v>
      </c>
      <c r="K1357" s="2">
        <v>520</v>
      </c>
    </row>
    <row r="1358" spans="2:11" ht="12.75">
      <c r="B1358" s="74">
        <v>2000</v>
      </c>
      <c r="C1358" s="1" t="s">
        <v>702</v>
      </c>
      <c r="D1358" s="1" t="s">
        <v>599</v>
      </c>
      <c r="E1358" s="1" t="s">
        <v>418</v>
      </c>
      <c r="F1358" s="28" t="s">
        <v>700</v>
      </c>
      <c r="G1358" s="28" t="s">
        <v>72</v>
      </c>
      <c r="H1358" s="5">
        <f t="shared" si="88"/>
        <v>-61960</v>
      </c>
      <c r="I1358" s="23">
        <f t="shared" si="89"/>
        <v>3.8461538461538463</v>
      </c>
      <c r="K1358" s="2">
        <v>520</v>
      </c>
    </row>
    <row r="1359" spans="2:11" ht="12.75">
      <c r="B1359" s="74">
        <v>1400</v>
      </c>
      <c r="C1359" s="1" t="s">
        <v>417</v>
      </c>
      <c r="D1359" s="1" t="s">
        <v>599</v>
      </c>
      <c r="E1359" s="1" t="s">
        <v>418</v>
      </c>
      <c r="F1359" s="28" t="s">
        <v>703</v>
      </c>
      <c r="G1359" s="28" t="s">
        <v>139</v>
      </c>
      <c r="H1359" s="5">
        <f t="shared" si="88"/>
        <v>-63360</v>
      </c>
      <c r="I1359" s="23">
        <f t="shared" si="89"/>
        <v>2.6923076923076925</v>
      </c>
      <c r="K1359" s="2">
        <v>520</v>
      </c>
    </row>
    <row r="1360" spans="2:11" ht="12.75">
      <c r="B1360" s="74">
        <v>600</v>
      </c>
      <c r="C1360" s="1" t="s">
        <v>704</v>
      </c>
      <c r="D1360" s="1" t="s">
        <v>599</v>
      </c>
      <c r="E1360" s="1" t="s">
        <v>418</v>
      </c>
      <c r="F1360" s="28" t="s">
        <v>703</v>
      </c>
      <c r="G1360" s="28" t="s">
        <v>139</v>
      </c>
      <c r="H1360" s="5">
        <f t="shared" si="88"/>
        <v>-63960</v>
      </c>
      <c r="I1360" s="23">
        <f t="shared" si="89"/>
        <v>1.1538461538461537</v>
      </c>
      <c r="K1360" s="2">
        <v>520</v>
      </c>
    </row>
    <row r="1361" spans="2:11" ht="12.75">
      <c r="B1361" s="74">
        <v>400</v>
      </c>
      <c r="C1361" s="1" t="s">
        <v>699</v>
      </c>
      <c r="D1361" s="1" t="s">
        <v>599</v>
      </c>
      <c r="E1361" s="1" t="s">
        <v>418</v>
      </c>
      <c r="F1361" s="28" t="s">
        <v>705</v>
      </c>
      <c r="G1361" s="28" t="s">
        <v>139</v>
      </c>
      <c r="H1361" s="5">
        <f t="shared" si="88"/>
        <v>-64360</v>
      </c>
      <c r="I1361" s="23">
        <f t="shared" si="89"/>
        <v>0.7692307692307693</v>
      </c>
      <c r="K1361" s="2">
        <v>520</v>
      </c>
    </row>
    <row r="1362" spans="2:11" ht="12.75">
      <c r="B1362" s="74">
        <v>525</v>
      </c>
      <c r="C1362" s="1" t="s">
        <v>417</v>
      </c>
      <c r="D1362" s="1" t="s">
        <v>599</v>
      </c>
      <c r="E1362" s="1" t="s">
        <v>418</v>
      </c>
      <c r="F1362" s="28" t="s">
        <v>706</v>
      </c>
      <c r="G1362" s="28" t="s">
        <v>142</v>
      </c>
      <c r="H1362" s="5">
        <f t="shared" si="88"/>
        <v>-64885</v>
      </c>
      <c r="I1362" s="23">
        <f t="shared" si="89"/>
        <v>1.0096153846153846</v>
      </c>
      <c r="K1362" s="2">
        <v>520</v>
      </c>
    </row>
    <row r="1363" spans="2:11" ht="12.75">
      <c r="B1363" s="74">
        <v>1240</v>
      </c>
      <c r="C1363" s="1" t="s">
        <v>417</v>
      </c>
      <c r="D1363" s="1" t="s">
        <v>599</v>
      </c>
      <c r="E1363" s="1" t="s">
        <v>418</v>
      </c>
      <c r="F1363" s="28" t="s">
        <v>707</v>
      </c>
      <c r="G1363" s="28" t="s">
        <v>148</v>
      </c>
      <c r="H1363" s="5">
        <f t="shared" si="88"/>
        <v>-66125</v>
      </c>
      <c r="I1363" s="23">
        <f t="shared" si="89"/>
        <v>2.3846153846153846</v>
      </c>
      <c r="K1363" s="2">
        <v>520</v>
      </c>
    </row>
    <row r="1364" spans="2:11" ht="12.75">
      <c r="B1364" s="74">
        <v>5375</v>
      </c>
      <c r="C1364" s="1" t="s">
        <v>417</v>
      </c>
      <c r="D1364" s="1" t="s">
        <v>599</v>
      </c>
      <c r="E1364" s="1" t="s">
        <v>418</v>
      </c>
      <c r="F1364" s="28" t="s">
        <v>708</v>
      </c>
      <c r="G1364" s="28" t="s">
        <v>270</v>
      </c>
      <c r="H1364" s="5">
        <f t="shared" si="88"/>
        <v>-71500</v>
      </c>
      <c r="I1364" s="23">
        <f t="shared" si="89"/>
        <v>10.336538461538462</v>
      </c>
      <c r="K1364" s="2">
        <v>520</v>
      </c>
    </row>
    <row r="1365" spans="2:11" ht="12.75">
      <c r="B1365" s="74">
        <v>300</v>
      </c>
      <c r="C1365" s="1" t="s">
        <v>417</v>
      </c>
      <c r="D1365" s="1" t="s">
        <v>599</v>
      </c>
      <c r="E1365" s="1" t="s">
        <v>418</v>
      </c>
      <c r="F1365" s="28" t="s">
        <v>686</v>
      </c>
      <c r="G1365" s="28" t="s">
        <v>234</v>
      </c>
      <c r="H1365" s="5">
        <f t="shared" si="88"/>
        <v>-71800</v>
      </c>
      <c r="I1365" s="23">
        <f t="shared" si="89"/>
        <v>0.5769230769230769</v>
      </c>
      <c r="K1365" s="2">
        <v>520</v>
      </c>
    </row>
    <row r="1366" spans="2:11" ht="12.75">
      <c r="B1366" s="74">
        <v>175</v>
      </c>
      <c r="C1366" s="1" t="s">
        <v>417</v>
      </c>
      <c r="D1366" s="1" t="s">
        <v>599</v>
      </c>
      <c r="E1366" s="1" t="s">
        <v>418</v>
      </c>
      <c r="F1366" s="28" t="s">
        <v>686</v>
      </c>
      <c r="G1366" s="28" t="s">
        <v>234</v>
      </c>
      <c r="H1366" s="5">
        <f t="shared" si="88"/>
        <v>-71975</v>
      </c>
      <c r="I1366" s="23">
        <f t="shared" si="89"/>
        <v>0.33653846153846156</v>
      </c>
      <c r="K1366" s="2">
        <v>520</v>
      </c>
    </row>
    <row r="1367" spans="2:11" ht="12.75">
      <c r="B1367" s="74">
        <v>600</v>
      </c>
      <c r="C1367" s="1" t="s">
        <v>417</v>
      </c>
      <c r="D1367" s="1" t="s">
        <v>599</v>
      </c>
      <c r="E1367" s="1" t="s">
        <v>418</v>
      </c>
      <c r="F1367" s="28" t="s">
        <v>709</v>
      </c>
      <c r="G1367" s="28" t="s">
        <v>234</v>
      </c>
      <c r="H1367" s="5">
        <f t="shared" si="88"/>
        <v>-72575</v>
      </c>
      <c r="I1367" s="23">
        <f t="shared" si="89"/>
        <v>1.1538461538461537</v>
      </c>
      <c r="K1367" s="2">
        <v>520</v>
      </c>
    </row>
    <row r="1368" spans="2:11" ht="12.75">
      <c r="B1368" s="74">
        <v>2000</v>
      </c>
      <c r="C1368" s="1" t="s">
        <v>417</v>
      </c>
      <c r="D1368" s="1" t="s">
        <v>599</v>
      </c>
      <c r="E1368" s="1" t="s">
        <v>418</v>
      </c>
      <c r="F1368" s="28" t="s">
        <v>710</v>
      </c>
      <c r="G1368" s="28" t="s">
        <v>234</v>
      </c>
      <c r="H1368" s="5">
        <f t="shared" si="88"/>
        <v>-74575</v>
      </c>
      <c r="I1368" s="23">
        <f t="shared" si="89"/>
        <v>3.8461538461538463</v>
      </c>
      <c r="K1368" s="2">
        <v>520</v>
      </c>
    </row>
    <row r="1369" spans="2:11" ht="12.75">
      <c r="B1369" s="74">
        <v>100</v>
      </c>
      <c r="C1369" s="1" t="s">
        <v>417</v>
      </c>
      <c r="D1369" s="1" t="s">
        <v>599</v>
      </c>
      <c r="E1369" s="1" t="s">
        <v>418</v>
      </c>
      <c r="F1369" s="28" t="s">
        <v>686</v>
      </c>
      <c r="G1369" s="28" t="s">
        <v>192</v>
      </c>
      <c r="H1369" s="5">
        <f t="shared" si="88"/>
        <v>-74675</v>
      </c>
      <c r="I1369" s="23">
        <f t="shared" si="89"/>
        <v>0.19230769230769232</v>
      </c>
      <c r="K1369" s="2">
        <v>520</v>
      </c>
    </row>
    <row r="1370" spans="2:11" ht="12.75">
      <c r="B1370" s="74">
        <v>500</v>
      </c>
      <c r="C1370" s="1" t="s">
        <v>417</v>
      </c>
      <c r="D1370" s="1" t="s">
        <v>599</v>
      </c>
      <c r="E1370" s="1" t="s">
        <v>418</v>
      </c>
      <c r="F1370" s="28" t="s">
        <v>711</v>
      </c>
      <c r="G1370" s="28" t="s">
        <v>201</v>
      </c>
      <c r="H1370" s="5">
        <f t="shared" si="88"/>
        <v>-75175</v>
      </c>
      <c r="I1370" s="23">
        <f t="shared" si="89"/>
        <v>0.9615384615384616</v>
      </c>
      <c r="K1370" s="2">
        <v>520</v>
      </c>
    </row>
    <row r="1371" spans="2:11" ht="12.75">
      <c r="B1371" s="74">
        <v>4000</v>
      </c>
      <c r="C1371" s="1" t="s">
        <v>417</v>
      </c>
      <c r="D1371" s="1" t="s">
        <v>599</v>
      </c>
      <c r="E1371" s="1" t="s">
        <v>418</v>
      </c>
      <c r="F1371" s="28" t="s">
        <v>712</v>
      </c>
      <c r="G1371" s="28" t="s">
        <v>207</v>
      </c>
      <c r="H1371" s="5">
        <f t="shared" si="88"/>
        <v>-79175</v>
      </c>
      <c r="I1371" s="23">
        <f t="shared" si="89"/>
        <v>7.6923076923076925</v>
      </c>
      <c r="K1371" s="2">
        <v>520</v>
      </c>
    </row>
    <row r="1372" spans="2:11" ht="12.75">
      <c r="B1372" s="173">
        <v>1050</v>
      </c>
      <c r="C1372" s="13" t="s">
        <v>713</v>
      </c>
      <c r="D1372" s="13" t="s">
        <v>599</v>
      </c>
      <c r="E1372" s="13" t="s">
        <v>418</v>
      </c>
      <c r="F1372" s="28" t="s">
        <v>714</v>
      </c>
      <c r="G1372" s="31" t="s">
        <v>27</v>
      </c>
      <c r="H1372" s="5">
        <f t="shared" si="88"/>
        <v>-80225</v>
      </c>
      <c r="I1372" s="23">
        <f t="shared" si="89"/>
        <v>2.019230769230769</v>
      </c>
      <c r="K1372" s="2">
        <v>520</v>
      </c>
    </row>
    <row r="1373" spans="2:11" ht="12.75">
      <c r="B1373" s="74">
        <v>75</v>
      </c>
      <c r="C1373" s="1" t="s">
        <v>417</v>
      </c>
      <c r="D1373" s="13" t="s">
        <v>599</v>
      </c>
      <c r="E1373" s="1" t="s">
        <v>418</v>
      </c>
      <c r="F1373" s="28" t="s">
        <v>631</v>
      </c>
      <c r="G1373" s="28" t="s">
        <v>24</v>
      </c>
      <c r="H1373" s="5">
        <f t="shared" si="88"/>
        <v>-80300</v>
      </c>
      <c r="I1373" s="23">
        <f t="shared" si="89"/>
        <v>0.14423076923076922</v>
      </c>
      <c r="K1373" s="2">
        <v>520</v>
      </c>
    </row>
    <row r="1374" spans="2:11" ht="12.75">
      <c r="B1374" s="74">
        <v>5500</v>
      </c>
      <c r="C1374" s="1" t="s">
        <v>581</v>
      </c>
      <c r="D1374" s="13" t="s">
        <v>599</v>
      </c>
      <c r="E1374" s="1" t="s">
        <v>418</v>
      </c>
      <c r="F1374" s="28" t="s">
        <v>715</v>
      </c>
      <c r="G1374" s="28" t="s">
        <v>72</v>
      </c>
      <c r="H1374" s="5">
        <f t="shared" si="88"/>
        <v>-85800</v>
      </c>
      <c r="I1374" s="23">
        <f t="shared" si="89"/>
        <v>10.576923076923077</v>
      </c>
      <c r="K1374" s="2">
        <v>520</v>
      </c>
    </row>
    <row r="1375" spans="2:11" ht="12.75">
      <c r="B1375" s="74">
        <v>2000</v>
      </c>
      <c r="C1375" s="1" t="s">
        <v>716</v>
      </c>
      <c r="D1375" s="13" t="s">
        <v>599</v>
      </c>
      <c r="E1375" s="1" t="s">
        <v>418</v>
      </c>
      <c r="F1375" s="28" t="s">
        <v>717</v>
      </c>
      <c r="G1375" s="28" t="s">
        <v>139</v>
      </c>
      <c r="H1375" s="5">
        <f t="shared" si="88"/>
        <v>-87800</v>
      </c>
      <c r="I1375" s="23">
        <f t="shared" si="89"/>
        <v>3.8461538461538463</v>
      </c>
      <c r="K1375" s="2">
        <v>520</v>
      </c>
    </row>
    <row r="1376" spans="1:11" s="45" customFormat="1" ht="12.75">
      <c r="A1376" s="12"/>
      <c r="B1376" s="87">
        <f>SUM(B1331:B1375)</f>
        <v>87800</v>
      </c>
      <c r="C1376" s="12"/>
      <c r="D1376" s="12"/>
      <c r="E1376" s="12" t="s">
        <v>418</v>
      </c>
      <c r="F1376" s="19"/>
      <c r="G1376" s="19"/>
      <c r="H1376" s="43">
        <v>0</v>
      </c>
      <c r="I1376" s="44">
        <f t="shared" si="89"/>
        <v>168.84615384615384</v>
      </c>
      <c r="K1376" s="2">
        <v>520</v>
      </c>
    </row>
    <row r="1377" spans="2:11" ht="12.75">
      <c r="B1377" s="74"/>
      <c r="H1377" s="5">
        <f aca="true" t="shared" si="90" ref="H1377:H1385">H1376-B1377</f>
        <v>0</v>
      </c>
      <c r="I1377" s="23">
        <f t="shared" si="89"/>
        <v>0</v>
      </c>
      <c r="K1377" s="2">
        <v>520</v>
      </c>
    </row>
    <row r="1378" spans="2:11" ht="12.75">
      <c r="B1378" s="74"/>
      <c r="H1378" s="5">
        <f t="shared" si="90"/>
        <v>0</v>
      </c>
      <c r="I1378" s="23">
        <f t="shared" si="89"/>
        <v>0</v>
      </c>
      <c r="K1378" s="2">
        <v>520</v>
      </c>
    </row>
    <row r="1379" spans="2:11" ht="12.75">
      <c r="B1379" s="74">
        <v>500</v>
      </c>
      <c r="C1379" s="1" t="s">
        <v>718</v>
      </c>
      <c r="D1379" s="13" t="s">
        <v>599</v>
      </c>
      <c r="E1379" s="1" t="s">
        <v>425</v>
      </c>
      <c r="F1379" s="31" t="s">
        <v>719</v>
      </c>
      <c r="G1379" s="28" t="s">
        <v>22</v>
      </c>
      <c r="H1379" s="5">
        <f t="shared" si="90"/>
        <v>-500</v>
      </c>
      <c r="I1379" s="23">
        <f t="shared" si="89"/>
        <v>0.9615384615384616</v>
      </c>
      <c r="K1379" s="2">
        <v>520</v>
      </c>
    </row>
    <row r="1380" spans="2:11" ht="12.75">
      <c r="B1380" s="74">
        <v>25000</v>
      </c>
      <c r="C1380" s="1" t="s">
        <v>720</v>
      </c>
      <c r="D1380" s="13" t="s">
        <v>599</v>
      </c>
      <c r="E1380" s="1" t="s">
        <v>425</v>
      </c>
      <c r="F1380" s="31" t="s">
        <v>721</v>
      </c>
      <c r="G1380" s="28" t="s">
        <v>66</v>
      </c>
      <c r="H1380" s="5">
        <f t="shared" si="90"/>
        <v>-25500</v>
      </c>
      <c r="I1380" s="23">
        <f t="shared" si="89"/>
        <v>48.07692307692308</v>
      </c>
      <c r="K1380" s="2">
        <v>520</v>
      </c>
    </row>
    <row r="1381" spans="2:11" ht="12.75">
      <c r="B1381" s="173">
        <v>5000</v>
      </c>
      <c r="C1381" s="1" t="s">
        <v>722</v>
      </c>
      <c r="D1381" s="13" t="s">
        <v>599</v>
      </c>
      <c r="E1381" s="1" t="s">
        <v>425</v>
      </c>
      <c r="F1381" s="31" t="s">
        <v>663</v>
      </c>
      <c r="G1381" s="28" t="s">
        <v>134</v>
      </c>
      <c r="H1381" s="5">
        <f t="shared" si="90"/>
        <v>-30500</v>
      </c>
      <c r="I1381" s="23">
        <f t="shared" si="89"/>
        <v>9.615384615384615</v>
      </c>
      <c r="K1381" s="2">
        <v>520</v>
      </c>
    </row>
    <row r="1382" spans="2:11" ht="12.75">
      <c r="B1382" s="173">
        <v>400</v>
      </c>
      <c r="C1382" s="1" t="s">
        <v>723</v>
      </c>
      <c r="D1382" s="13" t="s">
        <v>599</v>
      </c>
      <c r="E1382" s="1" t="s">
        <v>425</v>
      </c>
      <c r="F1382" s="28" t="s">
        <v>724</v>
      </c>
      <c r="G1382" s="32" t="s">
        <v>14</v>
      </c>
      <c r="H1382" s="5">
        <f t="shared" si="90"/>
        <v>-30900</v>
      </c>
      <c r="I1382" s="23">
        <f t="shared" si="89"/>
        <v>0.7692307692307693</v>
      </c>
      <c r="K1382" s="2">
        <v>520</v>
      </c>
    </row>
    <row r="1383" spans="2:11" ht="12.75">
      <c r="B1383" s="74">
        <v>300</v>
      </c>
      <c r="C1383" s="1" t="s">
        <v>723</v>
      </c>
      <c r="D1383" s="13" t="s">
        <v>599</v>
      </c>
      <c r="E1383" s="1" t="s">
        <v>425</v>
      </c>
      <c r="F1383" s="28" t="s">
        <v>631</v>
      </c>
      <c r="G1383" s="28" t="s">
        <v>72</v>
      </c>
      <c r="H1383" s="5">
        <f t="shared" si="90"/>
        <v>-31200</v>
      </c>
      <c r="I1383" s="23">
        <f t="shared" si="89"/>
        <v>0.5769230769230769</v>
      </c>
      <c r="K1383" s="2">
        <v>520</v>
      </c>
    </row>
    <row r="1384" spans="2:11" ht="12.75">
      <c r="B1384" s="173">
        <v>300</v>
      </c>
      <c r="C1384" s="13" t="s">
        <v>725</v>
      </c>
      <c r="D1384" s="13" t="s">
        <v>599</v>
      </c>
      <c r="E1384" s="34" t="s">
        <v>425</v>
      </c>
      <c r="F1384" s="28" t="s">
        <v>635</v>
      </c>
      <c r="G1384" s="35" t="s">
        <v>192</v>
      </c>
      <c r="H1384" s="5">
        <f t="shared" si="90"/>
        <v>-31500</v>
      </c>
      <c r="I1384" s="23">
        <f t="shared" si="89"/>
        <v>0.5769230769230769</v>
      </c>
      <c r="K1384" s="2">
        <v>520</v>
      </c>
    </row>
    <row r="1385" spans="2:11" ht="12.75">
      <c r="B1385" s="74">
        <v>6550</v>
      </c>
      <c r="C1385" s="13" t="s">
        <v>726</v>
      </c>
      <c r="D1385" s="13" t="s">
        <v>599</v>
      </c>
      <c r="E1385" s="13" t="s">
        <v>425</v>
      </c>
      <c r="F1385" s="31" t="s">
        <v>727</v>
      </c>
      <c r="G1385" s="28" t="s">
        <v>139</v>
      </c>
      <c r="H1385" s="5">
        <f t="shared" si="90"/>
        <v>-38050</v>
      </c>
      <c r="I1385" s="23">
        <f t="shared" si="89"/>
        <v>12.596153846153847</v>
      </c>
      <c r="K1385" s="2">
        <v>520</v>
      </c>
    </row>
    <row r="1386" spans="1:11" s="45" customFormat="1" ht="12.75">
      <c r="A1386" s="12"/>
      <c r="B1386" s="87">
        <f>SUM(B1378:B1385)</f>
        <v>38050</v>
      </c>
      <c r="C1386" s="12"/>
      <c r="D1386" s="12"/>
      <c r="E1386" s="12" t="s">
        <v>425</v>
      </c>
      <c r="F1386" s="19"/>
      <c r="G1386" s="19"/>
      <c r="H1386" s="43">
        <v>0</v>
      </c>
      <c r="I1386" s="44">
        <f t="shared" si="89"/>
        <v>73.17307692307692</v>
      </c>
      <c r="K1386" s="2">
        <v>520</v>
      </c>
    </row>
    <row r="1387" spans="2:11" ht="12.75">
      <c r="B1387" s="74"/>
      <c r="H1387" s="5">
        <f>H1386-B1387</f>
        <v>0</v>
      </c>
      <c r="I1387" s="23">
        <f t="shared" si="89"/>
        <v>0</v>
      </c>
      <c r="K1387" s="2">
        <v>520</v>
      </c>
    </row>
    <row r="1388" spans="2:11" ht="12.75">
      <c r="B1388" s="74"/>
      <c r="H1388" s="5">
        <v>0</v>
      </c>
      <c r="I1388" s="23">
        <f t="shared" si="89"/>
        <v>0</v>
      </c>
      <c r="K1388" s="2">
        <v>520</v>
      </c>
    </row>
    <row r="1389" spans="2:11" ht="12.75">
      <c r="B1389" s="74">
        <v>80000</v>
      </c>
      <c r="C1389" s="1" t="s">
        <v>728</v>
      </c>
      <c r="D1389" s="1" t="s">
        <v>599</v>
      </c>
      <c r="F1389" s="28" t="s">
        <v>455</v>
      </c>
      <c r="G1389" s="32" t="s">
        <v>220</v>
      </c>
      <c r="H1389" s="5">
        <f>H1388-B1389</f>
        <v>-80000</v>
      </c>
      <c r="I1389" s="23">
        <f t="shared" si="89"/>
        <v>153.84615384615384</v>
      </c>
      <c r="K1389" s="2">
        <v>520</v>
      </c>
    </row>
    <row r="1390" spans="2:11" ht="12.75">
      <c r="B1390" s="74">
        <v>180000</v>
      </c>
      <c r="C1390" s="59" t="s">
        <v>729</v>
      </c>
      <c r="D1390" s="59" t="s">
        <v>599</v>
      </c>
      <c r="E1390" s="59"/>
      <c r="F1390" s="86" t="s">
        <v>455</v>
      </c>
      <c r="G1390" s="32" t="s">
        <v>220</v>
      </c>
      <c r="H1390" s="5">
        <f>H1389-B1390</f>
        <v>-260000</v>
      </c>
      <c r="I1390" s="23">
        <f t="shared" si="89"/>
        <v>346.15384615384613</v>
      </c>
      <c r="K1390" s="2">
        <v>520</v>
      </c>
    </row>
    <row r="1391" spans="1:11" s="45" customFormat="1" ht="12.75">
      <c r="A1391" s="12"/>
      <c r="B1391" s="87">
        <f>SUM(B1389:B1390)</f>
        <v>260000</v>
      </c>
      <c r="C1391" s="12" t="s">
        <v>597</v>
      </c>
      <c r="D1391" s="12"/>
      <c r="E1391" s="12"/>
      <c r="F1391" s="19"/>
      <c r="G1391" s="19"/>
      <c r="H1391" s="43">
        <v>0</v>
      </c>
      <c r="I1391" s="44">
        <f t="shared" si="89"/>
        <v>500</v>
      </c>
      <c r="K1391" s="2">
        <v>520</v>
      </c>
    </row>
    <row r="1392" spans="8:11" ht="12.75">
      <c r="H1392" s="5">
        <f>H1391-B1392</f>
        <v>0</v>
      </c>
      <c r="I1392" s="23">
        <f t="shared" si="89"/>
        <v>0</v>
      </c>
      <c r="K1392" s="2">
        <v>520</v>
      </c>
    </row>
    <row r="1393" spans="8:11" ht="12.75">
      <c r="H1393" s="5">
        <v>0</v>
      </c>
      <c r="I1393" s="23">
        <f t="shared" si="89"/>
        <v>0</v>
      </c>
      <c r="K1393" s="2">
        <v>520</v>
      </c>
    </row>
    <row r="1394" spans="8:11" ht="12.75">
      <c r="H1394" s="5">
        <f>H1393-B1394</f>
        <v>0</v>
      </c>
      <c r="I1394" s="23">
        <f t="shared" si="89"/>
        <v>0</v>
      </c>
      <c r="K1394" s="2">
        <v>520</v>
      </c>
    </row>
    <row r="1395" spans="8:11" ht="12.75">
      <c r="H1395" s="5">
        <f>H1394-B1395</f>
        <v>0</v>
      </c>
      <c r="I1395" s="23">
        <f t="shared" si="89"/>
        <v>0</v>
      </c>
      <c r="K1395" s="2">
        <v>520</v>
      </c>
    </row>
    <row r="1396" spans="1:11" s="67" customFormat="1" ht="13.5" thickBot="1">
      <c r="A1396" s="63"/>
      <c r="B1396" s="72">
        <f>+B1404+B1409+B1422+B1427</f>
        <v>248983</v>
      </c>
      <c r="C1396" s="75"/>
      <c r="D1396" s="80" t="s">
        <v>730</v>
      </c>
      <c r="E1396" s="63"/>
      <c r="F1396" s="64"/>
      <c r="G1396" s="64"/>
      <c r="H1396" s="65">
        <f>H1395-B1396</f>
        <v>-248983</v>
      </c>
      <c r="I1396" s="66">
        <f t="shared" si="89"/>
        <v>478.8134615384615</v>
      </c>
      <c r="K1396" s="2">
        <v>520</v>
      </c>
    </row>
    <row r="1397" spans="2:11" ht="12.75">
      <c r="B1397" s="36"/>
      <c r="C1397" s="37"/>
      <c r="D1397" s="37"/>
      <c r="E1397" s="37"/>
      <c r="G1397" s="58"/>
      <c r="H1397" s="5">
        <v>0</v>
      </c>
      <c r="I1397" s="23">
        <f t="shared" si="89"/>
        <v>0</v>
      </c>
      <c r="K1397" s="2">
        <v>520</v>
      </c>
    </row>
    <row r="1398" spans="8:11" ht="12.75">
      <c r="H1398" s="5">
        <f aca="true" t="shared" si="91" ref="H1398:H1403">H1397-B1398</f>
        <v>0</v>
      </c>
      <c r="I1398" s="23">
        <f t="shared" si="89"/>
        <v>0</v>
      </c>
      <c r="K1398" s="2">
        <v>520</v>
      </c>
    </row>
    <row r="1399" spans="2:11" ht="12.75">
      <c r="B1399" s="161">
        <v>8000</v>
      </c>
      <c r="C1399" s="13" t="s">
        <v>731</v>
      </c>
      <c r="D1399" s="13" t="s">
        <v>732</v>
      </c>
      <c r="E1399" s="13" t="s">
        <v>733</v>
      </c>
      <c r="F1399" s="28" t="s">
        <v>734</v>
      </c>
      <c r="G1399" s="31" t="s">
        <v>14</v>
      </c>
      <c r="H1399" s="5">
        <f t="shared" si="91"/>
        <v>-8000</v>
      </c>
      <c r="I1399" s="23">
        <f t="shared" si="89"/>
        <v>15.384615384615385</v>
      </c>
      <c r="K1399" s="2">
        <v>520</v>
      </c>
    </row>
    <row r="1400" spans="2:11" ht="12.75">
      <c r="B1400" s="8">
        <v>10000</v>
      </c>
      <c r="C1400" s="13" t="s">
        <v>731</v>
      </c>
      <c r="D1400" s="1" t="s">
        <v>732</v>
      </c>
      <c r="E1400" s="1" t="s">
        <v>733</v>
      </c>
      <c r="F1400" s="42" t="s">
        <v>735</v>
      </c>
      <c r="G1400" s="28" t="s">
        <v>70</v>
      </c>
      <c r="H1400" s="5">
        <f t="shared" si="91"/>
        <v>-18000</v>
      </c>
      <c r="I1400" s="23">
        <f t="shared" si="89"/>
        <v>19.23076923076923</v>
      </c>
      <c r="K1400" s="2">
        <v>520</v>
      </c>
    </row>
    <row r="1401" spans="2:11" ht="12.75">
      <c r="B1401" s="246">
        <v>5000</v>
      </c>
      <c r="C1401" s="13" t="s">
        <v>731</v>
      </c>
      <c r="D1401" s="1" t="s">
        <v>732</v>
      </c>
      <c r="E1401" s="1" t="s">
        <v>733</v>
      </c>
      <c r="F1401" s="28" t="s">
        <v>736</v>
      </c>
      <c r="G1401" s="28" t="s">
        <v>134</v>
      </c>
      <c r="H1401" s="5">
        <f t="shared" si="91"/>
        <v>-23000</v>
      </c>
      <c r="I1401" s="23">
        <f t="shared" si="89"/>
        <v>9.615384615384615</v>
      </c>
      <c r="K1401" s="2">
        <v>520</v>
      </c>
    </row>
    <row r="1402" spans="2:11" ht="12.75">
      <c r="B1402" s="8">
        <v>5000</v>
      </c>
      <c r="C1402" s="13" t="s">
        <v>731</v>
      </c>
      <c r="D1402" s="1" t="s">
        <v>732</v>
      </c>
      <c r="E1402" s="1" t="s">
        <v>733</v>
      </c>
      <c r="F1402" s="28" t="s">
        <v>737</v>
      </c>
      <c r="G1402" s="28" t="s">
        <v>220</v>
      </c>
      <c r="H1402" s="5">
        <f t="shared" si="91"/>
        <v>-28000</v>
      </c>
      <c r="I1402" s="23">
        <f t="shared" si="89"/>
        <v>9.615384615384615</v>
      </c>
      <c r="K1402" s="2">
        <v>520</v>
      </c>
    </row>
    <row r="1403" spans="2:11" ht="12.75">
      <c r="B1403" s="8">
        <v>4350</v>
      </c>
      <c r="C1403" s="1" t="s">
        <v>731</v>
      </c>
      <c r="D1403" s="1" t="s">
        <v>732</v>
      </c>
      <c r="F1403" s="28" t="s">
        <v>738</v>
      </c>
      <c r="G1403" s="28" t="s">
        <v>234</v>
      </c>
      <c r="H1403" s="5">
        <f t="shared" si="91"/>
        <v>-32350</v>
      </c>
      <c r="I1403" s="23">
        <f t="shared" si="89"/>
        <v>8.365384615384615</v>
      </c>
      <c r="K1403" s="2">
        <v>520</v>
      </c>
    </row>
    <row r="1404" spans="1:11" s="45" customFormat="1" ht="12.75">
      <c r="A1404" s="12"/>
      <c r="B1404" s="89">
        <f>SUM(B1399:B1403)</f>
        <v>32350</v>
      </c>
      <c r="C1404" s="12" t="s">
        <v>731</v>
      </c>
      <c r="D1404" s="12"/>
      <c r="E1404" s="12"/>
      <c r="F1404" s="19"/>
      <c r="G1404" s="19"/>
      <c r="H1404" s="43"/>
      <c r="I1404" s="44"/>
      <c r="K1404" s="2">
        <v>520</v>
      </c>
    </row>
    <row r="1405" spans="2:11" ht="12.75">
      <c r="B1405" s="8"/>
      <c r="I1405" s="23"/>
      <c r="K1405" s="2">
        <v>520</v>
      </c>
    </row>
    <row r="1406" spans="2:11" ht="12.75">
      <c r="B1406" s="8">
        <v>83333</v>
      </c>
      <c r="C1406" s="1" t="s">
        <v>1</v>
      </c>
      <c r="D1406" s="1" t="s">
        <v>732</v>
      </c>
      <c r="F1406" s="28" t="s">
        <v>739</v>
      </c>
      <c r="G1406" s="28" t="s">
        <v>203</v>
      </c>
      <c r="H1406" s="5">
        <f>H1403-B1406</f>
        <v>-115683</v>
      </c>
      <c r="I1406" s="23">
        <f>+B1406/K1406</f>
        <v>160.25576923076923</v>
      </c>
      <c r="K1406" s="2">
        <v>520</v>
      </c>
    </row>
    <row r="1407" spans="2:11" ht="12.75">
      <c r="B1407" s="8">
        <v>2400</v>
      </c>
      <c r="C1407" s="1" t="s">
        <v>1</v>
      </c>
      <c r="D1407" s="1" t="s">
        <v>732</v>
      </c>
      <c r="F1407" s="28" t="s">
        <v>740</v>
      </c>
      <c r="G1407" s="28" t="s">
        <v>66</v>
      </c>
      <c r="H1407" s="5">
        <f>H1406-B1407</f>
        <v>-118083</v>
      </c>
      <c r="I1407" s="23">
        <f>+B1407/K1407</f>
        <v>4.615384615384615</v>
      </c>
      <c r="K1407" s="2">
        <v>520</v>
      </c>
    </row>
    <row r="1408" spans="2:11" ht="12.75">
      <c r="B1408" s="8">
        <v>3000</v>
      </c>
      <c r="C1408" s="1" t="s">
        <v>1</v>
      </c>
      <c r="D1408" s="1" t="s">
        <v>732</v>
      </c>
      <c r="E1408" s="13"/>
      <c r="F1408" s="28" t="s">
        <v>741</v>
      </c>
      <c r="G1408" s="28" t="s">
        <v>64</v>
      </c>
      <c r="H1408" s="5">
        <f>H1407-B1408</f>
        <v>-121083</v>
      </c>
      <c r="I1408" s="23">
        <f>+B1408/K1408</f>
        <v>5.769230769230769</v>
      </c>
      <c r="K1408" s="2">
        <v>520</v>
      </c>
    </row>
    <row r="1409" spans="1:11" s="45" customFormat="1" ht="12.75">
      <c r="A1409" s="12"/>
      <c r="B1409" s="89">
        <f>SUM(B1406:B1408)</f>
        <v>88733</v>
      </c>
      <c r="C1409" s="12" t="s">
        <v>1</v>
      </c>
      <c r="D1409" s="12"/>
      <c r="E1409" s="12"/>
      <c r="F1409" s="19"/>
      <c r="G1409" s="19"/>
      <c r="H1409" s="43"/>
      <c r="I1409" s="44"/>
      <c r="K1409" s="2">
        <v>520</v>
      </c>
    </row>
    <row r="1410" spans="5:11" ht="12.75">
      <c r="E1410" s="13"/>
      <c r="I1410" s="23"/>
      <c r="K1410" s="2">
        <v>520</v>
      </c>
    </row>
    <row r="1411" spans="2:11" ht="12.75">
      <c r="B1411" s="145">
        <v>1000</v>
      </c>
      <c r="C1411" s="1" t="s">
        <v>0</v>
      </c>
      <c r="D1411" s="1" t="s">
        <v>732</v>
      </c>
      <c r="F1411" s="28" t="s">
        <v>745</v>
      </c>
      <c r="G1411" s="28" t="s">
        <v>203</v>
      </c>
      <c r="H1411" s="5">
        <f aca="true" t="shared" si="92" ref="H1411:H1421">H1410-B1411</f>
        <v>-1000</v>
      </c>
      <c r="I1411" s="23">
        <f aca="true" t="shared" si="93" ref="I1411:I1421">+B1411/K1411</f>
        <v>1.9230769230769231</v>
      </c>
      <c r="K1411" s="2">
        <v>520</v>
      </c>
    </row>
    <row r="1412" spans="2:11" ht="12.75">
      <c r="B1412" s="145">
        <v>3000</v>
      </c>
      <c r="C1412" s="1" t="s">
        <v>742</v>
      </c>
      <c r="D1412" s="1" t="s">
        <v>732</v>
      </c>
      <c r="F1412" s="28" t="s">
        <v>743</v>
      </c>
      <c r="G1412" s="28" t="s">
        <v>195</v>
      </c>
      <c r="H1412" s="5">
        <f t="shared" si="92"/>
        <v>-4000</v>
      </c>
      <c r="I1412" s="23">
        <f t="shared" si="93"/>
        <v>5.769230769230769</v>
      </c>
      <c r="K1412" s="2">
        <v>520</v>
      </c>
    </row>
    <row r="1413" spans="2:11" ht="12.75">
      <c r="B1413" s="145">
        <v>2400</v>
      </c>
      <c r="C1413" s="1" t="s">
        <v>35</v>
      </c>
      <c r="D1413" s="1" t="s">
        <v>732</v>
      </c>
      <c r="F1413" s="28" t="s">
        <v>745</v>
      </c>
      <c r="G1413" s="28" t="s">
        <v>949</v>
      </c>
      <c r="H1413" s="5">
        <f t="shared" si="92"/>
        <v>-6400</v>
      </c>
      <c r="I1413" s="23">
        <f t="shared" si="93"/>
        <v>4.615384615384615</v>
      </c>
      <c r="K1413" s="2">
        <v>520</v>
      </c>
    </row>
    <row r="1414" spans="2:11" ht="12.75">
      <c r="B1414" s="145">
        <v>4500</v>
      </c>
      <c r="C1414" s="1" t="s">
        <v>39</v>
      </c>
      <c r="D1414" s="1" t="s">
        <v>732</v>
      </c>
      <c r="F1414" s="28" t="s">
        <v>744</v>
      </c>
      <c r="G1414" s="28" t="s">
        <v>195</v>
      </c>
      <c r="H1414" s="5">
        <f t="shared" si="92"/>
        <v>-10900</v>
      </c>
      <c r="I1414" s="23">
        <f t="shared" si="93"/>
        <v>8.653846153846153</v>
      </c>
      <c r="K1414" s="2">
        <v>520</v>
      </c>
    </row>
    <row r="1415" spans="2:11" ht="12.75">
      <c r="B1415" s="145">
        <v>4500</v>
      </c>
      <c r="C1415" s="1" t="s">
        <v>39</v>
      </c>
      <c r="D1415" s="1" t="s">
        <v>732</v>
      </c>
      <c r="F1415" s="28" t="s">
        <v>744</v>
      </c>
      <c r="G1415" s="28" t="s">
        <v>198</v>
      </c>
      <c r="H1415" s="5">
        <f t="shared" si="92"/>
        <v>-15400</v>
      </c>
      <c r="I1415" s="23">
        <f t="shared" si="93"/>
        <v>8.653846153846153</v>
      </c>
      <c r="K1415" s="2">
        <v>520</v>
      </c>
    </row>
    <row r="1416" spans="2:11" ht="12.75">
      <c r="B1416" s="145">
        <v>4500</v>
      </c>
      <c r="C1416" s="1" t="s">
        <v>39</v>
      </c>
      <c r="D1416" s="1" t="s">
        <v>732</v>
      </c>
      <c r="F1416" s="28" t="s">
        <v>744</v>
      </c>
      <c r="G1416" s="28" t="s">
        <v>201</v>
      </c>
      <c r="H1416" s="5">
        <f t="shared" si="92"/>
        <v>-19900</v>
      </c>
      <c r="I1416" s="23">
        <f t="shared" si="93"/>
        <v>8.653846153846153</v>
      </c>
      <c r="K1416" s="2">
        <v>520</v>
      </c>
    </row>
    <row r="1417" spans="2:11" ht="12.75">
      <c r="B1417" s="145">
        <v>4500</v>
      </c>
      <c r="C1417" s="1" t="s">
        <v>39</v>
      </c>
      <c r="D1417" s="1" t="s">
        <v>732</v>
      </c>
      <c r="F1417" s="28" t="s">
        <v>744</v>
      </c>
      <c r="G1417" s="28" t="s">
        <v>203</v>
      </c>
      <c r="H1417" s="5">
        <f t="shared" si="92"/>
        <v>-24400</v>
      </c>
      <c r="I1417" s="23">
        <f t="shared" si="93"/>
        <v>8.653846153846153</v>
      </c>
      <c r="K1417" s="2">
        <v>520</v>
      </c>
    </row>
    <row r="1418" spans="2:11" ht="12.75">
      <c r="B1418" s="145">
        <v>2000</v>
      </c>
      <c r="C1418" s="1" t="s">
        <v>42</v>
      </c>
      <c r="D1418" s="1" t="s">
        <v>732</v>
      </c>
      <c r="F1418" s="28" t="s">
        <v>745</v>
      </c>
      <c r="G1418" s="28" t="s">
        <v>195</v>
      </c>
      <c r="H1418" s="5">
        <f t="shared" si="92"/>
        <v>-26400</v>
      </c>
      <c r="I1418" s="23">
        <f t="shared" si="93"/>
        <v>3.8461538461538463</v>
      </c>
      <c r="K1418" s="2">
        <v>520</v>
      </c>
    </row>
    <row r="1419" spans="2:11" ht="12.75">
      <c r="B1419" s="145">
        <v>2000</v>
      </c>
      <c r="C1419" s="1" t="s">
        <v>42</v>
      </c>
      <c r="D1419" s="1" t="s">
        <v>732</v>
      </c>
      <c r="F1419" s="28" t="s">
        <v>745</v>
      </c>
      <c r="G1419" s="28" t="s">
        <v>198</v>
      </c>
      <c r="H1419" s="5">
        <f t="shared" si="92"/>
        <v>-28400</v>
      </c>
      <c r="I1419" s="23">
        <f t="shared" si="93"/>
        <v>3.8461538461538463</v>
      </c>
      <c r="K1419" s="2">
        <v>520</v>
      </c>
    </row>
    <row r="1420" spans="2:11" ht="12.75">
      <c r="B1420" s="145">
        <v>2000</v>
      </c>
      <c r="C1420" s="1" t="s">
        <v>42</v>
      </c>
      <c r="D1420" s="1" t="s">
        <v>732</v>
      </c>
      <c r="F1420" s="28" t="s">
        <v>745</v>
      </c>
      <c r="G1420" s="28" t="s">
        <v>201</v>
      </c>
      <c r="H1420" s="5">
        <f t="shared" si="92"/>
        <v>-30400</v>
      </c>
      <c r="I1420" s="23">
        <f t="shared" si="93"/>
        <v>3.8461538461538463</v>
      </c>
      <c r="K1420" s="2">
        <v>520</v>
      </c>
    </row>
    <row r="1421" spans="2:11" ht="12.75">
      <c r="B1421" s="145">
        <v>2000</v>
      </c>
      <c r="C1421" s="1" t="s">
        <v>42</v>
      </c>
      <c r="D1421" s="1" t="s">
        <v>732</v>
      </c>
      <c r="F1421" s="28" t="s">
        <v>745</v>
      </c>
      <c r="G1421" s="28" t="s">
        <v>203</v>
      </c>
      <c r="H1421" s="5">
        <f t="shared" si="92"/>
        <v>-32400</v>
      </c>
      <c r="I1421" s="23">
        <f t="shared" si="93"/>
        <v>3.8461538461538463</v>
      </c>
      <c r="K1421" s="2">
        <v>520</v>
      </c>
    </row>
    <row r="1422" spans="1:11" s="45" customFormat="1" ht="12.75">
      <c r="A1422" s="12"/>
      <c r="B1422" s="94">
        <f>SUM(B1411:B1421)</f>
        <v>32400</v>
      </c>
      <c r="C1422" s="12"/>
      <c r="D1422" s="12"/>
      <c r="E1422" s="12" t="s">
        <v>950</v>
      </c>
      <c r="F1422" s="19"/>
      <c r="G1422" s="19"/>
      <c r="H1422" s="43"/>
      <c r="I1422" s="44"/>
      <c r="K1422" s="2">
        <v>520</v>
      </c>
    </row>
    <row r="1423" spans="2:11" ht="12.75">
      <c r="B1423" s="145"/>
      <c r="I1423" s="23"/>
      <c r="K1423" s="2">
        <v>520</v>
      </c>
    </row>
    <row r="1424" spans="2:11" ht="12.75">
      <c r="B1424" s="145"/>
      <c r="I1424" s="23"/>
      <c r="K1424" s="2">
        <v>520</v>
      </c>
    </row>
    <row r="1425" spans="2:11" ht="12.75">
      <c r="B1425" s="91">
        <v>80000</v>
      </c>
      <c r="C1425" s="13" t="s">
        <v>951</v>
      </c>
      <c r="D1425" s="13" t="s">
        <v>732</v>
      </c>
      <c r="E1425" s="13" t="s">
        <v>587</v>
      </c>
      <c r="F1425" s="31" t="s">
        <v>746</v>
      </c>
      <c r="G1425" s="31" t="s">
        <v>234</v>
      </c>
      <c r="H1425" s="5">
        <f>H1424-B1425</f>
        <v>-80000</v>
      </c>
      <c r="I1425" s="23">
        <f aca="true" t="shared" si="94" ref="I1425:I1488">+B1425/K1425</f>
        <v>153.84615384615384</v>
      </c>
      <c r="K1425" s="2">
        <v>520</v>
      </c>
    </row>
    <row r="1426" spans="2:11" ht="12.75">
      <c r="B1426" s="91">
        <v>15500</v>
      </c>
      <c r="C1426" s="13" t="s">
        <v>748</v>
      </c>
      <c r="D1426" s="13" t="s">
        <v>732</v>
      </c>
      <c r="E1426" s="13" t="s">
        <v>749</v>
      </c>
      <c r="F1426" s="31" t="s">
        <v>746</v>
      </c>
      <c r="G1426" s="31" t="s">
        <v>234</v>
      </c>
      <c r="H1426" s="5">
        <f>H1425-B1426</f>
        <v>-95500</v>
      </c>
      <c r="I1426" s="23">
        <f t="shared" si="94"/>
        <v>29.807692307692307</v>
      </c>
      <c r="K1426" s="2">
        <v>520</v>
      </c>
    </row>
    <row r="1427" spans="1:11" s="45" customFormat="1" ht="12.75">
      <c r="A1427" s="12"/>
      <c r="B1427" s="94">
        <f>SUM(B1425:B1426)</f>
        <v>95500</v>
      </c>
      <c r="C1427" s="12" t="s">
        <v>952</v>
      </c>
      <c r="D1427" s="12"/>
      <c r="E1427" s="12" t="s">
        <v>953</v>
      </c>
      <c r="F1427" s="19"/>
      <c r="G1427" s="19"/>
      <c r="H1427" s="43">
        <v>0</v>
      </c>
      <c r="I1427" s="44">
        <f t="shared" si="94"/>
        <v>183.65384615384616</v>
      </c>
      <c r="K1427" s="2">
        <v>520</v>
      </c>
    </row>
    <row r="1428" spans="8:11" ht="12.75">
      <c r="H1428" s="5">
        <f>H1427-B1428</f>
        <v>0</v>
      </c>
      <c r="I1428" s="23">
        <f t="shared" si="94"/>
        <v>0</v>
      </c>
      <c r="K1428" s="2">
        <v>520</v>
      </c>
    </row>
    <row r="1429" spans="8:11" ht="12.75">
      <c r="H1429" s="5">
        <v>0</v>
      </c>
      <c r="I1429" s="23">
        <f t="shared" si="94"/>
        <v>0</v>
      </c>
      <c r="K1429" s="2">
        <v>520</v>
      </c>
    </row>
    <row r="1430" spans="8:11" ht="12.75">
      <c r="H1430" s="5">
        <f>H1429-B1430</f>
        <v>0</v>
      </c>
      <c r="I1430" s="23">
        <f t="shared" si="94"/>
        <v>0</v>
      </c>
      <c r="K1430" s="2">
        <v>520</v>
      </c>
    </row>
    <row r="1431" spans="1:11" s="67" customFormat="1" ht="13.5" thickBot="1">
      <c r="A1431" s="63"/>
      <c r="B1431" s="72">
        <f>+B1484+B1503+B1509</f>
        <v>1504400</v>
      </c>
      <c r="C1431" s="63"/>
      <c r="D1431" s="80" t="s">
        <v>750</v>
      </c>
      <c r="E1431" s="63"/>
      <c r="F1431" s="64"/>
      <c r="G1431" s="64"/>
      <c r="H1431" s="65">
        <f>H1430-B1431</f>
        <v>-1504400</v>
      </c>
      <c r="I1431" s="66">
        <f t="shared" si="94"/>
        <v>2893.076923076923</v>
      </c>
      <c r="K1431" s="2">
        <v>520</v>
      </c>
    </row>
    <row r="1432" spans="8:11" ht="12.75">
      <c r="H1432" s="5">
        <v>0</v>
      </c>
      <c r="I1432" s="23">
        <f t="shared" si="94"/>
        <v>0</v>
      </c>
      <c r="K1432" s="2">
        <v>520</v>
      </c>
    </row>
    <row r="1433" spans="8:11" ht="12.75">
      <c r="H1433" s="5">
        <v>0</v>
      </c>
      <c r="I1433" s="23">
        <f t="shared" si="94"/>
        <v>0</v>
      </c>
      <c r="K1433" s="2">
        <v>520</v>
      </c>
    </row>
    <row r="1434" spans="2:11" ht="12.75">
      <c r="B1434" s="161">
        <v>20000</v>
      </c>
      <c r="C1434" s="13" t="s">
        <v>0</v>
      </c>
      <c r="D1434" s="13" t="s">
        <v>751</v>
      </c>
      <c r="E1434" s="34" t="s">
        <v>370</v>
      </c>
      <c r="F1434" s="28" t="s">
        <v>752</v>
      </c>
      <c r="G1434" s="35" t="s">
        <v>14</v>
      </c>
      <c r="H1434" s="5">
        <f aca="true" t="shared" si="95" ref="H1434:H1465">H1433-B1434</f>
        <v>-20000</v>
      </c>
      <c r="I1434" s="23">
        <f t="shared" si="94"/>
        <v>38.46153846153846</v>
      </c>
      <c r="K1434" s="2">
        <v>520</v>
      </c>
    </row>
    <row r="1435" spans="2:11" ht="12.75">
      <c r="B1435" s="8">
        <v>10000</v>
      </c>
      <c r="C1435" s="13" t="s">
        <v>0</v>
      </c>
      <c r="D1435" s="1" t="s">
        <v>751</v>
      </c>
      <c r="E1435" s="1" t="s">
        <v>753</v>
      </c>
      <c r="F1435" s="42" t="s">
        <v>754</v>
      </c>
      <c r="G1435" s="28" t="s">
        <v>14</v>
      </c>
      <c r="H1435" s="5">
        <f t="shared" si="95"/>
        <v>-30000</v>
      </c>
      <c r="I1435" s="23">
        <f t="shared" si="94"/>
        <v>19.23076923076923</v>
      </c>
      <c r="K1435" s="2">
        <v>520</v>
      </c>
    </row>
    <row r="1436" spans="2:11" ht="12.75">
      <c r="B1436" s="8">
        <v>5000</v>
      </c>
      <c r="C1436" s="13" t="s">
        <v>0</v>
      </c>
      <c r="D1436" s="1" t="s">
        <v>751</v>
      </c>
      <c r="E1436" s="1" t="s">
        <v>753</v>
      </c>
      <c r="F1436" s="42" t="s">
        <v>755</v>
      </c>
      <c r="G1436" s="28" t="s">
        <v>18</v>
      </c>
      <c r="H1436" s="5">
        <f t="shared" si="95"/>
        <v>-35000</v>
      </c>
      <c r="I1436" s="23">
        <f t="shared" si="94"/>
        <v>9.615384615384615</v>
      </c>
      <c r="K1436" s="2">
        <v>520</v>
      </c>
    </row>
    <row r="1437" spans="2:11" ht="12.75">
      <c r="B1437" s="8">
        <v>5000</v>
      </c>
      <c r="C1437" s="13" t="s">
        <v>0</v>
      </c>
      <c r="D1437" s="1" t="s">
        <v>751</v>
      </c>
      <c r="E1437" s="1" t="s">
        <v>753</v>
      </c>
      <c r="F1437" s="42" t="s">
        <v>756</v>
      </c>
      <c r="G1437" s="28" t="s">
        <v>20</v>
      </c>
      <c r="H1437" s="5">
        <f t="shared" si="95"/>
        <v>-40000</v>
      </c>
      <c r="I1437" s="23">
        <f t="shared" si="94"/>
        <v>9.615384615384615</v>
      </c>
      <c r="K1437" s="2">
        <v>520</v>
      </c>
    </row>
    <row r="1438" spans="2:11" ht="12.75">
      <c r="B1438" s="8">
        <v>5000</v>
      </c>
      <c r="C1438" s="13" t="s">
        <v>0</v>
      </c>
      <c r="D1438" s="1" t="s">
        <v>751</v>
      </c>
      <c r="E1438" s="1" t="s">
        <v>753</v>
      </c>
      <c r="F1438" s="28" t="s">
        <v>757</v>
      </c>
      <c r="G1438" s="28" t="s">
        <v>38</v>
      </c>
      <c r="H1438" s="5">
        <f t="shared" si="95"/>
        <v>-45000</v>
      </c>
      <c r="I1438" s="23">
        <f t="shared" si="94"/>
        <v>9.615384615384615</v>
      </c>
      <c r="K1438" s="2">
        <v>520</v>
      </c>
    </row>
    <row r="1439" spans="1:11" s="16" customFormat="1" ht="12.75">
      <c r="A1439" s="13"/>
      <c r="B1439" s="8">
        <v>5000</v>
      </c>
      <c r="C1439" s="13" t="s">
        <v>0</v>
      </c>
      <c r="D1439" s="1" t="s">
        <v>751</v>
      </c>
      <c r="E1439" s="1" t="s">
        <v>753</v>
      </c>
      <c r="F1439" s="28" t="s">
        <v>758</v>
      </c>
      <c r="G1439" s="28" t="s">
        <v>27</v>
      </c>
      <c r="H1439" s="5">
        <f t="shared" si="95"/>
        <v>-50000</v>
      </c>
      <c r="I1439" s="39">
        <f t="shared" si="94"/>
        <v>9.615384615384615</v>
      </c>
      <c r="K1439" s="2">
        <v>520</v>
      </c>
    </row>
    <row r="1440" spans="2:11" ht="12.75">
      <c r="B1440" s="8">
        <v>7000</v>
      </c>
      <c r="C1440" s="13" t="s">
        <v>0</v>
      </c>
      <c r="D1440" s="1" t="s">
        <v>751</v>
      </c>
      <c r="E1440" s="1" t="s">
        <v>370</v>
      </c>
      <c r="F1440" s="42" t="s">
        <v>759</v>
      </c>
      <c r="G1440" s="28" t="s">
        <v>22</v>
      </c>
      <c r="H1440" s="5">
        <f t="shared" si="95"/>
        <v>-57000</v>
      </c>
      <c r="I1440" s="23">
        <f t="shared" si="94"/>
        <v>13.461538461538462</v>
      </c>
      <c r="K1440" s="2">
        <v>520</v>
      </c>
    </row>
    <row r="1441" spans="2:11" ht="12.75">
      <c r="B1441" s="8">
        <v>5000</v>
      </c>
      <c r="C1441" s="13" t="s">
        <v>0</v>
      </c>
      <c r="D1441" s="1" t="s">
        <v>751</v>
      </c>
      <c r="E1441" s="1" t="s">
        <v>753</v>
      </c>
      <c r="F1441" s="28" t="s">
        <v>760</v>
      </c>
      <c r="G1441" s="28" t="s">
        <v>22</v>
      </c>
      <c r="H1441" s="5">
        <f t="shared" si="95"/>
        <v>-62000</v>
      </c>
      <c r="I1441" s="23">
        <f t="shared" si="94"/>
        <v>9.615384615384615</v>
      </c>
      <c r="K1441" s="2">
        <v>520</v>
      </c>
    </row>
    <row r="1442" spans="2:11" ht="12.75">
      <c r="B1442" s="8">
        <v>5000</v>
      </c>
      <c r="C1442" s="13" t="s">
        <v>0</v>
      </c>
      <c r="D1442" s="1" t="s">
        <v>751</v>
      </c>
      <c r="E1442" s="1" t="s">
        <v>753</v>
      </c>
      <c r="F1442" s="28" t="s">
        <v>761</v>
      </c>
      <c r="G1442" s="28" t="s">
        <v>24</v>
      </c>
      <c r="H1442" s="5">
        <f t="shared" si="95"/>
        <v>-67000</v>
      </c>
      <c r="I1442" s="23">
        <f t="shared" si="94"/>
        <v>9.615384615384615</v>
      </c>
      <c r="K1442" s="2">
        <v>520</v>
      </c>
    </row>
    <row r="1443" spans="2:12" ht="12.75">
      <c r="B1443" s="8">
        <v>5000</v>
      </c>
      <c r="C1443" s="13" t="s">
        <v>0</v>
      </c>
      <c r="D1443" s="1" t="s">
        <v>751</v>
      </c>
      <c r="E1443" s="1" t="s">
        <v>753</v>
      </c>
      <c r="F1443" s="42" t="s">
        <v>762</v>
      </c>
      <c r="G1443" s="28" t="s">
        <v>62</v>
      </c>
      <c r="H1443" s="5">
        <f t="shared" si="95"/>
        <v>-72000</v>
      </c>
      <c r="I1443" s="23">
        <f t="shared" si="94"/>
        <v>9.615384615384615</v>
      </c>
      <c r="J1443" s="36"/>
      <c r="K1443" s="2">
        <v>520</v>
      </c>
      <c r="L1443" s="38">
        <v>500</v>
      </c>
    </row>
    <row r="1444" spans="2:11" ht="12.75">
      <c r="B1444" s="8">
        <v>5000</v>
      </c>
      <c r="C1444" s="13" t="s">
        <v>0</v>
      </c>
      <c r="D1444" s="1" t="s">
        <v>751</v>
      </c>
      <c r="E1444" s="1" t="s">
        <v>753</v>
      </c>
      <c r="F1444" s="42" t="s">
        <v>763</v>
      </c>
      <c r="G1444" s="28" t="s">
        <v>64</v>
      </c>
      <c r="H1444" s="5">
        <f t="shared" si="95"/>
        <v>-77000</v>
      </c>
      <c r="I1444" s="23">
        <f t="shared" si="94"/>
        <v>9.615384615384615</v>
      </c>
      <c r="K1444" s="2">
        <v>520</v>
      </c>
    </row>
    <row r="1445" spans="2:11" ht="12.75">
      <c r="B1445" s="8">
        <v>5000</v>
      </c>
      <c r="C1445" s="13" t="s">
        <v>0</v>
      </c>
      <c r="D1445" s="1" t="s">
        <v>751</v>
      </c>
      <c r="E1445" s="1" t="s">
        <v>753</v>
      </c>
      <c r="F1445" s="28" t="s">
        <v>764</v>
      </c>
      <c r="G1445" s="28" t="s">
        <v>66</v>
      </c>
      <c r="H1445" s="5">
        <f t="shared" si="95"/>
        <v>-82000</v>
      </c>
      <c r="I1445" s="23">
        <f t="shared" si="94"/>
        <v>9.615384615384615</v>
      </c>
      <c r="K1445" s="2">
        <v>520</v>
      </c>
    </row>
    <row r="1446" spans="2:11" ht="12.75">
      <c r="B1446" s="249">
        <v>10000</v>
      </c>
      <c r="C1446" s="13" t="s">
        <v>0</v>
      </c>
      <c r="D1446" s="1" t="s">
        <v>751</v>
      </c>
      <c r="E1446" s="1" t="s">
        <v>753</v>
      </c>
      <c r="F1446" s="42" t="s">
        <v>765</v>
      </c>
      <c r="G1446" s="28" t="s">
        <v>68</v>
      </c>
      <c r="H1446" s="5">
        <f t="shared" si="95"/>
        <v>-92000</v>
      </c>
      <c r="I1446" s="23">
        <f t="shared" si="94"/>
        <v>19.23076923076923</v>
      </c>
      <c r="K1446" s="2">
        <v>520</v>
      </c>
    </row>
    <row r="1447" spans="2:11" ht="12.75">
      <c r="B1447" s="8">
        <v>5000</v>
      </c>
      <c r="C1447" s="13" t="s">
        <v>0</v>
      </c>
      <c r="D1447" s="1" t="s">
        <v>751</v>
      </c>
      <c r="E1447" s="1" t="s">
        <v>753</v>
      </c>
      <c r="F1447" s="28" t="s">
        <v>766</v>
      </c>
      <c r="G1447" s="28" t="s">
        <v>70</v>
      </c>
      <c r="H1447" s="5">
        <f t="shared" si="95"/>
        <v>-97000</v>
      </c>
      <c r="I1447" s="23">
        <f t="shared" si="94"/>
        <v>9.615384615384615</v>
      </c>
      <c r="K1447" s="2">
        <v>520</v>
      </c>
    </row>
    <row r="1448" spans="2:11" ht="12.75">
      <c r="B1448" s="8">
        <v>5000</v>
      </c>
      <c r="C1448" s="13" t="s">
        <v>0</v>
      </c>
      <c r="D1448" s="1" t="s">
        <v>751</v>
      </c>
      <c r="E1448" s="1" t="s">
        <v>370</v>
      </c>
      <c r="F1448" s="28" t="s">
        <v>767</v>
      </c>
      <c r="G1448" s="28" t="s">
        <v>72</v>
      </c>
      <c r="H1448" s="5">
        <f t="shared" si="95"/>
        <v>-102000</v>
      </c>
      <c r="I1448" s="23">
        <f t="shared" si="94"/>
        <v>9.615384615384615</v>
      </c>
      <c r="K1448" s="2">
        <v>520</v>
      </c>
    </row>
    <row r="1449" spans="2:11" ht="12.75">
      <c r="B1449" s="8">
        <v>5000</v>
      </c>
      <c r="C1449" s="13" t="s">
        <v>0</v>
      </c>
      <c r="D1449" s="1" t="s">
        <v>751</v>
      </c>
      <c r="E1449" s="1" t="s">
        <v>753</v>
      </c>
      <c r="F1449" s="28" t="s">
        <v>768</v>
      </c>
      <c r="G1449" s="28" t="s">
        <v>72</v>
      </c>
      <c r="H1449" s="5">
        <f t="shared" si="95"/>
        <v>-107000</v>
      </c>
      <c r="I1449" s="23">
        <f t="shared" si="94"/>
        <v>9.615384615384615</v>
      </c>
      <c r="K1449" s="2">
        <v>520</v>
      </c>
    </row>
    <row r="1450" spans="2:11" ht="12.75">
      <c r="B1450" s="8">
        <v>5000</v>
      </c>
      <c r="C1450" s="13" t="s">
        <v>0</v>
      </c>
      <c r="D1450" s="1" t="s">
        <v>751</v>
      </c>
      <c r="E1450" s="1" t="s">
        <v>753</v>
      </c>
      <c r="F1450" s="42" t="s">
        <v>769</v>
      </c>
      <c r="G1450" s="28" t="s">
        <v>128</v>
      </c>
      <c r="H1450" s="5">
        <f t="shared" si="95"/>
        <v>-112000</v>
      </c>
      <c r="I1450" s="23">
        <f t="shared" si="94"/>
        <v>9.615384615384615</v>
      </c>
      <c r="K1450" s="2">
        <v>520</v>
      </c>
    </row>
    <row r="1451" spans="2:11" ht="12.75">
      <c r="B1451" s="246">
        <v>5000</v>
      </c>
      <c r="C1451" s="13" t="s">
        <v>0</v>
      </c>
      <c r="D1451" s="1" t="s">
        <v>751</v>
      </c>
      <c r="E1451" s="1" t="s">
        <v>370</v>
      </c>
      <c r="F1451" s="28" t="s">
        <v>770</v>
      </c>
      <c r="G1451" s="28" t="s">
        <v>128</v>
      </c>
      <c r="H1451" s="5">
        <f t="shared" si="95"/>
        <v>-117000</v>
      </c>
      <c r="I1451" s="23">
        <f t="shared" si="94"/>
        <v>9.615384615384615</v>
      </c>
      <c r="K1451" s="2">
        <v>520</v>
      </c>
    </row>
    <row r="1452" spans="2:11" ht="12.75">
      <c r="B1452" s="8">
        <v>18000</v>
      </c>
      <c r="C1452" s="13" t="s">
        <v>0</v>
      </c>
      <c r="D1452" s="1" t="s">
        <v>751</v>
      </c>
      <c r="E1452" s="1" t="s">
        <v>370</v>
      </c>
      <c r="F1452" s="42" t="s">
        <v>771</v>
      </c>
      <c r="G1452" s="28" t="s">
        <v>134</v>
      </c>
      <c r="H1452" s="5">
        <f t="shared" si="95"/>
        <v>-135000</v>
      </c>
      <c r="I1452" s="23">
        <f t="shared" si="94"/>
        <v>34.61538461538461</v>
      </c>
      <c r="K1452" s="2">
        <v>520</v>
      </c>
    </row>
    <row r="1453" spans="2:11" ht="12.75">
      <c r="B1453" s="8">
        <v>5000</v>
      </c>
      <c r="C1453" s="13" t="s">
        <v>0</v>
      </c>
      <c r="D1453" s="1" t="s">
        <v>751</v>
      </c>
      <c r="E1453" s="1" t="s">
        <v>753</v>
      </c>
      <c r="F1453" s="28" t="s">
        <v>772</v>
      </c>
      <c r="G1453" s="28" t="s">
        <v>134</v>
      </c>
      <c r="H1453" s="5">
        <f t="shared" si="95"/>
        <v>-140000</v>
      </c>
      <c r="I1453" s="23">
        <f t="shared" si="94"/>
        <v>9.615384615384615</v>
      </c>
      <c r="K1453" s="2">
        <v>520</v>
      </c>
    </row>
    <row r="1454" spans="2:11" ht="12.75">
      <c r="B1454" s="8">
        <v>5000</v>
      </c>
      <c r="C1454" s="13" t="s">
        <v>0</v>
      </c>
      <c r="D1454" s="1" t="s">
        <v>751</v>
      </c>
      <c r="E1454" s="1" t="s">
        <v>753</v>
      </c>
      <c r="F1454" s="42" t="s">
        <v>773</v>
      </c>
      <c r="G1454" s="28" t="s">
        <v>139</v>
      </c>
      <c r="H1454" s="5">
        <f t="shared" si="95"/>
        <v>-145000</v>
      </c>
      <c r="I1454" s="23">
        <f t="shared" si="94"/>
        <v>9.615384615384615</v>
      </c>
      <c r="K1454" s="2">
        <v>520</v>
      </c>
    </row>
    <row r="1455" spans="2:11" ht="12.75">
      <c r="B1455" s="8">
        <v>5000</v>
      </c>
      <c r="C1455" s="13" t="s">
        <v>0</v>
      </c>
      <c r="D1455" s="1" t="s">
        <v>751</v>
      </c>
      <c r="E1455" s="1" t="s">
        <v>370</v>
      </c>
      <c r="F1455" s="42" t="s">
        <v>774</v>
      </c>
      <c r="G1455" s="28" t="s">
        <v>142</v>
      </c>
      <c r="H1455" s="5">
        <f t="shared" si="95"/>
        <v>-150000</v>
      </c>
      <c r="I1455" s="23">
        <f t="shared" si="94"/>
        <v>9.615384615384615</v>
      </c>
      <c r="K1455" s="2">
        <v>520</v>
      </c>
    </row>
    <row r="1456" spans="2:11" ht="12.75">
      <c r="B1456" s="8">
        <v>7500</v>
      </c>
      <c r="C1456" s="13" t="s">
        <v>0</v>
      </c>
      <c r="D1456" s="1" t="s">
        <v>751</v>
      </c>
      <c r="E1456" s="1" t="s">
        <v>753</v>
      </c>
      <c r="F1456" s="42" t="s">
        <v>775</v>
      </c>
      <c r="G1456" s="28" t="s">
        <v>142</v>
      </c>
      <c r="H1456" s="5">
        <f t="shared" si="95"/>
        <v>-157500</v>
      </c>
      <c r="I1456" s="23">
        <f t="shared" si="94"/>
        <v>14.423076923076923</v>
      </c>
      <c r="K1456" s="2">
        <v>520</v>
      </c>
    </row>
    <row r="1457" spans="2:11" ht="12.75">
      <c r="B1457" s="8">
        <v>5000</v>
      </c>
      <c r="C1457" s="13" t="s">
        <v>0</v>
      </c>
      <c r="D1457" s="1" t="s">
        <v>751</v>
      </c>
      <c r="E1457" s="1" t="s">
        <v>370</v>
      </c>
      <c r="F1457" s="28" t="s">
        <v>776</v>
      </c>
      <c r="G1457" s="28" t="s">
        <v>148</v>
      </c>
      <c r="H1457" s="5">
        <f t="shared" si="95"/>
        <v>-162500</v>
      </c>
      <c r="I1457" s="23">
        <f t="shared" si="94"/>
        <v>9.615384615384615</v>
      </c>
      <c r="K1457" s="2">
        <v>520</v>
      </c>
    </row>
    <row r="1458" spans="2:11" ht="12.75">
      <c r="B1458" s="8">
        <v>5000</v>
      </c>
      <c r="C1458" s="13" t="s">
        <v>0</v>
      </c>
      <c r="D1458" s="1" t="s">
        <v>751</v>
      </c>
      <c r="E1458" s="1" t="s">
        <v>753</v>
      </c>
      <c r="F1458" s="42" t="s">
        <v>777</v>
      </c>
      <c r="G1458" s="28" t="s">
        <v>148</v>
      </c>
      <c r="H1458" s="5">
        <f t="shared" si="95"/>
        <v>-167500</v>
      </c>
      <c r="I1458" s="23">
        <f t="shared" si="94"/>
        <v>9.615384615384615</v>
      </c>
      <c r="K1458" s="2">
        <v>520</v>
      </c>
    </row>
    <row r="1459" spans="2:11" ht="12.75">
      <c r="B1459" s="8">
        <v>12000</v>
      </c>
      <c r="C1459" s="13" t="s">
        <v>0</v>
      </c>
      <c r="D1459" s="1" t="s">
        <v>751</v>
      </c>
      <c r="E1459" s="1" t="s">
        <v>370</v>
      </c>
      <c r="F1459" s="28" t="s">
        <v>778</v>
      </c>
      <c r="G1459" s="28" t="s">
        <v>165</v>
      </c>
      <c r="H1459" s="5">
        <f t="shared" si="95"/>
        <v>-179500</v>
      </c>
      <c r="I1459" s="23">
        <f t="shared" si="94"/>
        <v>23.076923076923077</v>
      </c>
      <c r="K1459" s="2">
        <v>520</v>
      </c>
    </row>
    <row r="1460" spans="2:11" ht="12.75">
      <c r="B1460" s="8">
        <v>5000</v>
      </c>
      <c r="C1460" s="13" t="s">
        <v>0</v>
      </c>
      <c r="D1460" s="1" t="s">
        <v>751</v>
      </c>
      <c r="E1460" s="1" t="s">
        <v>753</v>
      </c>
      <c r="F1460" s="28" t="s">
        <v>779</v>
      </c>
      <c r="G1460" s="28" t="s">
        <v>165</v>
      </c>
      <c r="H1460" s="5">
        <f t="shared" si="95"/>
        <v>-184500</v>
      </c>
      <c r="I1460" s="23">
        <f t="shared" si="94"/>
        <v>9.615384615384615</v>
      </c>
      <c r="K1460" s="2">
        <v>520</v>
      </c>
    </row>
    <row r="1461" spans="2:11" ht="12.75">
      <c r="B1461" s="8">
        <v>10000</v>
      </c>
      <c r="C1461" s="13" t="s">
        <v>0</v>
      </c>
      <c r="D1461" s="1" t="s">
        <v>751</v>
      </c>
      <c r="E1461" s="1" t="s">
        <v>370</v>
      </c>
      <c r="F1461" s="42" t="s">
        <v>780</v>
      </c>
      <c r="G1461" s="28" t="s">
        <v>270</v>
      </c>
      <c r="H1461" s="5">
        <f t="shared" si="95"/>
        <v>-194500</v>
      </c>
      <c r="I1461" s="23">
        <f t="shared" si="94"/>
        <v>19.23076923076923</v>
      </c>
      <c r="K1461" s="2">
        <v>520</v>
      </c>
    </row>
    <row r="1462" spans="2:11" ht="12.75">
      <c r="B1462" s="8">
        <v>5000</v>
      </c>
      <c r="C1462" s="13" t="s">
        <v>0</v>
      </c>
      <c r="D1462" s="1" t="s">
        <v>751</v>
      </c>
      <c r="E1462" s="1" t="s">
        <v>753</v>
      </c>
      <c r="F1462" s="28" t="s">
        <v>781</v>
      </c>
      <c r="G1462" s="28" t="s">
        <v>270</v>
      </c>
      <c r="H1462" s="5">
        <f t="shared" si="95"/>
        <v>-199500</v>
      </c>
      <c r="I1462" s="23">
        <f t="shared" si="94"/>
        <v>9.615384615384615</v>
      </c>
      <c r="K1462" s="2">
        <v>520</v>
      </c>
    </row>
    <row r="1463" spans="2:11" ht="12.75">
      <c r="B1463" s="8">
        <v>10000</v>
      </c>
      <c r="C1463" s="13" t="s">
        <v>0</v>
      </c>
      <c r="D1463" s="1" t="s">
        <v>751</v>
      </c>
      <c r="E1463" s="1" t="s">
        <v>370</v>
      </c>
      <c r="F1463" s="42" t="s">
        <v>782</v>
      </c>
      <c r="G1463" s="28" t="s">
        <v>220</v>
      </c>
      <c r="H1463" s="5">
        <f t="shared" si="95"/>
        <v>-209500</v>
      </c>
      <c r="I1463" s="23">
        <f t="shared" si="94"/>
        <v>19.23076923076923</v>
      </c>
      <c r="K1463" s="2">
        <v>520</v>
      </c>
    </row>
    <row r="1464" spans="2:11" ht="12.75">
      <c r="B1464" s="8">
        <v>10000</v>
      </c>
      <c r="C1464" s="13" t="s">
        <v>0</v>
      </c>
      <c r="D1464" s="1" t="s">
        <v>751</v>
      </c>
      <c r="E1464" s="1" t="s">
        <v>370</v>
      </c>
      <c r="F1464" s="42" t="s">
        <v>783</v>
      </c>
      <c r="G1464" s="28" t="s">
        <v>234</v>
      </c>
      <c r="H1464" s="5">
        <f t="shared" si="95"/>
        <v>-219500</v>
      </c>
      <c r="I1464" s="23">
        <f t="shared" si="94"/>
        <v>19.23076923076923</v>
      </c>
      <c r="K1464" s="2">
        <v>520</v>
      </c>
    </row>
    <row r="1465" spans="2:11" ht="12.75">
      <c r="B1465" s="8">
        <v>5000</v>
      </c>
      <c r="C1465" s="13" t="s">
        <v>0</v>
      </c>
      <c r="D1465" s="1" t="s">
        <v>751</v>
      </c>
      <c r="E1465" s="1" t="s">
        <v>753</v>
      </c>
      <c r="F1465" s="42" t="s">
        <v>784</v>
      </c>
      <c r="G1465" s="28" t="s">
        <v>234</v>
      </c>
      <c r="H1465" s="5">
        <f t="shared" si="95"/>
        <v>-224500</v>
      </c>
      <c r="I1465" s="23">
        <f t="shared" si="94"/>
        <v>9.615384615384615</v>
      </c>
      <c r="K1465" s="2">
        <v>520</v>
      </c>
    </row>
    <row r="1466" spans="2:11" ht="12.75">
      <c r="B1466" s="8">
        <v>5000</v>
      </c>
      <c r="C1466" s="13" t="s">
        <v>0</v>
      </c>
      <c r="D1466" s="1" t="s">
        <v>751</v>
      </c>
      <c r="E1466" s="1" t="s">
        <v>370</v>
      </c>
      <c r="F1466" s="28" t="s">
        <v>785</v>
      </c>
      <c r="G1466" s="28" t="s">
        <v>234</v>
      </c>
      <c r="H1466" s="5">
        <f aca="true" t="shared" si="96" ref="H1466:H1483">H1465-B1466</f>
        <v>-229500</v>
      </c>
      <c r="I1466" s="23">
        <f t="shared" si="94"/>
        <v>9.615384615384615</v>
      </c>
      <c r="K1466" s="2">
        <v>520</v>
      </c>
    </row>
    <row r="1467" spans="2:11" ht="12.75">
      <c r="B1467" s="246">
        <v>7500</v>
      </c>
      <c r="C1467" s="13" t="s">
        <v>0</v>
      </c>
      <c r="D1467" s="1" t="s">
        <v>751</v>
      </c>
      <c r="E1467" s="1" t="s">
        <v>753</v>
      </c>
      <c r="F1467" s="42" t="s">
        <v>786</v>
      </c>
      <c r="G1467" s="28" t="s">
        <v>192</v>
      </c>
      <c r="H1467" s="5">
        <f t="shared" si="96"/>
        <v>-237000</v>
      </c>
      <c r="I1467" s="23">
        <f t="shared" si="94"/>
        <v>14.423076923076923</v>
      </c>
      <c r="K1467" s="2">
        <v>520</v>
      </c>
    </row>
    <row r="1468" spans="2:11" ht="12.75">
      <c r="B1468" s="8">
        <v>5000</v>
      </c>
      <c r="C1468" s="13" t="s">
        <v>0</v>
      </c>
      <c r="D1468" s="1" t="s">
        <v>751</v>
      </c>
      <c r="E1468" s="1" t="s">
        <v>753</v>
      </c>
      <c r="F1468" s="28" t="s">
        <v>787</v>
      </c>
      <c r="G1468" s="28" t="s">
        <v>195</v>
      </c>
      <c r="H1468" s="5">
        <f t="shared" si="96"/>
        <v>-242000</v>
      </c>
      <c r="I1468" s="23">
        <f t="shared" si="94"/>
        <v>9.615384615384615</v>
      </c>
      <c r="K1468" s="2">
        <v>520</v>
      </c>
    </row>
    <row r="1469" spans="2:11" ht="12.75">
      <c r="B1469" s="8">
        <v>5000</v>
      </c>
      <c r="C1469" s="13" t="s">
        <v>0</v>
      </c>
      <c r="D1469" s="1" t="s">
        <v>751</v>
      </c>
      <c r="E1469" s="1" t="s">
        <v>753</v>
      </c>
      <c r="F1469" s="28" t="s">
        <v>788</v>
      </c>
      <c r="G1469" s="28" t="s">
        <v>198</v>
      </c>
      <c r="H1469" s="5">
        <f t="shared" si="96"/>
        <v>-247000</v>
      </c>
      <c r="I1469" s="23">
        <f t="shared" si="94"/>
        <v>9.615384615384615</v>
      </c>
      <c r="K1469" s="2">
        <v>520</v>
      </c>
    </row>
    <row r="1470" spans="2:11" ht="12.75">
      <c r="B1470" s="8">
        <v>7500</v>
      </c>
      <c r="C1470" s="13" t="s">
        <v>0</v>
      </c>
      <c r="D1470" s="1" t="s">
        <v>751</v>
      </c>
      <c r="E1470" s="1" t="s">
        <v>753</v>
      </c>
      <c r="F1470" s="42" t="s">
        <v>789</v>
      </c>
      <c r="G1470" s="28" t="s">
        <v>201</v>
      </c>
      <c r="H1470" s="5">
        <f t="shared" si="96"/>
        <v>-254500</v>
      </c>
      <c r="I1470" s="23">
        <f t="shared" si="94"/>
        <v>14.423076923076923</v>
      </c>
      <c r="K1470" s="2">
        <v>520</v>
      </c>
    </row>
    <row r="1471" spans="2:11" ht="12.75">
      <c r="B1471" s="8">
        <v>5000</v>
      </c>
      <c r="C1471" s="13" t="s">
        <v>0</v>
      </c>
      <c r="D1471" s="1" t="s">
        <v>751</v>
      </c>
      <c r="E1471" s="1" t="s">
        <v>753</v>
      </c>
      <c r="F1471" s="42" t="s">
        <v>790</v>
      </c>
      <c r="G1471" s="28" t="s">
        <v>203</v>
      </c>
      <c r="H1471" s="5">
        <f t="shared" si="96"/>
        <v>-259500</v>
      </c>
      <c r="I1471" s="23">
        <f t="shared" si="94"/>
        <v>9.615384615384615</v>
      </c>
      <c r="K1471" s="2">
        <v>520</v>
      </c>
    </row>
    <row r="1472" spans="2:11" ht="12.75">
      <c r="B1472" s="8">
        <v>5000</v>
      </c>
      <c r="C1472" s="13" t="s">
        <v>0</v>
      </c>
      <c r="D1472" s="1" t="s">
        <v>751</v>
      </c>
      <c r="E1472" s="1" t="s">
        <v>753</v>
      </c>
      <c r="F1472" s="42" t="s">
        <v>791</v>
      </c>
      <c r="G1472" s="28" t="s">
        <v>205</v>
      </c>
      <c r="H1472" s="5">
        <f t="shared" si="96"/>
        <v>-264500</v>
      </c>
      <c r="I1472" s="23">
        <f t="shared" si="94"/>
        <v>9.615384615384615</v>
      </c>
      <c r="K1472" s="2">
        <v>520</v>
      </c>
    </row>
    <row r="1473" spans="2:11" ht="12.75">
      <c r="B1473" s="8">
        <v>5000</v>
      </c>
      <c r="C1473" s="13" t="s">
        <v>0</v>
      </c>
      <c r="D1473" s="1" t="s">
        <v>751</v>
      </c>
      <c r="E1473" s="1" t="s">
        <v>753</v>
      </c>
      <c r="F1473" s="28" t="s">
        <v>792</v>
      </c>
      <c r="G1473" s="28" t="s">
        <v>207</v>
      </c>
      <c r="H1473" s="5">
        <f t="shared" si="96"/>
        <v>-269500</v>
      </c>
      <c r="I1473" s="23">
        <f t="shared" si="94"/>
        <v>9.615384615384615</v>
      </c>
      <c r="K1473" s="2">
        <v>520</v>
      </c>
    </row>
    <row r="1474" spans="2:11" ht="12.75">
      <c r="B1474" s="8">
        <v>5000</v>
      </c>
      <c r="C1474" s="13" t="s">
        <v>0</v>
      </c>
      <c r="D1474" s="1" t="s">
        <v>751</v>
      </c>
      <c r="E1474" s="1" t="s">
        <v>370</v>
      </c>
      <c r="F1474" s="28" t="s">
        <v>793</v>
      </c>
      <c r="G1474" s="28" t="s">
        <v>207</v>
      </c>
      <c r="H1474" s="5">
        <f t="shared" si="96"/>
        <v>-274500</v>
      </c>
      <c r="I1474" s="23">
        <f t="shared" si="94"/>
        <v>9.615384615384615</v>
      </c>
      <c r="K1474" s="2">
        <v>520</v>
      </c>
    </row>
    <row r="1475" spans="2:11" ht="12.75">
      <c r="B1475" s="8">
        <v>10000</v>
      </c>
      <c r="C1475" s="1" t="s">
        <v>794</v>
      </c>
      <c r="D1475" s="1" t="s">
        <v>750</v>
      </c>
      <c r="E1475" s="1" t="s">
        <v>370</v>
      </c>
      <c r="F1475" s="28" t="s">
        <v>795</v>
      </c>
      <c r="G1475" s="28" t="s">
        <v>27</v>
      </c>
      <c r="H1475" s="5">
        <f t="shared" si="96"/>
        <v>-284500</v>
      </c>
      <c r="I1475" s="23">
        <f t="shared" si="94"/>
        <v>19.23076923076923</v>
      </c>
      <c r="K1475" s="2">
        <v>520</v>
      </c>
    </row>
    <row r="1476" spans="2:11" ht="12.75">
      <c r="B1476" s="8">
        <v>5000</v>
      </c>
      <c r="C1476" s="1" t="s">
        <v>794</v>
      </c>
      <c r="D1476" s="1" t="s">
        <v>750</v>
      </c>
      <c r="E1476" s="1" t="s">
        <v>370</v>
      </c>
      <c r="F1476" s="28" t="s">
        <v>796</v>
      </c>
      <c r="G1476" s="28" t="s">
        <v>797</v>
      </c>
      <c r="H1476" s="5">
        <f t="shared" si="96"/>
        <v>-289500</v>
      </c>
      <c r="I1476" s="23">
        <f t="shared" si="94"/>
        <v>9.615384615384615</v>
      </c>
      <c r="K1476" s="2">
        <v>520</v>
      </c>
    </row>
    <row r="1477" spans="2:11" ht="12.75">
      <c r="B1477" s="8">
        <v>8000</v>
      </c>
      <c r="C1477" s="1" t="s">
        <v>0</v>
      </c>
      <c r="D1477" s="1" t="s">
        <v>750</v>
      </c>
      <c r="E1477" s="1" t="s">
        <v>370</v>
      </c>
      <c r="F1477" s="28" t="s">
        <v>798</v>
      </c>
      <c r="G1477" s="28" t="s">
        <v>72</v>
      </c>
      <c r="H1477" s="5">
        <f t="shared" si="96"/>
        <v>-297500</v>
      </c>
      <c r="I1477" s="23">
        <f t="shared" si="94"/>
        <v>15.384615384615385</v>
      </c>
      <c r="K1477" s="2">
        <v>520</v>
      </c>
    </row>
    <row r="1478" spans="2:11" ht="12.75">
      <c r="B1478" s="8">
        <v>5000</v>
      </c>
      <c r="C1478" s="1" t="s">
        <v>0</v>
      </c>
      <c r="D1478" s="1" t="s">
        <v>750</v>
      </c>
      <c r="E1478" s="1" t="s">
        <v>370</v>
      </c>
      <c r="F1478" s="28" t="s">
        <v>799</v>
      </c>
      <c r="G1478" s="28" t="s">
        <v>139</v>
      </c>
      <c r="H1478" s="5">
        <f t="shared" si="96"/>
        <v>-302500</v>
      </c>
      <c r="I1478" s="23">
        <f t="shared" si="94"/>
        <v>9.615384615384615</v>
      </c>
      <c r="K1478" s="2">
        <v>520</v>
      </c>
    </row>
    <row r="1479" spans="2:11" ht="12.75">
      <c r="B1479" s="8">
        <v>5000</v>
      </c>
      <c r="C1479" s="1" t="s">
        <v>0</v>
      </c>
      <c r="D1479" s="1" t="s">
        <v>750</v>
      </c>
      <c r="E1479" s="1" t="s">
        <v>370</v>
      </c>
      <c r="F1479" s="28" t="s">
        <v>800</v>
      </c>
      <c r="G1479" s="28" t="s">
        <v>142</v>
      </c>
      <c r="H1479" s="5">
        <f t="shared" si="96"/>
        <v>-307500</v>
      </c>
      <c r="I1479" s="23">
        <f t="shared" si="94"/>
        <v>9.615384615384615</v>
      </c>
      <c r="K1479" s="2">
        <v>520</v>
      </c>
    </row>
    <row r="1480" spans="2:11" ht="12.75">
      <c r="B1480" s="8">
        <v>5000</v>
      </c>
      <c r="C1480" s="1" t="s">
        <v>0</v>
      </c>
      <c r="D1480" s="1" t="s">
        <v>750</v>
      </c>
      <c r="E1480" s="1" t="s">
        <v>370</v>
      </c>
      <c r="F1480" s="28" t="s">
        <v>801</v>
      </c>
      <c r="G1480" s="28" t="s">
        <v>148</v>
      </c>
      <c r="H1480" s="5">
        <f t="shared" si="96"/>
        <v>-312500</v>
      </c>
      <c r="I1480" s="23">
        <f t="shared" si="94"/>
        <v>9.615384615384615</v>
      </c>
      <c r="K1480" s="2">
        <v>520</v>
      </c>
    </row>
    <row r="1481" spans="2:11" ht="12.75">
      <c r="B1481" s="8">
        <v>3000</v>
      </c>
      <c r="C1481" s="1" t="s">
        <v>0</v>
      </c>
      <c r="D1481" s="1" t="s">
        <v>750</v>
      </c>
      <c r="E1481" s="1" t="s">
        <v>370</v>
      </c>
      <c r="F1481" s="28" t="s">
        <v>802</v>
      </c>
      <c r="G1481" s="28" t="s">
        <v>270</v>
      </c>
      <c r="H1481" s="5">
        <f t="shared" si="96"/>
        <v>-315500</v>
      </c>
      <c r="I1481" s="23">
        <f t="shared" si="94"/>
        <v>5.769230769230769</v>
      </c>
      <c r="K1481" s="2">
        <v>520</v>
      </c>
    </row>
    <row r="1482" spans="2:11" ht="12.75">
      <c r="B1482" s="8">
        <v>3000</v>
      </c>
      <c r="C1482" s="1" t="s">
        <v>0</v>
      </c>
      <c r="D1482" s="1" t="s">
        <v>750</v>
      </c>
      <c r="E1482" s="1" t="s">
        <v>370</v>
      </c>
      <c r="F1482" s="28" t="s">
        <v>803</v>
      </c>
      <c r="G1482" s="28" t="s">
        <v>220</v>
      </c>
      <c r="H1482" s="5">
        <f t="shared" si="96"/>
        <v>-318500</v>
      </c>
      <c r="I1482" s="23">
        <f t="shared" si="94"/>
        <v>5.769230769230769</v>
      </c>
      <c r="K1482" s="2">
        <v>520</v>
      </c>
    </row>
    <row r="1483" spans="2:11" ht="12.75">
      <c r="B1483" s="8">
        <v>5000</v>
      </c>
      <c r="C1483" s="1" t="s">
        <v>0</v>
      </c>
      <c r="D1483" s="1" t="s">
        <v>750</v>
      </c>
      <c r="E1483" s="1" t="s">
        <v>370</v>
      </c>
      <c r="F1483" s="28" t="s">
        <v>804</v>
      </c>
      <c r="G1483" s="28" t="s">
        <v>234</v>
      </c>
      <c r="H1483" s="5">
        <f t="shared" si="96"/>
        <v>-323500</v>
      </c>
      <c r="I1483" s="23">
        <f t="shared" si="94"/>
        <v>9.615384615384615</v>
      </c>
      <c r="K1483" s="2">
        <v>520</v>
      </c>
    </row>
    <row r="1484" spans="1:11" s="45" customFormat="1" ht="12.75">
      <c r="A1484" s="12"/>
      <c r="B1484" s="89">
        <f>SUM(B1434:B1483)</f>
        <v>323500</v>
      </c>
      <c r="C1484" s="12" t="s">
        <v>0</v>
      </c>
      <c r="D1484" s="12"/>
      <c r="E1484" s="12"/>
      <c r="F1484" s="19"/>
      <c r="G1484" s="19"/>
      <c r="H1484" s="43">
        <v>0</v>
      </c>
      <c r="I1484" s="44">
        <f t="shared" si="94"/>
        <v>622.1153846153846</v>
      </c>
      <c r="K1484" s="2">
        <v>520</v>
      </c>
    </row>
    <row r="1485" spans="2:11" ht="12.75">
      <c r="B1485" s="246"/>
      <c r="H1485" s="5">
        <f>H1484-B1485</f>
        <v>0</v>
      </c>
      <c r="I1485" s="23">
        <f t="shared" si="94"/>
        <v>0</v>
      </c>
      <c r="K1485" s="2">
        <v>520</v>
      </c>
    </row>
    <row r="1486" spans="2:11" ht="12.75">
      <c r="B1486" s="8"/>
      <c r="H1486" s="5">
        <v>0</v>
      </c>
      <c r="I1486" s="23">
        <f t="shared" si="94"/>
        <v>0</v>
      </c>
      <c r="K1486" s="2">
        <v>520</v>
      </c>
    </row>
    <row r="1487" spans="2:11" ht="12.75">
      <c r="B1487" s="8">
        <v>1000</v>
      </c>
      <c r="C1487" s="1" t="s">
        <v>36</v>
      </c>
      <c r="D1487" s="1" t="s">
        <v>750</v>
      </c>
      <c r="F1487" s="28" t="s">
        <v>805</v>
      </c>
      <c r="G1487" s="28" t="s">
        <v>27</v>
      </c>
      <c r="H1487" s="5">
        <f aca="true" t="shared" si="97" ref="H1487:H1502">H1486-B1487</f>
        <v>-1000</v>
      </c>
      <c r="I1487" s="23">
        <f t="shared" si="94"/>
        <v>1.9230769230769231</v>
      </c>
      <c r="K1487" s="2">
        <v>520</v>
      </c>
    </row>
    <row r="1488" spans="2:11" ht="12.75">
      <c r="B1488" s="8">
        <v>1200</v>
      </c>
      <c r="C1488" s="1" t="s">
        <v>36</v>
      </c>
      <c r="D1488" s="1" t="s">
        <v>750</v>
      </c>
      <c r="F1488" s="28" t="s">
        <v>805</v>
      </c>
      <c r="G1488" s="28" t="s">
        <v>22</v>
      </c>
      <c r="H1488" s="5">
        <f t="shared" si="97"/>
        <v>-2200</v>
      </c>
      <c r="I1488" s="23">
        <f t="shared" si="94"/>
        <v>2.3076923076923075</v>
      </c>
      <c r="K1488" s="2">
        <v>520</v>
      </c>
    </row>
    <row r="1489" spans="2:11" ht="12.75">
      <c r="B1489" s="8">
        <v>1000</v>
      </c>
      <c r="C1489" s="1" t="s">
        <v>36</v>
      </c>
      <c r="D1489" s="1" t="s">
        <v>750</v>
      </c>
      <c r="F1489" s="28" t="s">
        <v>805</v>
      </c>
      <c r="G1489" s="28" t="s">
        <v>24</v>
      </c>
      <c r="H1489" s="5">
        <f t="shared" si="97"/>
        <v>-3200</v>
      </c>
      <c r="I1489" s="23">
        <f aca="true" t="shared" si="98" ref="I1489:I1552">+B1489/K1489</f>
        <v>1.9230769230769231</v>
      </c>
      <c r="K1489" s="2">
        <v>520</v>
      </c>
    </row>
    <row r="1490" spans="2:11" ht="12.75">
      <c r="B1490" s="8">
        <v>1500</v>
      </c>
      <c r="C1490" s="1" t="s">
        <v>36</v>
      </c>
      <c r="D1490" s="1" t="s">
        <v>750</v>
      </c>
      <c r="F1490" s="28" t="s">
        <v>805</v>
      </c>
      <c r="G1490" s="28" t="s">
        <v>62</v>
      </c>
      <c r="H1490" s="5">
        <f t="shared" si="97"/>
        <v>-4700</v>
      </c>
      <c r="I1490" s="23">
        <f t="shared" si="98"/>
        <v>2.8846153846153846</v>
      </c>
      <c r="K1490" s="2">
        <v>520</v>
      </c>
    </row>
    <row r="1491" spans="2:11" ht="12.75">
      <c r="B1491" s="8">
        <v>3100</v>
      </c>
      <c r="C1491" s="1" t="s">
        <v>36</v>
      </c>
      <c r="D1491" s="1" t="s">
        <v>750</v>
      </c>
      <c r="F1491" s="28" t="s">
        <v>805</v>
      </c>
      <c r="G1491" s="28" t="s">
        <v>72</v>
      </c>
      <c r="H1491" s="5">
        <f t="shared" si="97"/>
        <v>-7800</v>
      </c>
      <c r="I1491" s="23">
        <f t="shared" si="98"/>
        <v>5.961538461538462</v>
      </c>
      <c r="K1491" s="2">
        <v>520</v>
      </c>
    </row>
    <row r="1492" spans="2:11" ht="12.75">
      <c r="B1492" s="8">
        <v>3000</v>
      </c>
      <c r="C1492" s="1" t="s">
        <v>36</v>
      </c>
      <c r="D1492" s="1" t="s">
        <v>750</v>
      </c>
      <c r="F1492" s="28" t="s">
        <v>805</v>
      </c>
      <c r="G1492" s="28" t="s">
        <v>128</v>
      </c>
      <c r="H1492" s="5">
        <f t="shared" si="97"/>
        <v>-10800</v>
      </c>
      <c r="I1492" s="23">
        <f t="shared" si="98"/>
        <v>5.769230769230769</v>
      </c>
      <c r="K1492" s="2">
        <v>520</v>
      </c>
    </row>
    <row r="1493" spans="2:11" ht="12.75">
      <c r="B1493" s="8">
        <v>2600</v>
      </c>
      <c r="C1493" s="1" t="s">
        <v>36</v>
      </c>
      <c r="D1493" s="1" t="s">
        <v>750</v>
      </c>
      <c r="F1493" s="28" t="s">
        <v>805</v>
      </c>
      <c r="G1493" s="28" t="s">
        <v>139</v>
      </c>
      <c r="H1493" s="5">
        <f t="shared" si="97"/>
        <v>-13400</v>
      </c>
      <c r="I1493" s="23">
        <f t="shared" si="98"/>
        <v>5</v>
      </c>
      <c r="K1493" s="2">
        <v>520</v>
      </c>
    </row>
    <row r="1494" spans="2:11" ht="12.75">
      <c r="B1494" s="8">
        <v>1500</v>
      </c>
      <c r="C1494" s="1" t="s">
        <v>36</v>
      </c>
      <c r="D1494" s="1" t="s">
        <v>750</v>
      </c>
      <c r="F1494" s="28" t="s">
        <v>805</v>
      </c>
      <c r="G1494" s="28" t="s">
        <v>142</v>
      </c>
      <c r="H1494" s="5">
        <f t="shared" si="97"/>
        <v>-14900</v>
      </c>
      <c r="I1494" s="23">
        <f t="shared" si="98"/>
        <v>2.8846153846153846</v>
      </c>
      <c r="K1494" s="2">
        <v>520</v>
      </c>
    </row>
    <row r="1495" spans="2:11" ht="12.75">
      <c r="B1495" s="8">
        <v>2000</v>
      </c>
      <c r="C1495" s="1" t="s">
        <v>36</v>
      </c>
      <c r="D1495" s="1" t="s">
        <v>750</v>
      </c>
      <c r="F1495" s="28" t="s">
        <v>805</v>
      </c>
      <c r="G1495" s="28" t="s">
        <v>148</v>
      </c>
      <c r="H1495" s="5">
        <f t="shared" si="97"/>
        <v>-16900</v>
      </c>
      <c r="I1495" s="23">
        <f t="shared" si="98"/>
        <v>3.8461538461538463</v>
      </c>
      <c r="K1495" s="2">
        <v>520</v>
      </c>
    </row>
    <row r="1496" spans="2:11" ht="12.75">
      <c r="B1496" s="8">
        <v>2600</v>
      </c>
      <c r="C1496" s="1" t="s">
        <v>36</v>
      </c>
      <c r="D1496" s="1" t="s">
        <v>750</v>
      </c>
      <c r="F1496" s="28" t="s">
        <v>805</v>
      </c>
      <c r="G1496" s="28" t="s">
        <v>165</v>
      </c>
      <c r="H1496" s="5">
        <f t="shared" si="97"/>
        <v>-19500</v>
      </c>
      <c r="I1496" s="23">
        <f t="shared" si="98"/>
        <v>5</v>
      </c>
      <c r="K1496" s="2">
        <v>520</v>
      </c>
    </row>
    <row r="1497" spans="2:11" ht="12.75">
      <c r="B1497" s="8">
        <v>800</v>
      </c>
      <c r="C1497" s="1" t="s">
        <v>36</v>
      </c>
      <c r="D1497" s="1" t="s">
        <v>750</v>
      </c>
      <c r="F1497" s="28" t="s">
        <v>805</v>
      </c>
      <c r="G1497" s="28" t="s">
        <v>270</v>
      </c>
      <c r="H1497" s="5">
        <f t="shared" si="97"/>
        <v>-20300</v>
      </c>
      <c r="I1497" s="23">
        <f t="shared" si="98"/>
        <v>1.5384615384615385</v>
      </c>
      <c r="K1497" s="2">
        <v>520</v>
      </c>
    </row>
    <row r="1498" spans="2:11" ht="12.75">
      <c r="B1498" s="8">
        <v>1500</v>
      </c>
      <c r="C1498" s="1" t="s">
        <v>36</v>
      </c>
      <c r="D1498" s="1" t="s">
        <v>750</v>
      </c>
      <c r="F1498" s="28" t="s">
        <v>805</v>
      </c>
      <c r="G1498" s="28" t="s">
        <v>220</v>
      </c>
      <c r="H1498" s="5">
        <f t="shared" si="97"/>
        <v>-21800</v>
      </c>
      <c r="I1498" s="23">
        <f t="shared" si="98"/>
        <v>2.8846153846153846</v>
      </c>
      <c r="K1498" s="2">
        <v>520</v>
      </c>
    </row>
    <row r="1499" spans="2:11" ht="12.75">
      <c r="B1499" s="8">
        <v>1500</v>
      </c>
      <c r="C1499" s="1" t="s">
        <v>36</v>
      </c>
      <c r="D1499" s="1" t="s">
        <v>750</v>
      </c>
      <c r="F1499" s="28" t="s">
        <v>805</v>
      </c>
      <c r="G1499" s="28" t="s">
        <v>234</v>
      </c>
      <c r="H1499" s="5">
        <f t="shared" si="97"/>
        <v>-23300</v>
      </c>
      <c r="I1499" s="23">
        <f t="shared" si="98"/>
        <v>2.8846153846153846</v>
      </c>
      <c r="K1499" s="2">
        <v>520</v>
      </c>
    </row>
    <row r="1500" spans="2:11" ht="12.75">
      <c r="B1500" s="8">
        <v>3100</v>
      </c>
      <c r="C1500" s="1" t="s">
        <v>36</v>
      </c>
      <c r="D1500" s="1" t="s">
        <v>750</v>
      </c>
      <c r="F1500" s="28" t="s">
        <v>805</v>
      </c>
      <c r="G1500" s="28" t="s">
        <v>234</v>
      </c>
      <c r="H1500" s="5">
        <f t="shared" si="97"/>
        <v>-26400</v>
      </c>
      <c r="I1500" s="23">
        <f t="shared" si="98"/>
        <v>5.961538461538462</v>
      </c>
      <c r="K1500" s="2">
        <v>520</v>
      </c>
    </row>
    <row r="1501" spans="2:11" ht="12.75">
      <c r="B1501" s="8">
        <v>2500</v>
      </c>
      <c r="C1501" s="1" t="s">
        <v>36</v>
      </c>
      <c r="D1501" s="1" t="s">
        <v>750</v>
      </c>
      <c r="F1501" s="28" t="s">
        <v>805</v>
      </c>
      <c r="G1501" s="28" t="s">
        <v>201</v>
      </c>
      <c r="H1501" s="5">
        <f t="shared" si="97"/>
        <v>-28900</v>
      </c>
      <c r="I1501" s="23">
        <f t="shared" si="98"/>
        <v>4.8076923076923075</v>
      </c>
      <c r="K1501" s="2">
        <v>520</v>
      </c>
    </row>
    <row r="1502" spans="2:11" ht="12.75">
      <c r="B1502" s="8">
        <v>2000</v>
      </c>
      <c r="C1502" s="1" t="s">
        <v>36</v>
      </c>
      <c r="D1502" s="1" t="s">
        <v>750</v>
      </c>
      <c r="F1502" s="28" t="s">
        <v>805</v>
      </c>
      <c r="G1502" s="28" t="s">
        <v>207</v>
      </c>
      <c r="H1502" s="5">
        <f t="shared" si="97"/>
        <v>-30900</v>
      </c>
      <c r="I1502" s="23">
        <f t="shared" si="98"/>
        <v>3.8461538461538463</v>
      </c>
      <c r="K1502" s="2">
        <v>520</v>
      </c>
    </row>
    <row r="1503" spans="1:11" s="45" customFormat="1" ht="12.75">
      <c r="A1503" s="12"/>
      <c r="B1503" s="250">
        <f>SUM(B1487:B1502)</f>
        <v>30900</v>
      </c>
      <c r="C1503" s="12" t="s">
        <v>36</v>
      </c>
      <c r="D1503" s="12"/>
      <c r="E1503" s="12"/>
      <c r="F1503" s="19"/>
      <c r="G1503" s="19"/>
      <c r="H1503" s="43">
        <v>0</v>
      </c>
      <c r="I1503" s="44">
        <f t="shared" si="98"/>
        <v>59.42307692307692</v>
      </c>
      <c r="K1503" s="2">
        <v>520</v>
      </c>
    </row>
    <row r="1504" spans="2:11" ht="12.75">
      <c r="B1504" s="6"/>
      <c r="H1504" s="5">
        <f>H1503-B1504</f>
        <v>0</v>
      </c>
      <c r="I1504" s="23">
        <f t="shared" si="98"/>
        <v>0</v>
      </c>
      <c r="K1504" s="2">
        <v>520</v>
      </c>
    </row>
    <row r="1505" spans="8:11" ht="12.75">
      <c r="H1505" s="5">
        <v>0</v>
      </c>
      <c r="I1505" s="23">
        <f t="shared" si="98"/>
        <v>0</v>
      </c>
      <c r="K1505" s="2">
        <v>520</v>
      </c>
    </row>
    <row r="1506" spans="2:11" ht="12.75">
      <c r="B1506" s="88">
        <v>300000</v>
      </c>
      <c r="C1506" s="1" t="s">
        <v>806</v>
      </c>
      <c r="D1506" s="1" t="s">
        <v>751</v>
      </c>
      <c r="F1506" s="28" t="s">
        <v>455</v>
      </c>
      <c r="G1506" s="28" t="s">
        <v>220</v>
      </c>
      <c r="H1506" s="5">
        <f>H1505-B1506</f>
        <v>-300000</v>
      </c>
      <c r="I1506" s="23">
        <f t="shared" si="98"/>
        <v>576.9230769230769</v>
      </c>
      <c r="K1506" s="2">
        <v>520</v>
      </c>
    </row>
    <row r="1507" spans="2:11" ht="12.75">
      <c r="B1507" s="211">
        <v>800000</v>
      </c>
      <c r="C1507" s="13" t="s">
        <v>807</v>
      </c>
      <c r="D1507" s="13" t="s">
        <v>751</v>
      </c>
      <c r="E1507" s="13" t="s">
        <v>808</v>
      </c>
      <c r="F1507" s="31" t="s">
        <v>809</v>
      </c>
      <c r="G1507" s="28" t="s">
        <v>220</v>
      </c>
      <c r="H1507" s="5">
        <f>H1506-B1507</f>
        <v>-1100000</v>
      </c>
      <c r="I1507" s="23">
        <f t="shared" si="98"/>
        <v>1538.4615384615386</v>
      </c>
      <c r="K1507" s="2">
        <v>520</v>
      </c>
    </row>
    <row r="1508" spans="2:11" ht="12.75">
      <c r="B1508" s="248">
        <v>50000</v>
      </c>
      <c r="C1508" s="1" t="s">
        <v>810</v>
      </c>
      <c r="D1508" s="83" t="s">
        <v>751</v>
      </c>
      <c r="E1508" s="13"/>
      <c r="F1508" s="31" t="s">
        <v>809</v>
      </c>
      <c r="G1508" s="28" t="s">
        <v>14</v>
      </c>
      <c r="H1508" s="5">
        <f>H1507-B1508</f>
        <v>-1150000</v>
      </c>
      <c r="I1508" s="23">
        <f t="shared" si="98"/>
        <v>96.15384615384616</v>
      </c>
      <c r="K1508" s="2">
        <v>520</v>
      </c>
    </row>
    <row r="1509" spans="1:11" s="45" customFormat="1" ht="12.75">
      <c r="A1509" s="12"/>
      <c r="B1509" s="78">
        <f>SUM(B1506:B1508)</f>
        <v>1150000</v>
      </c>
      <c r="C1509" s="12"/>
      <c r="D1509" s="12"/>
      <c r="E1509" s="12"/>
      <c r="F1509" s="19"/>
      <c r="G1509" s="19"/>
      <c r="H1509" s="43">
        <v>0</v>
      </c>
      <c r="I1509" s="44">
        <f t="shared" si="98"/>
        <v>2211.5384615384614</v>
      </c>
      <c r="K1509" s="2">
        <v>520</v>
      </c>
    </row>
    <row r="1510" spans="2:11" ht="12.75">
      <c r="B1510" s="8"/>
      <c r="H1510" s="5">
        <f>H1509-B1510</f>
        <v>0</v>
      </c>
      <c r="I1510" s="23">
        <f t="shared" si="98"/>
        <v>0</v>
      </c>
      <c r="K1510" s="2">
        <v>520</v>
      </c>
    </row>
    <row r="1511" spans="2:11" ht="12.75">
      <c r="B1511" s="8"/>
      <c r="H1511" s="5">
        <v>0</v>
      </c>
      <c r="I1511" s="23">
        <f t="shared" si="98"/>
        <v>0</v>
      </c>
      <c r="K1511" s="2">
        <v>520</v>
      </c>
    </row>
    <row r="1512" spans="2:11" ht="12.75">
      <c r="B1512" s="8"/>
      <c r="H1512" s="5">
        <f>H1511-B1512</f>
        <v>0</v>
      </c>
      <c r="I1512" s="23">
        <f t="shared" si="98"/>
        <v>0</v>
      </c>
      <c r="K1512" s="2">
        <v>520</v>
      </c>
    </row>
    <row r="1513" spans="8:11" ht="12.75">
      <c r="H1513" s="5">
        <f>H1512-B1513</f>
        <v>0</v>
      </c>
      <c r="I1513" s="23">
        <f t="shared" si="98"/>
        <v>0</v>
      </c>
      <c r="K1513" s="2">
        <v>520</v>
      </c>
    </row>
    <row r="1514" spans="1:11" s="67" customFormat="1" ht="13.5" thickBot="1">
      <c r="A1514" s="63"/>
      <c r="B1514" s="247">
        <f>+B1535+B1598+B1623++B1645+B1656+B1660+B1650</f>
        <v>492508</v>
      </c>
      <c r="C1514" s="61"/>
      <c r="D1514" s="62" t="s">
        <v>811</v>
      </c>
      <c r="E1514" s="62"/>
      <c r="F1514" s="64"/>
      <c r="G1514" s="64"/>
      <c r="H1514" s="65">
        <f>H1513-B1514</f>
        <v>-492508</v>
      </c>
      <c r="I1514" s="66">
        <f t="shared" si="98"/>
        <v>947.1307692307693</v>
      </c>
      <c r="K1514" s="2">
        <v>520</v>
      </c>
    </row>
    <row r="1515" spans="2:11" ht="12.75">
      <c r="B1515" s="8"/>
      <c r="H1515" s="5">
        <v>0</v>
      </c>
      <c r="I1515" s="23">
        <f t="shared" si="98"/>
        <v>0</v>
      </c>
      <c r="K1515" s="2">
        <v>520</v>
      </c>
    </row>
    <row r="1516" spans="2:11" ht="12.75">
      <c r="B1516" s="8"/>
      <c r="H1516" s="5">
        <f aca="true" t="shared" si="99" ref="H1516:H1534">H1515-B1516</f>
        <v>0</v>
      </c>
      <c r="I1516" s="23">
        <f t="shared" si="98"/>
        <v>0</v>
      </c>
      <c r="K1516" s="2">
        <v>520</v>
      </c>
    </row>
    <row r="1517" spans="2:11" ht="12.75">
      <c r="B1517" s="8">
        <v>2500</v>
      </c>
      <c r="C1517" s="13" t="s">
        <v>0</v>
      </c>
      <c r="D1517" s="1" t="s">
        <v>418</v>
      </c>
      <c r="E1517" s="1" t="s">
        <v>812</v>
      </c>
      <c r="F1517" s="28" t="s">
        <v>813</v>
      </c>
      <c r="G1517" s="28" t="s">
        <v>14</v>
      </c>
      <c r="H1517" s="5">
        <f t="shared" si="99"/>
        <v>-2500</v>
      </c>
      <c r="I1517" s="23">
        <f t="shared" si="98"/>
        <v>4.8076923076923075</v>
      </c>
      <c r="K1517" s="2">
        <v>520</v>
      </c>
    </row>
    <row r="1518" spans="2:11" ht="12.75">
      <c r="B1518" s="8">
        <v>2500</v>
      </c>
      <c r="C1518" s="13" t="s">
        <v>0</v>
      </c>
      <c r="D1518" s="1" t="s">
        <v>418</v>
      </c>
      <c r="E1518" s="1" t="s">
        <v>812</v>
      </c>
      <c r="F1518" s="28" t="s">
        <v>814</v>
      </c>
      <c r="G1518" s="28" t="s">
        <v>27</v>
      </c>
      <c r="H1518" s="5">
        <f t="shared" si="99"/>
        <v>-5000</v>
      </c>
      <c r="I1518" s="23">
        <f t="shared" si="98"/>
        <v>4.8076923076923075</v>
      </c>
      <c r="K1518" s="2">
        <v>520</v>
      </c>
    </row>
    <row r="1519" spans="2:11" ht="12.75">
      <c r="B1519" s="8">
        <v>2500</v>
      </c>
      <c r="C1519" s="13" t="s">
        <v>0</v>
      </c>
      <c r="D1519" s="1" t="s">
        <v>418</v>
      </c>
      <c r="E1519" s="1" t="s">
        <v>753</v>
      </c>
      <c r="F1519" s="28" t="s">
        <v>815</v>
      </c>
      <c r="G1519" s="28" t="s">
        <v>27</v>
      </c>
      <c r="H1519" s="5">
        <f t="shared" si="99"/>
        <v>-7500</v>
      </c>
      <c r="I1519" s="23">
        <f t="shared" si="98"/>
        <v>4.8076923076923075</v>
      </c>
      <c r="K1519" s="2">
        <v>520</v>
      </c>
    </row>
    <row r="1520" spans="2:11" ht="12.75">
      <c r="B1520" s="8">
        <v>2500</v>
      </c>
      <c r="C1520" s="13" t="s">
        <v>0</v>
      </c>
      <c r="D1520" s="1" t="s">
        <v>418</v>
      </c>
      <c r="E1520" s="1" t="s">
        <v>753</v>
      </c>
      <c r="F1520" s="28" t="s">
        <v>816</v>
      </c>
      <c r="G1520" s="28" t="s">
        <v>24</v>
      </c>
      <c r="H1520" s="5">
        <f t="shared" si="99"/>
        <v>-10000</v>
      </c>
      <c r="I1520" s="23">
        <f t="shared" si="98"/>
        <v>4.8076923076923075</v>
      </c>
      <c r="K1520" s="2">
        <v>520</v>
      </c>
    </row>
    <row r="1521" spans="2:11" ht="12.75">
      <c r="B1521" s="8">
        <v>5000</v>
      </c>
      <c r="C1521" s="13" t="s">
        <v>0</v>
      </c>
      <c r="D1521" s="1" t="s">
        <v>418</v>
      </c>
      <c r="E1521" s="1" t="s">
        <v>812</v>
      </c>
      <c r="F1521" s="42" t="s">
        <v>817</v>
      </c>
      <c r="G1521" s="28" t="s">
        <v>64</v>
      </c>
      <c r="H1521" s="5">
        <f t="shared" si="99"/>
        <v>-15000</v>
      </c>
      <c r="I1521" s="23">
        <f t="shared" si="98"/>
        <v>9.615384615384615</v>
      </c>
      <c r="K1521" s="2">
        <v>520</v>
      </c>
    </row>
    <row r="1522" spans="2:11" ht="12.75">
      <c r="B1522" s="8">
        <v>2500</v>
      </c>
      <c r="C1522" s="13" t="s">
        <v>0</v>
      </c>
      <c r="D1522" s="1" t="s">
        <v>418</v>
      </c>
      <c r="E1522" s="1" t="s">
        <v>812</v>
      </c>
      <c r="F1522" s="42" t="s">
        <v>818</v>
      </c>
      <c r="G1522" s="28" t="s">
        <v>128</v>
      </c>
      <c r="H1522" s="5">
        <f t="shared" si="99"/>
        <v>-17500</v>
      </c>
      <c r="I1522" s="23">
        <f t="shared" si="98"/>
        <v>4.8076923076923075</v>
      </c>
      <c r="K1522" s="2">
        <v>520</v>
      </c>
    </row>
    <row r="1523" spans="2:11" ht="12.75">
      <c r="B1523" s="8">
        <v>5000</v>
      </c>
      <c r="C1523" s="13" t="s">
        <v>0</v>
      </c>
      <c r="D1523" s="1" t="s">
        <v>418</v>
      </c>
      <c r="E1523" s="1" t="s">
        <v>812</v>
      </c>
      <c r="F1523" s="42" t="s">
        <v>819</v>
      </c>
      <c r="G1523" s="28" t="s">
        <v>139</v>
      </c>
      <c r="H1523" s="5">
        <f t="shared" si="99"/>
        <v>-22500</v>
      </c>
      <c r="I1523" s="23">
        <f t="shared" si="98"/>
        <v>9.615384615384615</v>
      </c>
      <c r="K1523" s="2">
        <v>520</v>
      </c>
    </row>
    <row r="1524" spans="2:11" ht="12.75">
      <c r="B1524" s="8">
        <v>2500</v>
      </c>
      <c r="C1524" s="13" t="s">
        <v>0</v>
      </c>
      <c r="D1524" s="1" t="s">
        <v>418</v>
      </c>
      <c r="E1524" s="1" t="s">
        <v>812</v>
      </c>
      <c r="F1524" s="28" t="s">
        <v>820</v>
      </c>
      <c r="G1524" s="28" t="s">
        <v>142</v>
      </c>
      <c r="H1524" s="5">
        <f t="shared" si="99"/>
        <v>-25000</v>
      </c>
      <c r="I1524" s="23">
        <f t="shared" si="98"/>
        <v>4.8076923076923075</v>
      </c>
      <c r="K1524" s="2">
        <v>520</v>
      </c>
    </row>
    <row r="1525" spans="2:11" ht="12.75">
      <c r="B1525" s="8">
        <v>2500</v>
      </c>
      <c r="C1525" s="13" t="s">
        <v>0</v>
      </c>
      <c r="D1525" s="1" t="s">
        <v>418</v>
      </c>
      <c r="E1525" s="1" t="s">
        <v>812</v>
      </c>
      <c r="F1525" s="28" t="s">
        <v>821</v>
      </c>
      <c r="G1525" s="28" t="s">
        <v>165</v>
      </c>
      <c r="H1525" s="5">
        <f t="shared" si="99"/>
        <v>-27500</v>
      </c>
      <c r="I1525" s="23">
        <f t="shared" si="98"/>
        <v>4.8076923076923075</v>
      </c>
      <c r="K1525" s="2">
        <v>520</v>
      </c>
    </row>
    <row r="1526" spans="2:11" ht="12.75">
      <c r="B1526" s="8">
        <v>2500</v>
      </c>
      <c r="C1526" s="13" t="s">
        <v>0</v>
      </c>
      <c r="D1526" s="1" t="s">
        <v>418</v>
      </c>
      <c r="E1526" s="1" t="s">
        <v>812</v>
      </c>
      <c r="F1526" s="28" t="s">
        <v>822</v>
      </c>
      <c r="G1526" s="28" t="s">
        <v>220</v>
      </c>
      <c r="H1526" s="5">
        <f t="shared" si="99"/>
        <v>-30000</v>
      </c>
      <c r="I1526" s="23">
        <f t="shared" si="98"/>
        <v>4.8076923076923075</v>
      </c>
      <c r="K1526" s="2">
        <v>520</v>
      </c>
    </row>
    <row r="1527" spans="2:11" ht="12.75">
      <c r="B1527" s="8">
        <v>2500</v>
      </c>
      <c r="C1527" s="13" t="s">
        <v>0</v>
      </c>
      <c r="D1527" s="1" t="s">
        <v>418</v>
      </c>
      <c r="E1527" s="1" t="s">
        <v>753</v>
      </c>
      <c r="F1527" s="28" t="s">
        <v>823</v>
      </c>
      <c r="G1527" s="28" t="s">
        <v>234</v>
      </c>
      <c r="H1527" s="5">
        <f t="shared" si="99"/>
        <v>-32500</v>
      </c>
      <c r="I1527" s="23">
        <f t="shared" si="98"/>
        <v>4.8076923076923075</v>
      </c>
      <c r="K1527" s="2">
        <v>520</v>
      </c>
    </row>
    <row r="1528" spans="2:11" ht="12.75">
      <c r="B1528" s="246">
        <v>2500</v>
      </c>
      <c r="C1528" s="13" t="s">
        <v>0</v>
      </c>
      <c r="D1528" s="1" t="s">
        <v>418</v>
      </c>
      <c r="E1528" s="1" t="s">
        <v>753</v>
      </c>
      <c r="F1528" s="28" t="s">
        <v>824</v>
      </c>
      <c r="G1528" s="28" t="s">
        <v>192</v>
      </c>
      <c r="H1528" s="5">
        <f t="shared" si="99"/>
        <v>-35000</v>
      </c>
      <c r="I1528" s="23">
        <f t="shared" si="98"/>
        <v>4.8076923076923075</v>
      </c>
      <c r="K1528" s="2">
        <v>520</v>
      </c>
    </row>
    <row r="1529" spans="2:11" ht="12.75">
      <c r="B1529" s="8">
        <v>2500</v>
      </c>
      <c r="C1529" s="13" t="s">
        <v>0</v>
      </c>
      <c r="D1529" s="1" t="s">
        <v>418</v>
      </c>
      <c r="E1529" s="1" t="s">
        <v>812</v>
      </c>
      <c r="F1529" s="28" t="s">
        <v>825</v>
      </c>
      <c r="G1529" s="28" t="s">
        <v>198</v>
      </c>
      <c r="H1529" s="5">
        <f t="shared" si="99"/>
        <v>-37500</v>
      </c>
      <c r="I1529" s="23">
        <f t="shared" si="98"/>
        <v>4.8076923076923075</v>
      </c>
      <c r="K1529" s="2">
        <v>520</v>
      </c>
    </row>
    <row r="1530" spans="2:11" ht="12.75">
      <c r="B1530" s="8">
        <v>5000</v>
      </c>
      <c r="C1530" s="13" t="s">
        <v>0</v>
      </c>
      <c r="D1530" s="1" t="s">
        <v>418</v>
      </c>
      <c r="E1530" s="1" t="s">
        <v>812</v>
      </c>
      <c r="F1530" s="42" t="s">
        <v>826</v>
      </c>
      <c r="G1530" s="28" t="s">
        <v>201</v>
      </c>
      <c r="H1530" s="5">
        <f t="shared" si="99"/>
        <v>-42500</v>
      </c>
      <c r="I1530" s="23">
        <f t="shared" si="98"/>
        <v>9.615384615384615</v>
      </c>
      <c r="K1530" s="2">
        <v>520</v>
      </c>
    </row>
    <row r="1531" spans="2:11" ht="12.75">
      <c r="B1531" s="8">
        <v>2500</v>
      </c>
      <c r="C1531" s="13" t="s">
        <v>0</v>
      </c>
      <c r="D1531" s="1" t="s">
        <v>418</v>
      </c>
      <c r="E1531" s="1" t="s">
        <v>753</v>
      </c>
      <c r="F1531" s="28" t="s">
        <v>827</v>
      </c>
      <c r="G1531" s="28" t="s">
        <v>207</v>
      </c>
      <c r="H1531" s="5">
        <f t="shared" si="99"/>
        <v>-45000</v>
      </c>
      <c r="I1531" s="23">
        <f t="shared" si="98"/>
        <v>4.8076923076923075</v>
      </c>
      <c r="K1531" s="2">
        <v>520</v>
      </c>
    </row>
    <row r="1532" spans="2:11" ht="12.75">
      <c r="B1532" s="8">
        <v>2500</v>
      </c>
      <c r="C1532" s="13" t="s">
        <v>0</v>
      </c>
      <c r="D1532" s="1" t="s">
        <v>418</v>
      </c>
      <c r="E1532" s="1" t="s">
        <v>812</v>
      </c>
      <c r="F1532" s="28" t="s">
        <v>828</v>
      </c>
      <c r="G1532" s="28" t="s">
        <v>207</v>
      </c>
      <c r="H1532" s="5">
        <f t="shared" si="99"/>
        <v>-47500</v>
      </c>
      <c r="I1532" s="23">
        <f t="shared" si="98"/>
        <v>4.8076923076923075</v>
      </c>
      <c r="K1532" s="2">
        <v>520</v>
      </c>
    </row>
    <row r="1533" spans="2:11" ht="12.75">
      <c r="B1533" s="8">
        <v>2500</v>
      </c>
      <c r="C1533" s="1" t="s">
        <v>0</v>
      </c>
      <c r="D1533" s="1" t="s">
        <v>418</v>
      </c>
      <c r="E1533" s="1" t="s">
        <v>812</v>
      </c>
      <c r="F1533" s="28" t="s">
        <v>829</v>
      </c>
      <c r="G1533" s="28" t="s">
        <v>142</v>
      </c>
      <c r="H1533" s="5">
        <f t="shared" si="99"/>
        <v>-50000</v>
      </c>
      <c r="I1533" s="23">
        <f t="shared" si="98"/>
        <v>4.8076923076923075</v>
      </c>
      <c r="K1533" s="2">
        <v>520</v>
      </c>
    </row>
    <row r="1534" spans="2:11" ht="12.75">
      <c r="B1534" s="8">
        <v>2500</v>
      </c>
      <c r="C1534" s="13" t="s">
        <v>0</v>
      </c>
      <c r="D1534" s="13" t="s">
        <v>418</v>
      </c>
      <c r="E1534" s="1" t="s">
        <v>25</v>
      </c>
      <c r="F1534" s="28" t="s">
        <v>630</v>
      </c>
      <c r="G1534" s="28" t="s">
        <v>20</v>
      </c>
      <c r="H1534" s="5">
        <f t="shared" si="99"/>
        <v>-52500</v>
      </c>
      <c r="I1534" s="23">
        <f t="shared" si="98"/>
        <v>4.8076923076923075</v>
      </c>
      <c r="K1534" s="2">
        <v>520</v>
      </c>
    </row>
    <row r="1535" spans="1:11" s="45" customFormat="1" ht="12.75">
      <c r="A1535" s="12"/>
      <c r="B1535" s="89">
        <f>SUM(B1517:B1534)</f>
        <v>52500</v>
      </c>
      <c r="C1535" s="12" t="s">
        <v>0</v>
      </c>
      <c r="D1535" s="12"/>
      <c r="E1535" s="12"/>
      <c r="F1535" s="19"/>
      <c r="G1535" s="19"/>
      <c r="H1535" s="43">
        <v>0</v>
      </c>
      <c r="I1535" s="44">
        <f t="shared" si="98"/>
        <v>100.96153846153847</v>
      </c>
      <c r="K1535" s="2">
        <v>520</v>
      </c>
    </row>
    <row r="1536" spans="2:11" ht="12.75">
      <c r="B1536" s="8"/>
      <c r="H1536" s="5">
        <f aca="true" t="shared" si="100" ref="H1536:H1567">H1535-B1536</f>
        <v>0</v>
      </c>
      <c r="I1536" s="23">
        <f t="shared" si="98"/>
        <v>0</v>
      </c>
      <c r="K1536" s="2">
        <v>520</v>
      </c>
    </row>
    <row r="1537" spans="2:11" ht="12.75">
      <c r="B1537" s="8"/>
      <c r="H1537" s="5">
        <f t="shared" si="100"/>
        <v>0</v>
      </c>
      <c r="I1537" s="23">
        <f t="shared" si="98"/>
        <v>0</v>
      </c>
      <c r="K1537" s="2">
        <v>520</v>
      </c>
    </row>
    <row r="1538" spans="2:11" ht="12.75">
      <c r="B1538" s="161">
        <v>2500</v>
      </c>
      <c r="C1538" s="13" t="s">
        <v>35</v>
      </c>
      <c r="D1538" s="13" t="s">
        <v>418</v>
      </c>
      <c r="E1538" s="34" t="s">
        <v>36</v>
      </c>
      <c r="F1538" s="28" t="s">
        <v>415</v>
      </c>
      <c r="G1538" s="35" t="s">
        <v>14</v>
      </c>
      <c r="H1538" s="5">
        <f t="shared" si="100"/>
        <v>-2500</v>
      </c>
      <c r="I1538" s="23">
        <f t="shared" si="98"/>
        <v>4.8076923076923075</v>
      </c>
      <c r="K1538" s="2">
        <v>520</v>
      </c>
    </row>
    <row r="1539" spans="2:11" ht="12.75">
      <c r="B1539" s="161">
        <v>2500</v>
      </c>
      <c r="C1539" s="13" t="s">
        <v>35</v>
      </c>
      <c r="D1539" s="13" t="s">
        <v>418</v>
      </c>
      <c r="E1539" s="13" t="s">
        <v>36</v>
      </c>
      <c r="F1539" s="28" t="s">
        <v>415</v>
      </c>
      <c r="G1539" s="31" t="s">
        <v>14</v>
      </c>
      <c r="H1539" s="5">
        <f t="shared" si="100"/>
        <v>-5000</v>
      </c>
      <c r="I1539" s="23">
        <f t="shared" si="98"/>
        <v>4.8076923076923075</v>
      </c>
      <c r="K1539" s="2">
        <v>520</v>
      </c>
    </row>
    <row r="1540" spans="2:11" ht="12.75">
      <c r="B1540" s="8">
        <v>1000</v>
      </c>
      <c r="C1540" s="1" t="s">
        <v>35</v>
      </c>
      <c r="D1540" s="13" t="s">
        <v>418</v>
      </c>
      <c r="E1540" s="1" t="s">
        <v>36</v>
      </c>
      <c r="F1540" s="28" t="s">
        <v>415</v>
      </c>
      <c r="G1540" s="28" t="s">
        <v>14</v>
      </c>
      <c r="H1540" s="5">
        <f t="shared" si="100"/>
        <v>-6000</v>
      </c>
      <c r="I1540" s="23">
        <f t="shared" si="98"/>
        <v>1.9230769230769231</v>
      </c>
      <c r="K1540" s="2">
        <v>520</v>
      </c>
    </row>
    <row r="1541" spans="2:11" ht="12.75">
      <c r="B1541" s="161">
        <v>2000</v>
      </c>
      <c r="C1541" s="13" t="s">
        <v>35</v>
      </c>
      <c r="D1541" s="13" t="s">
        <v>418</v>
      </c>
      <c r="E1541" s="34" t="s">
        <v>36</v>
      </c>
      <c r="F1541" s="28" t="s">
        <v>415</v>
      </c>
      <c r="G1541" s="28" t="s">
        <v>18</v>
      </c>
      <c r="H1541" s="5">
        <f t="shared" si="100"/>
        <v>-8000</v>
      </c>
      <c r="I1541" s="23">
        <f t="shared" si="98"/>
        <v>3.8461538461538463</v>
      </c>
      <c r="K1541" s="2">
        <v>520</v>
      </c>
    </row>
    <row r="1542" spans="2:11" ht="12.75">
      <c r="B1542" s="161">
        <v>9000</v>
      </c>
      <c r="C1542" s="13" t="s">
        <v>35</v>
      </c>
      <c r="D1542" s="13" t="s">
        <v>418</v>
      </c>
      <c r="E1542" s="34" t="s">
        <v>36</v>
      </c>
      <c r="F1542" s="28" t="s">
        <v>415</v>
      </c>
      <c r="G1542" s="28" t="s">
        <v>18</v>
      </c>
      <c r="H1542" s="5">
        <f t="shared" si="100"/>
        <v>-17000</v>
      </c>
      <c r="I1542" s="23">
        <f t="shared" si="98"/>
        <v>17.307692307692307</v>
      </c>
      <c r="K1542" s="2">
        <v>520</v>
      </c>
    </row>
    <row r="1543" spans="2:11" ht="12.75">
      <c r="B1543" s="161">
        <v>2500</v>
      </c>
      <c r="C1543" s="13" t="s">
        <v>35</v>
      </c>
      <c r="D1543" s="13" t="s">
        <v>418</v>
      </c>
      <c r="E1543" s="34" t="s">
        <v>36</v>
      </c>
      <c r="F1543" s="28" t="s">
        <v>415</v>
      </c>
      <c r="G1543" s="28" t="s">
        <v>20</v>
      </c>
      <c r="H1543" s="5">
        <f t="shared" si="100"/>
        <v>-19500</v>
      </c>
      <c r="I1543" s="23">
        <f t="shared" si="98"/>
        <v>4.8076923076923075</v>
      </c>
      <c r="K1543" s="2">
        <v>520</v>
      </c>
    </row>
    <row r="1544" spans="2:11" ht="12.75">
      <c r="B1544" s="8">
        <v>1000</v>
      </c>
      <c r="C1544" s="1" t="s">
        <v>35</v>
      </c>
      <c r="D1544" s="13" t="s">
        <v>418</v>
      </c>
      <c r="E1544" s="1" t="s">
        <v>36</v>
      </c>
      <c r="F1544" s="28" t="s">
        <v>415</v>
      </c>
      <c r="G1544" s="28" t="s">
        <v>20</v>
      </c>
      <c r="H1544" s="5">
        <f t="shared" si="100"/>
        <v>-20500</v>
      </c>
      <c r="I1544" s="23">
        <f t="shared" si="98"/>
        <v>1.9230769230769231</v>
      </c>
      <c r="K1544" s="2">
        <v>520</v>
      </c>
    </row>
    <row r="1545" spans="2:11" ht="12.75">
      <c r="B1545" s="8">
        <v>1500</v>
      </c>
      <c r="C1545" s="1" t="s">
        <v>35</v>
      </c>
      <c r="D1545" s="13" t="s">
        <v>418</v>
      </c>
      <c r="E1545" s="1" t="s">
        <v>36</v>
      </c>
      <c r="F1545" s="28" t="s">
        <v>415</v>
      </c>
      <c r="G1545" s="28" t="s">
        <v>27</v>
      </c>
      <c r="H1545" s="5">
        <f t="shared" si="100"/>
        <v>-22000</v>
      </c>
      <c r="I1545" s="23">
        <f t="shared" si="98"/>
        <v>2.8846153846153846</v>
      </c>
      <c r="K1545" s="2">
        <v>520</v>
      </c>
    </row>
    <row r="1546" spans="2:11" ht="12.75">
      <c r="B1546" s="8">
        <v>1350</v>
      </c>
      <c r="C1546" s="1" t="s">
        <v>35</v>
      </c>
      <c r="D1546" s="13" t="s">
        <v>418</v>
      </c>
      <c r="E1546" s="1" t="s">
        <v>36</v>
      </c>
      <c r="F1546" s="28" t="s">
        <v>415</v>
      </c>
      <c r="G1546" s="28" t="s">
        <v>22</v>
      </c>
      <c r="H1546" s="5">
        <f t="shared" si="100"/>
        <v>-23350</v>
      </c>
      <c r="I1546" s="23">
        <f t="shared" si="98"/>
        <v>2.5961538461538463</v>
      </c>
      <c r="K1546" s="2">
        <v>520</v>
      </c>
    </row>
    <row r="1547" spans="2:11" ht="12.75">
      <c r="B1547" s="8">
        <v>2000</v>
      </c>
      <c r="C1547" s="1" t="s">
        <v>35</v>
      </c>
      <c r="D1547" s="13" t="s">
        <v>418</v>
      </c>
      <c r="E1547" s="1" t="s">
        <v>36</v>
      </c>
      <c r="F1547" s="28" t="s">
        <v>415</v>
      </c>
      <c r="G1547" s="28" t="s">
        <v>24</v>
      </c>
      <c r="H1547" s="5">
        <f t="shared" si="100"/>
        <v>-25350</v>
      </c>
      <c r="I1547" s="23">
        <f t="shared" si="98"/>
        <v>3.8461538461538463</v>
      </c>
      <c r="K1547" s="2">
        <v>520</v>
      </c>
    </row>
    <row r="1548" spans="2:11" ht="12.75">
      <c r="B1548" s="8">
        <v>1500</v>
      </c>
      <c r="C1548" s="1" t="s">
        <v>35</v>
      </c>
      <c r="D1548" s="13" t="s">
        <v>418</v>
      </c>
      <c r="E1548" s="1" t="s">
        <v>36</v>
      </c>
      <c r="F1548" s="28" t="s">
        <v>415</v>
      </c>
      <c r="G1548" s="28" t="s">
        <v>62</v>
      </c>
      <c r="H1548" s="5">
        <f t="shared" si="100"/>
        <v>-26850</v>
      </c>
      <c r="I1548" s="23">
        <f t="shared" si="98"/>
        <v>2.8846153846153846</v>
      </c>
      <c r="K1548" s="2">
        <v>520</v>
      </c>
    </row>
    <row r="1549" spans="2:11" ht="12.75">
      <c r="B1549" s="8">
        <v>800</v>
      </c>
      <c r="C1549" s="1" t="s">
        <v>35</v>
      </c>
      <c r="D1549" s="1" t="s">
        <v>418</v>
      </c>
      <c r="E1549" s="1" t="s">
        <v>36</v>
      </c>
      <c r="F1549" s="28" t="s">
        <v>415</v>
      </c>
      <c r="G1549" s="28" t="s">
        <v>62</v>
      </c>
      <c r="H1549" s="5">
        <f t="shared" si="100"/>
        <v>-27650</v>
      </c>
      <c r="I1549" s="23">
        <f t="shared" si="98"/>
        <v>1.5384615384615385</v>
      </c>
      <c r="K1549" s="2">
        <v>520</v>
      </c>
    </row>
    <row r="1550" spans="2:11" ht="12.75">
      <c r="B1550" s="8">
        <v>800</v>
      </c>
      <c r="C1550" s="1" t="s">
        <v>35</v>
      </c>
      <c r="D1550" s="1" t="s">
        <v>418</v>
      </c>
      <c r="E1550" s="1" t="s">
        <v>36</v>
      </c>
      <c r="F1550" s="28" t="s">
        <v>415</v>
      </c>
      <c r="G1550" s="28" t="s">
        <v>64</v>
      </c>
      <c r="H1550" s="5">
        <f t="shared" si="100"/>
        <v>-28450</v>
      </c>
      <c r="I1550" s="23">
        <f t="shared" si="98"/>
        <v>1.5384615384615385</v>
      </c>
      <c r="K1550" s="2">
        <v>520</v>
      </c>
    </row>
    <row r="1551" spans="2:11" ht="12.75">
      <c r="B1551" s="8">
        <v>1000</v>
      </c>
      <c r="C1551" s="1" t="s">
        <v>35</v>
      </c>
      <c r="D1551" s="1" t="s">
        <v>418</v>
      </c>
      <c r="E1551" s="1" t="s">
        <v>36</v>
      </c>
      <c r="F1551" s="28" t="s">
        <v>415</v>
      </c>
      <c r="G1551" s="28" t="s">
        <v>830</v>
      </c>
      <c r="H1551" s="5">
        <f t="shared" si="100"/>
        <v>-29450</v>
      </c>
      <c r="I1551" s="23">
        <f t="shared" si="98"/>
        <v>1.9230769230769231</v>
      </c>
      <c r="K1551" s="2">
        <v>520</v>
      </c>
    </row>
    <row r="1552" spans="2:11" ht="12.75">
      <c r="B1552" s="8">
        <v>600</v>
      </c>
      <c r="C1552" s="1" t="s">
        <v>35</v>
      </c>
      <c r="D1552" s="1" t="s">
        <v>418</v>
      </c>
      <c r="E1552" s="1" t="s">
        <v>36</v>
      </c>
      <c r="F1552" s="28" t="s">
        <v>415</v>
      </c>
      <c r="G1552" s="28" t="s">
        <v>72</v>
      </c>
      <c r="H1552" s="5">
        <f t="shared" si="100"/>
        <v>-30050</v>
      </c>
      <c r="I1552" s="23">
        <f t="shared" si="98"/>
        <v>1.1538461538461537</v>
      </c>
      <c r="K1552" s="2">
        <v>520</v>
      </c>
    </row>
    <row r="1553" spans="2:11" ht="12.75">
      <c r="B1553" s="8">
        <v>800</v>
      </c>
      <c r="C1553" s="1" t="s">
        <v>35</v>
      </c>
      <c r="D1553" s="1" t="s">
        <v>418</v>
      </c>
      <c r="E1553" s="1" t="s">
        <v>36</v>
      </c>
      <c r="F1553" s="28" t="s">
        <v>415</v>
      </c>
      <c r="G1553" s="28" t="s">
        <v>128</v>
      </c>
      <c r="H1553" s="5">
        <f t="shared" si="100"/>
        <v>-30850</v>
      </c>
      <c r="I1553" s="23">
        <f aca="true" t="shared" si="101" ref="I1553:I1616">+B1553/K1553</f>
        <v>1.5384615384615385</v>
      </c>
      <c r="K1553" s="2">
        <v>520</v>
      </c>
    </row>
    <row r="1554" spans="2:11" ht="12.75">
      <c r="B1554" s="8">
        <v>1200</v>
      </c>
      <c r="C1554" s="1" t="s">
        <v>35</v>
      </c>
      <c r="D1554" s="1" t="s">
        <v>418</v>
      </c>
      <c r="E1554" s="1" t="s">
        <v>36</v>
      </c>
      <c r="F1554" s="28" t="s">
        <v>415</v>
      </c>
      <c r="G1554" s="28" t="s">
        <v>134</v>
      </c>
      <c r="H1554" s="5">
        <f t="shared" si="100"/>
        <v>-32050</v>
      </c>
      <c r="I1554" s="23">
        <f t="shared" si="101"/>
        <v>2.3076923076923075</v>
      </c>
      <c r="K1554" s="2">
        <v>520</v>
      </c>
    </row>
    <row r="1555" spans="2:11" ht="12.75">
      <c r="B1555" s="8">
        <v>2000</v>
      </c>
      <c r="C1555" s="1" t="s">
        <v>35</v>
      </c>
      <c r="D1555" s="1" t="s">
        <v>418</v>
      </c>
      <c r="E1555" s="1" t="s">
        <v>36</v>
      </c>
      <c r="F1555" s="28" t="s">
        <v>415</v>
      </c>
      <c r="G1555" s="28" t="s">
        <v>139</v>
      </c>
      <c r="H1555" s="5">
        <f t="shared" si="100"/>
        <v>-34050</v>
      </c>
      <c r="I1555" s="23">
        <f t="shared" si="101"/>
        <v>3.8461538461538463</v>
      </c>
      <c r="K1555" s="2">
        <v>520</v>
      </c>
    </row>
    <row r="1556" spans="2:11" ht="12.75">
      <c r="B1556" s="8">
        <v>400</v>
      </c>
      <c r="C1556" s="1" t="s">
        <v>35</v>
      </c>
      <c r="D1556" s="1" t="s">
        <v>418</v>
      </c>
      <c r="E1556" s="1" t="s">
        <v>36</v>
      </c>
      <c r="F1556" s="28" t="s">
        <v>415</v>
      </c>
      <c r="G1556" s="28" t="s">
        <v>142</v>
      </c>
      <c r="H1556" s="5">
        <f t="shared" si="100"/>
        <v>-34450</v>
      </c>
      <c r="I1556" s="23">
        <f t="shared" si="101"/>
        <v>0.7692307692307693</v>
      </c>
      <c r="K1556" s="2">
        <v>520</v>
      </c>
    </row>
    <row r="1557" spans="2:11" ht="12.75">
      <c r="B1557" s="8">
        <v>2500</v>
      </c>
      <c r="C1557" s="1" t="s">
        <v>35</v>
      </c>
      <c r="D1557" s="1" t="s">
        <v>418</v>
      </c>
      <c r="E1557" s="1" t="s">
        <v>36</v>
      </c>
      <c r="F1557" s="28" t="s">
        <v>415</v>
      </c>
      <c r="G1557" s="28" t="s">
        <v>142</v>
      </c>
      <c r="H1557" s="5">
        <f t="shared" si="100"/>
        <v>-36950</v>
      </c>
      <c r="I1557" s="23">
        <f t="shared" si="101"/>
        <v>4.8076923076923075</v>
      </c>
      <c r="K1557" s="2">
        <v>520</v>
      </c>
    </row>
    <row r="1558" spans="2:11" ht="12.75">
      <c r="B1558" s="8">
        <v>1200</v>
      </c>
      <c r="C1558" s="1" t="s">
        <v>35</v>
      </c>
      <c r="D1558" s="1" t="s">
        <v>418</v>
      </c>
      <c r="E1558" s="1" t="s">
        <v>36</v>
      </c>
      <c r="F1558" s="28" t="s">
        <v>415</v>
      </c>
      <c r="G1558" s="28" t="s">
        <v>148</v>
      </c>
      <c r="H1558" s="5">
        <f t="shared" si="100"/>
        <v>-38150</v>
      </c>
      <c r="I1558" s="23">
        <f t="shared" si="101"/>
        <v>2.3076923076923075</v>
      </c>
      <c r="K1558" s="2">
        <v>520</v>
      </c>
    </row>
    <row r="1559" spans="2:11" ht="12.75">
      <c r="B1559" s="8">
        <v>800</v>
      </c>
      <c r="C1559" s="1" t="s">
        <v>35</v>
      </c>
      <c r="D1559" s="1" t="s">
        <v>418</v>
      </c>
      <c r="E1559" s="1" t="s">
        <v>36</v>
      </c>
      <c r="F1559" s="28" t="s">
        <v>415</v>
      </c>
      <c r="G1559" s="28" t="s">
        <v>165</v>
      </c>
      <c r="H1559" s="5">
        <f t="shared" si="100"/>
        <v>-38950</v>
      </c>
      <c r="I1559" s="23">
        <f t="shared" si="101"/>
        <v>1.5384615384615385</v>
      </c>
      <c r="K1559" s="2">
        <v>520</v>
      </c>
    </row>
    <row r="1560" spans="2:11" ht="12.75">
      <c r="B1560" s="8">
        <v>800</v>
      </c>
      <c r="C1560" s="1" t="s">
        <v>35</v>
      </c>
      <c r="D1560" s="1" t="s">
        <v>418</v>
      </c>
      <c r="E1560" s="1" t="s">
        <v>36</v>
      </c>
      <c r="F1560" s="28" t="s">
        <v>415</v>
      </c>
      <c r="G1560" s="28" t="s">
        <v>270</v>
      </c>
      <c r="H1560" s="5">
        <f t="shared" si="100"/>
        <v>-39750</v>
      </c>
      <c r="I1560" s="23">
        <f t="shared" si="101"/>
        <v>1.5384615384615385</v>
      </c>
      <c r="K1560" s="2">
        <v>520</v>
      </c>
    </row>
    <row r="1561" spans="2:11" ht="12.75">
      <c r="B1561" s="8">
        <v>1200</v>
      </c>
      <c r="C1561" s="1" t="s">
        <v>35</v>
      </c>
      <c r="D1561" s="1" t="s">
        <v>418</v>
      </c>
      <c r="E1561" s="1" t="s">
        <v>36</v>
      </c>
      <c r="F1561" s="28" t="s">
        <v>415</v>
      </c>
      <c r="G1561" s="28" t="s">
        <v>220</v>
      </c>
      <c r="H1561" s="5">
        <f t="shared" si="100"/>
        <v>-40950</v>
      </c>
      <c r="I1561" s="23">
        <f t="shared" si="101"/>
        <v>2.3076923076923075</v>
      </c>
      <c r="K1561" s="2">
        <v>520</v>
      </c>
    </row>
    <row r="1562" spans="2:11" ht="12.75">
      <c r="B1562" s="8">
        <v>600</v>
      </c>
      <c r="C1562" s="1" t="s">
        <v>35</v>
      </c>
      <c r="D1562" s="1" t="s">
        <v>418</v>
      </c>
      <c r="E1562" s="1" t="s">
        <v>36</v>
      </c>
      <c r="F1562" s="28" t="s">
        <v>415</v>
      </c>
      <c r="G1562" s="28" t="s">
        <v>234</v>
      </c>
      <c r="H1562" s="5">
        <f t="shared" si="100"/>
        <v>-41550</v>
      </c>
      <c r="I1562" s="23">
        <f t="shared" si="101"/>
        <v>1.1538461538461537</v>
      </c>
      <c r="K1562" s="2">
        <v>520</v>
      </c>
    </row>
    <row r="1563" spans="2:11" ht="12.75">
      <c r="B1563" s="8">
        <v>1000</v>
      </c>
      <c r="C1563" s="1" t="s">
        <v>35</v>
      </c>
      <c r="D1563" s="1" t="s">
        <v>418</v>
      </c>
      <c r="E1563" s="1" t="s">
        <v>36</v>
      </c>
      <c r="F1563" s="28" t="s">
        <v>415</v>
      </c>
      <c r="G1563" s="28" t="s">
        <v>192</v>
      </c>
      <c r="H1563" s="5">
        <f t="shared" si="100"/>
        <v>-42550</v>
      </c>
      <c r="I1563" s="23">
        <f t="shared" si="101"/>
        <v>1.9230769230769231</v>
      </c>
      <c r="K1563" s="2">
        <v>520</v>
      </c>
    </row>
    <row r="1564" spans="2:11" ht="12.75">
      <c r="B1564" s="8">
        <v>2500</v>
      </c>
      <c r="C1564" s="1" t="s">
        <v>35</v>
      </c>
      <c r="D1564" s="1" t="s">
        <v>418</v>
      </c>
      <c r="E1564" s="1" t="s">
        <v>36</v>
      </c>
      <c r="F1564" s="28" t="s">
        <v>415</v>
      </c>
      <c r="G1564" s="28" t="s">
        <v>198</v>
      </c>
      <c r="H1564" s="5">
        <f t="shared" si="100"/>
        <v>-45050</v>
      </c>
      <c r="I1564" s="23">
        <f t="shared" si="101"/>
        <v>4.8076923076923075</v>
      </c>
      <c r="K1564" s="2">
        <v>520</v>
      </c>
    </row>
    <row r="1565" spans="2:11" ht="12.75">
      <c r="B1565" s="8">
        <v>800</v>
      </c>
      <c r="C1565" s="1" t="s">
        <v>35</v>
      </c>
      <c r="D1565" s="1" t="s">
        <v>418</v>
      </c>
      <c r="E1565" s="1" t="s">
        <v>36</v>
      </c>
      <c r="F1565" s="28" t="s">
        <v>415</v>
      </c>
      <c r="G1565" s="28" t="s">
        <v>198</v>
      </c>
      <c r="H1565" s="5">
        <f t="shared" si="100"/>
        <v>-45850</v>
      </c>
      <c r="I1565" s="23">
        <f t="shared" si="101"/>
        <v>1.5384615384615385</v>
      </c>
      <c r="K1565" s="2">
        <v>520</v>
      </c>
    </row>
    <row r="1566" spans="2:11" ht="12.75">
      <c r="B1566" s="8">
        <v>2000</v>
      </c>
      <c r="C1566" s="1" t="s">
        <v>35</v>
      </c>
      <c r="D1566" s="1" t="s">
        <v>418</v>
      </c>
      <c r="E1566" s="1" t="s">
        <v>36</v>
      </c>
      <c r="F1566" s="28" t="s">
        <v>415</v>
      </c>
      <c r="G1566" s="28" t="s">
        <v>198</v>
      </c>
      <c r="H1566" s="5">
        <f t="shared" si="100"/>
        <v>-47850</v>
      </c>
      <c r="I1566" s="23">
        <f t="shared" si="101"/>
        <v>3.8461538461538463</v>
      </c>
      <c r="K1566" s="2">
        <v>520</v>
      </c>
    </row>
    <row r="1567" spans="2:11" ht="12.75">
      <c r="B1567" s="8">
        <v>5000</v>
      </c>
      <c r="C1567" s="1" t="s">
        <v>35</v>
      </c>
      <c r="D1567" s="1" t="s">
        <v>418</v>
      </c>
      <c r="E1567" s="1" t="s">
        <v>36</v>
      </c>
      <c r="F1567" s="28" t="s">
        <v>415</v>
      </c>
      <c r="G1567" s="28" t="s">
        <v>201</v>
      </c>
      <c r="H1567" s="5">
        <f t="shared" si="100"/>
        <v>-52850</v>
      </c>
      <c r="I1567" s="23">
        <f t="shared" si="101"/>
        <v>9.615384615384615</v>
      </c>
      <c r="K1567" s="2">
        <v>520</v>
      </c>
    </row>
    <row r="1568" spans="2:11" ht="12.75">
      <c r="B1568" s="8">
        <v>1000</v>
      </c>
      <c r="C1568" s="1" t="s">
        <v>35</v>
      </c>
      <c r="D1568" s="1" t="s">
        <v>418</v>
      </c>
      <c r="E1568" s="1" t="s">
        <v>36</v>
      </c>
      <c r="F1568" s="28" t="s">
        <v>415</v>
      </c>
      <c r="G1568" s="28" t="s">
        <v>201</v>
      </c>
      <c r="H1568" s="5">
        <f aca="true" t="shared" si="102" ref="H1568:H1597">H1567-B1568</f>
        <v>-53850</v>
      </c>
      <c r="I1568" s="23">
        <f t="shared" si="101"/>
        <v>1.9230769230769231</v>
      </c>
      <c r="K1568" s="2">
        <v>520</v>
      </c>
    </row>
    <row r="1569" spans="2:11" ht="12.75">
      <c r="B1569" s="8">
        <v>400</v>
      </c>
      <c r="C1569" s="1" t="s">
        <v>35</v>
      </c>
      <c r="D1569" s="1" t="s">
        <v>418</v>
      </c>
      <c r="E1569" s="1" t="s">
        <v>36</v>
      </c>
      <c r="F1569" s="28" t="s">
        <v>415</v>
      </c>
      <c r="G1569" s="28" t="s">
        <v>203</v>
      </c>
      <c r="H1569" s="5">
        <f t="shared" si="102"/>
        <v>-54250</v>
      </c>
      <c r="I1569" s="23">
        <f t="shared" si="101"/>
        <v>0.7692307692307693</v>
      </c>
      <c r="K1569" s="2">
        <v>520</v>
      </c>
    </row>
    <row r="1570" spans="2:11" ht="12.75">
      <c r="B1570" s="8">
        <v>400</v>
      </c>
      <c r="C1570" s="1" t="s">
        <v>35</v>
      </c>
      <c r="D1570" s="1" t="s">
        <v>418</v>
      </c>
      <c r="E1570" s="1" t="s">
        <v>36</v>
      </c>
      <c r="F1570" s="28" t="s">
        <v>415</v>
      </c>
      <c r="G1570" s="28" t="s">
        <v>205</v>
      </c>
      <c r="H1570" s="5">
        <f t="shared" si="102"/>
        <v>-54650</v>
      </c>
      <c r="I1570" s="23">
        <f t="shared" si="101"/>
        <v>0.7692307692307693</v>
      </c>
      <c r="K1570" s="2">
        <v>520</v>
      </c>
    </row>
    <row r="1571" spans="2:11" ht="12.75">
      <c r="B1571" s="8">
        <v>1000</v>
      </c>
      <c r="C1571" s="1" t="s">
        <v>748</v>
      </c>
      <c r="D1571" s="1" t="s">
        <v>418</v>
      </c>
      <c r="E1571" s="1" t="s">
        <v>36</v>
      </c>
      <c r="F1571" s="28" t="s">
        <v>831</v>
      </c>
      <c r="G1571" s="28" t="s">
        <v>205</v>
      </c>
      <c r="H1571" s="5">
        <f t="shared" si="102"/>
        <v>-55650</v>
      </c>
      <c r="I1571" s="23">
        <f t="shared" si="101"/>
        <v>1.9230769230769231</v>
      </c>
      <c r="K1571" s="2">
        <v>520</v>
      </c>
    </row>
    <row r="1572" spans="2:11" ht="12.75">
      <c r="B1572" s="8">
        <v>550</v>
      </c>
      <c r="C1572" s="1" t="s">
        <v>35</v>
      </c>
      <c r="D1572" s="1" t="s">
        <v>418</v>
      </c>
      <c r="E1572" s="1" t="s">
        <v>36</v>
      </c>
      <c r="F1572" s="28" t="s">
        <v>415</v>
      </c>
      <c r="G1572" s="28" t="s">
        <v>207</v>
      </c>
      <c r="H1572" s="5">
        <f t="shared" si="102"/>
        <v>-56200</v>
      </c>
      <c r="I1572" s="23">
        <f t="shared" si="101"/>
        <v>1.0576923076923077</v>
      </c>
      <c r="K1572" s="2">
        <v>520</v>
      </c>
    </row>
    <row r="1573" spans="2:11" ht="12.75">
      <c r="B1573" s="8">
        <v>1500</v>
      </c>
      <c r="C1573" s="1" t="s">
        <v>35</v>
      </c>
      <c r="D1573" s="13" t="s">
        <v>418</v>
      </c>
      <c r="E1573" s="1" t="s">
        <v>36</v>
      </c>
      <c r="F1573" s="28" t="s">
        <v>686</v>
      </c>
      <c r="G1573" s="28" t="s">
        <v>14</v>
      </c>
      <c r="H1573" s="5">
        <f t="shared" si="102"/>
        <v>-57700</v>
      </c>
      <c r="I1573" s="23">
        <f t="shared" si="101"/>
        <v>2.8846153846153846</v>
      </c>
      <c r="K1573" s="2">
        <v>520</v>
      </c>
    </row>
    <row r="1574" spans="2:11" ht="12.75">
      <c r="B1574" s="161">
        <v>2500</v>
      </c>
      <c r="C1574" s="1" t="s">
        <v>35</v>
      </c>
      <c r="D1574" s="13" t="s">
        <v>418</v>
      </c>
      <c r="E1574" s="1" t="s">
        <v>36</v>
      </c>
      <c r="F1574" s="28" t="s">
        <v>686</v>
      </c>
      <c r="G1574" s="32" t="s">
        <v>14</v>
      </c>
      <c r="H1574" s="5">
        <f t="shared" si="102"/>
        <v>-60200</v>
      </c>
      <c r="I1574" s="23">
        <f t="shared" si="101"/>
        <v>4.8076923076923075</v>
      </c>
      <c r="K1574" s="2">
        <v>520</v>
      </c>
    </row>
    <row r="1575" spans="2:11" ht="12.75">
      <c r="B1575" s="161">
        <v>750</v>
      </c>
      <c r="C1575" s="13" t="s">
        <v>35</v>
      </c>
      <c r="D1575" s="13" t="s">
        <v>418</v>
      </c>
      <c r="E1575" s="13" t="s">
        <v>36</v>
      </c>
      <c r="F1575" s="28" t="s">
        <v>686</v>
      </c>
      <c r="G1575" s="31" t="s">
        <v>18</v>
      </c>
      <c r="H1575" s="5">
        <f t="shared" si="102"/>
        <v>-60950</v>
      </c>
      <c r="I1575" s="23">
        <f t="shared" si="101"/>
        <v>1.4423076923076923</v>
      </c>
      <c r="K1575" s="2">
        <v>520</v>
      </c>
    </row>
    <row r="1576" spans="2:11" ht="12.75">
      <c r="B1576" s="161">
        <v>5000</v>
      </c>
      <c r="C1576" s="13" t="s">
        <v>35</v>
      </c>
      <c r="D1576" s="13" t="s">
        <v>418</v>
      </c>
      <c r="E1576" s="13" t="s">
        <v>36</v>
      </c>
      <c r="F1576" s="28" t="s">
        <v>686</v>
      </c>
      <c r="G1576" s="31" t="s">
        <v>20</v>
      </c>
      <c r="H1576" s="5">
        <f t="shared" si="102"/>
        <v>-65950</v>
      </c>
      <c r="I1576" s="23">
        <f t="shared" si="101"/>
        <v>9.615384615384615</v>
      </c>
      <c r="K1576" s="2">
        <v>520</v>
      </c>
    </row>
    <row r="1577" spans="2:11" ht="12.75">
      <c r="B1577" s="8">
        <v>1100</v>
      </c>
      <c r="C1577" s="1" t="s">
        <v>35</v>
      </c>
      <c r="D1577" s="1" t="s">
        <v>418</v>
      </c>
      <c r="E1577" s="1" t="s">
        <v>36</v>
      </c>
      <c r="F1577" s="28" t="s">
        <v>686</v>
      </c>
      <c r="G1577" s="28" t="s">
        <v>27</v>
      </c>
      <c r="H1577" s="5">
        <f t="shared" si="102"/>
        <v>-67050</v>
      </c>
      <c r="I1577" s="23">
        <f t="shared" si="101"/>
        <v>2.1153846153846154</v>
      </c>
      <c r="K1577" s="2">
        <v>520</v>
      </c>
    </row>
    <row r="1578" spans="2:11" ht="12.75">
      <c r="B1578" s="8">
        <v>550</v>
      </c>
      <c r="C1578" s="1" t="s">
        <v>35</v>
      </c>
      <c r="D1578" s="1" t="s">
        <v>418</v>
      </c>
      <c r="E1578" s="1" t="s">
        <v>36</v>
      </c>
      <c r="F1578" s="28" t="s">
        <v>686</v>
      </c>
      <c r="G1578" s="28" t="s">
        <v>22</v>
      </c>
      <c r="H1578" s="5">
        <f t="shared" si="102"/>
        <v>-67600</v>
      </c>
      <c r="I1578" s="23">
        <f t="shared" si="101"/>
        <v>1.0576923076923077</v>
      </c>
      <c r="K1578" s="2">
        <v>520</v>
      </c>
    </row>
    <row r="1579" spans="2:11" ht="12.75">
      <c r="B1579" s="8">
        <v>875</v>
      </c>
      <c r="C1579" s="1" t="s">
        <v>35</v>
      </c>
      <c r="D1579" s="1" t="s">
        <v>418</v>
      </c>
      <c r="E1579" s="1" t="s">
        <v>36</v>
      </c>
      <c r="F1579" s="28" t="s">
        <v>686</v>
      </c>
      <c r="G1579" s="28" t="s">
        <v>24</v>
      </c>
      <c r="H1579" s="5">
        <f t="shared" si="102"/>
        <v>-68475</v>
      </c>
      <c r="I1579" s="23">
        <f t="shared" si="101"/>
        <v>1.6826923076923077</v>
      </c>
      <c r="K1579" s="2">
        <v>520</v>
      </c>
    </row>
    <row r="1580" spans="2:11" ht="12.75">
      <c r="B1580" s="8">
        <v>200</v>
      </c>
      <c r="C1580" s="1" t="s">
        <v>35</v>
      </c>
      <c r="D1580" s="1" t="s">
        <v>418</v>
      </c>
      <c r="E1580" s="1" t="s">
        <v>36</v>
      </c>
      <c r="F1580" s="28" t="s">
        <v>686</v>
      </c>
      <c r="G1580" s="28" t="s">
        <v>62</v>
      </c>
      <c r="H1580" s="5">
        <f t="shared" si="102"/>
        <v>-68675</v>
      </c>
      <c r="I1580" s="23">
        <f t="shared" si="101"/>
        <v>0.38461538461538464</v>
      </c>
      <c r="K1580" s="2">
        <v>520</v>
      </c>
    </row>
    <row r="1581" spans="2:11" ht="12.75">
      <c r="B1581" s="8">
        <v>1100</v>
      </c>
      <c r="C1581" s="1" t="s">
        <v>35</v>
      </c>
      <c r="D1581" s="1" t="s">
        <v>418</v>
      </c>
      <c r="E1581" s="1" t="s">
        <v>36</v>
      </c>
      <c r="F1581" s="28" t="s">
        <v>686</v>
      </c>
      <c r="G1581" s="28" t="s">
        <v>64</v>
      </c>
      <c r="H1581" s="5">
        <f t="shared" si="102"/>
        <v>-69775</v>
      </c>
      <c r="I1581" s="23">
        <f t="shared" si="101"/>
        <v>2.1153846153846154</v>
      </c>
      <c r="K1581" s="2">
        <v>520</v>
      </c>
    </row>
    <row r="1582" spans="2:11" ht="12.75">
      <c r="B1582" s="8">
        <v>550</v>
      </c>
      <c r="C1582" s="1" t="s">
        <v>35</v>
      </c>
      <c r="D1582" s="1" t="s">
        <v>418</v>
      </c>
      <c r="E1582" s="1" t="s">
        <v>36</v>
      </c>
      <c r="F1582" s="28" t="s">
        <v>686</v>
      </c>
      <c r="G1582" s="28" t="s">
        <v>66</v>
      </c>
      <c r="H1582" s="5">
        <f t="shared" si="102"/>
        <v>-70325</v>
      </c>
      <c r="I1582" s="23">
        <f t="shared" si="101"/>
        <v>1.0576923076923077</v>
      </c>
      <c r="K1582" s="2">
        <v>520</v>
      </c>
    </row>
    <row r="1583" spans="2:11" ht="12.75">
      <c r="B1583" s="8">
        <v>800</v>
      </c>
      <c r="C1583" s="1" t="s">
        <v>35</v>
      </c>
      <c r="D1583" s="1" t="s">
        <v>418</v>
      </c>
      <c r="E1583" s="1" t="s">
        <v>36</v>
      </c>
      <c r="F1583" s="28" t="s">
        <v>686</v>
      </c>
      <c r="G1583" s="28" t="s">
        <v>72</v>
      </c>
      <c r="H1583" s="5">
        <f t="shared" si="102"/>
        <v>-71125</v>
      </c>
      <c r="I1583" s="23">
        <f t="shared" si="101"/>
        <v>1.5384615384615385</v>
      </c>
      <c r="K1583" s="2">
        <v>520</v>
      </c>
    </row>
    <row r="1584" spans="2:11" ht="12.75">
      <c r="B1584" s="8">
        <v>1200</v>
      </c>
      <c r="C1584" s="1" t="s">
        <v>35</v>
      </c>
      <c r="D1584" s="1" t="s">
        <v>418</v>
      </c>
      <c r="E1584" s="1" t="s">
        <v>36</v>
      </c>
      <c r="F1584" s="28" t="s">
        <v>686</v>
      </c>
      <c r="G1584" s="28" t="s">
        <v>128</v>
      </c>
      <c r="H1584" s="5">
        <f t="shared" si="102"/>
        <v>-72325</v>
      </c>
      <c r="I1584" s="23">
        <f t="shared" si="101"/>
        <v>2.3076923076923075</v>
      </c>
      <c r="K1584" s="2">
        <v>520</v>
      </c>
    </row>
    <row r="1585" spans="2:11" ht="12.75">
      <c r="B1585" s="8">
        <v>900</v>
      </c>
      <c r="C1585" s="1" t="s">
        <v>35</v>
      </c>
      <c r="D1585" s="1" t="s">
        <v>418</v>
      </c>
      <c r="E1585" s="1" t="s">
        <v>36</v>
      </c>
      <c r="F1585" s="28" t="s">
        <v>686</v>
      </c>
      <c r="G1585" s="28" t="s">
        <v>134</v>
      </c>
      <c r="H1585" s="5">
        <f t="shared" si="102"/>
        <v>-73225</v>
      </c>
      <c r="I1585" s="23">
        <f t="shared" si="101"/>
        <v>1.7307692307692308</v>
      </c>
      <c r="K1585" s="2">
        <v>520</v>
      </c>
    </row>
    <row r="1586" spans="2:11" ht="12.75">
      <c r="B1586" s="8">
        <v>700</v>
      </c>
      <c r="C1586" s="1" t="s">
        <v>35</v>
      </c>
      <c r="D1586" s="1" t="s">
        <v>418</v>
      </c>
      <c r="E1586" s="1" t="s">
        <v>36</v>
      </c>
      <c r="F1586" s="28" t="s">
        <v>686</v>
      </c>
      <c r="G1586" s="28" t="s">
        <v>139</v>
      </c>
      <c r="H1586" s="5">
        <f t="shared" si="102"/>
        <v>-73925</v>
      </c>
      <c r="I1586" s="23">
        <f t="shared" si="101"/>
        <v>1.3461538461538463</v>
      </c>
      <c r="K1586" s="2">
        <v>520</v>
      </c>
    </row>
    <row r="1587" spans="2:11" ht="12.75">
      <c r="B1587" s="8">
        <v>1900</v>
      </c>
      <c r="C1587" s="1" t="s">
        <v>35</v>
      </c>
      <c r="D1587" s="1" t="s">
        <v>418</v>
      </c>
      <c r="E1587" s="1" t="s">
        <v>36</v>
      </c>
      <c r="F1587" s="28" t="s">
        <v>686</v>
      </c>
      <c r="G1587" s="28" t="s">
        <v>142</v>
      </c>
      <c r="H1587" s="5">
        <f t="shared" si="102"/>
        <v>-75825</v>
      </c>
      <c r="I1587" s="23">
        <f t="shared" si="101"/>
        <v>3.6538461538461537</v>
      </c>
      <c r="K1587" s="2">
        <v>520</v>
      </c>
    </row>
    <row r="1588" spans="2:11" ht="12.75">
      <c r="B1588" s="8">
        <v>1000</v>
      </c>
      <c r="C1588" s="1" t="s">
        <v>35</v>
      </c>
      <c r="D1588" s="1" t="s">
        <v>418</v>
      </c>
      <c r="E1588" s="1" t="s">
        <v>36</v>
      </c>
      <c r="F1588" s="28" t="s">
        <v>686</v>
      </c>
      <c r="G1588" s="28" t="s">
        <v>148</v>
      </c>
      <c r="H1588" s="5">
        <f t="shared" si="102"/>
        <v>-76825</v>
      </c>
      <c r="I1588" s="23">
        <f t="shared" si="101"/>
        <v>1.9230769230769231</v>
      </c>
      <c r="K1588" s="2">
        <v>520</v>
      </c>
    </row>
    <row r="1589" spans="2:11" ht="12.75">
      <c r="B1589" s="8">
        <v>1900</v>
      </c>
      <c r="C1589" s="1" t="s">
        <v>35</v>
      </c>
      <c r="D1589" s="1" t="s">
        <v>418</v>
      </c>
      <c r="E1589" s="1" t="s">
        <v>36</v>
      </c>
      <c r="F1589" s="28" t="s">
        <v>686</v>
      </c>
      <c r="G1589" s="28" t="s">
        <v>270</v>
      </c>
      <c r="H1589" s="5">
        <f t="shared" si="102"/>
        <v>-78725</v>
      </c>
      <c r="I1589" s="23">
        <f t="shared" si="101"/>
        <v>3.6538461538461537</v>
      </c>
      <c r="K1589" s="2">
        <v>520</v>
      </c>
    </row>
    <row r="1590" spans="2:11" ht="12.75">
      <c r="B1590" s="8">
        <v>800</v>
      </c>
      <c r="C1590" s="1" t="s">
        <v>35</v>
      </c>
      <c r="D1590" s="1" t="s">
        <v>418</v>
      </c>
      <c r="E1590" s="1" t="s">
        <v>36</v>
      </c>
      <c r="F1590" s="28" t="s">
        <v>686</v>
      </c>
      <c r="G1590" s="28" t="s">
        <v>220</v>
      </c>
      <c r="H1590" s="5">
        <f t="shared" si="102"/>
        <v>-79525</v>
      </c>
      <c r="I1590" s="23">
        <f t="shared" si="101"/>
        <v>1.5384615384615385</v>
      </c>
      <c r="K1590" s="2">
        <v>520</v>
      </c>
    </row>
    <row r="1591" spans="2:11" ht="12.75">
      <c r="B1591" s="8">
        <v>1400</v>
      </c>
      <c r="C1591" s="1" t="s">
        <v>35</v>
      </c>
      <c r="D1591" s="1" t="s">
        <v>418</v>
      </c>
      <c r="E1591" s="1" t="s">
        <v>36</v>
      </c>
      <c r="F1591" s="28" t="s">
        <v>686</v>
      </c>
      <c r="G1591" s="28" t="s">
        <v>234</v>
      </c>
      <c r="H1591" s="5">
        <f t="shared" si="102"/>
        <v>-80925</v>
      </c>
      <c r="I1591" s="23">
        <f t="shared" si="101"/>
        <v>2.6923076923076925</v>
      </c>
      <c r="K1591" s="2">
        <v>520</v>
      </c>
    </row>
    <row r="1592" spans="2:11" ht="12.75">
      <c r="B1592" s="8">
        <v>600</v>
      </c>
      <c r="C1592" s="1" t="s">
        <v>35</v>
      </c>
      <c r="D1592" s="1" t="s">
        <v>418</v>
      </c>
      <c r="E1592" s="1" t="s">
        <v>36</v>
      </c>
      <c r="F1592" s="28" t="s">
        <v>686</v>
      </c>
      <c r="G1592" s="28" t="s">
        <v>192</v>
      </c>
      <c r="H1592" s="5">
        <f t="shared" si="102"/>
        <v>-81525</v>
      </c>
      <c r="I1592" s="23">
        <f t="shared" si="101"/>
        <v>1.1538461538461537</v>
      </c>
      <c r="K1592" s="2">
        <v>520</v>
      </c>
    </row>
    <row r="1593" spans="2:11" ht="12.75">
      <c r="B1593" s="161">
        <v>600</v>
      </c>
      <c r="C1593" s="1" t="s">
        <v>35</v>
      </c>
      <c r="D1593" s="1" t="s">
        <v>418</v>
      </c>
      <c r="E1593" s="1" t="s">
        <v>36</v>
      </c>
      <c r="F1593" s="28" t="s">
        <v>686</v>
      </c>
      <c r="G1593" s="28" t="s">
        <v>198</v>
      </c>
      <c r="H1593" s="5">
        <f t="shared" si="102"/>
        <v>-82125</v>
      </c>
      <c r="I1593" s="23">
        <f t="shared" si="101"/>
        <v>1.1538461538461537</v>
      </c>
      <c r="K1593" s="2">
        <v>520</v>
      </c>
    </row>
    <row r="1594" spans="2:11" ht="12.75">
      <c r="B1594" s="8">
        <v>1000</v>
      </c>
      <c r="C1594" s="1" t="s">
        <v>35</v>
      </c>
      <c r="D1594" s="1" t="s">
        <v>418</v>
      </c>
      <c r="E1594" s="1" t="s">
        <v>36</v>
      </c>
      <c r="F1594" s="28" t="s">
        <v>686</v>
      </c>
      <c r="G1594" s="28" t="s">
        <v>201</v>
      </c>
      <c r="H1594" s="5">
        <f t="shared" si="102"/>
        <v>-83125</v>
      </c>
      <c r="I1594" s="23">
        <f t="shared" si="101"/>
        <v>1.9230769230769231</v>
      </c>
      <c r="K1594" s="2">
        <v>520</v>
      </c>
    </row>
    <row r="1595" spans="2:11" ht="12.75">
      <c r="B1595" s="8">
        <v>600</v>
      </c>
      <c r="C1595" s="1" t="s">
        <v>35</v>
      </c>
      <c r="D1595" s="1" t="s">
        <v>418</v>
      </c>
      <c r="E1595" s="1" t="s">
        <v>36</v>
      </c>
      <c r="F1595" s="28" t="s">
        <v>686</v>
      </c>
      <c r="G1595" s="28" t="s">
        <v>203</v>
      </c>
      <c r="H1595" s="5">
        <f t="shared" si="102"/>
        <v>-83725</v>
      </c>
      <c r="I1595" s="23">
        <f t="shared" si="101"/>
        <v>1.1538461538461537</v>
      </c>
      <c r="K1595" s="2">
        <v>520</v>
      </c>
    </row>
    <row r="1596" spans="2:11" ht="12.75">
      <c r="B1596" s="8">
        <v>650</v>
      </c>
      <c r="C1596" s="1" t="s">
        <v>35</v>
      </c>
      <c r="D1596" s="1" t="s">
        <v>418</v>
      </c>
      <c r="E1596" s="1" t="s">
        <v>36</v>
      </c>
      <c r="F1596" s="28" t="s">
        <v>686</v>
      </c>
      <c r="G1596" s="28" t="s">
        <v>205</v>
      </c>
      <c r="H1596" s="5">
        <f t="shared" si="102"/>
        <v>-84375</v>
      </c>
      <c r="I1596" s="23">
        <f t="shared" si="101"/>
        <v>1.25</v>
      </c>
      <c r="K1596" s="2">
        <v>520</v>
      </c>
    </row>
    <row r="1597" spans="2:11" ht="12.75">
      <c r="B1597" s="8">
        <v>1000</v>
      </c>
      <c r="C1597" s="1" t="s">
        <v>35</v>
      </c>
      <c r="D1597" s="1" t="s">
        <v>418</v>
      </c>
      <c r="E1597" s="1" t="s">
        <v>36</v>
      </c>
      <c r="F1597" s="28" t="s">
        <v>686</v>
      </c>
      <c r="G1597" s="28" t="s">
        <v>207</v>
      </c>
      <c r="H1597" s="5">
        <f t="shared" si="102"/>
        <v>-85375</v>
      </c>
      <c r="I1597" s="23">
        <f t="shared" si="101"/>
        <v>1.9230769230769231</v>
      </c>
      <c r="K1597" s="2">
        <v>520</v>
      </c>
    </row>
    <row r="1598" spans="1:11" s="45" customFormat="1" ht="12.75">
      <c r="A1598" s="12"/>
      <c r="B1598" s="89">
        <f>SUM(B1538:B1597)</f>
        <v>85375</v>
      </c>
      <c r="C1598" s="12"/>
      <c r="D1598" s="12"/>
      <c r="E1598" s="12" t="s">
        <v>36</v>
      </c>
      <c r="F1598" s="19"/>
      <c r="G1598" s="19"/>
      <c r="H1598" s="43">
        <v>0</v>
      </c>
      <c r="I1598" s="44">
        <f t="shared" si="101"/>
        <v>164.18269230769232</v>
      </c>
      <c r="K1598" s="2">
        <v>520</v>
      </c>
    </row>
    <row r="1599" spans="2:11" ht="12.75">
      <c r="B1599" s="8"/>
      <c r="H1599" s="5">
        <f aca="true" t="shared" si="103" ref="H1599:H1622">H1598-B1599</f>
        <v>0</v>
      </c>
      <c r="I1599" s="23">
        <f t="shared" si="101"/>
        <v>0</v>
      </c>
      <c r="K1599" s="2">
        <v>520</v>
      </c>
    </row>
    <row r="1600" spans="2:11" ht="12.75">
      <c r="B1600" s="8"/>
      <c r="H1600" s="5">
        <f t="shared" si="103"/>
        <v>0</v>
      </c>
      <c r="I1600" s="23">
        <f t="shared" si="101"/>
        <v>0</v>
      </c>
      <c r="K1600" s="2">
        <v>520</v>
      </c>
    </row>
    <row r="1601" spans="2:11" ht="12.75">
      <c r="B1601" s="8"/>
      <c r="H1601" s="5">
        <f t="shared" si="103"/>
        <v>0</v>
      </c>
      <c r="I1601" s="23">
        <f t="shared" si="101"/>
        <v>0</v>
      </c>
      <c r="K1601" s="2">
        <v>520</v>
      </c>
    </row>
    <row r="1602" spans="2:11" ht="12.75">
      <c r="B1602" s="161">
        <v>725</v>
      </c>
      <c r="C1602" s="13" t="s">
        <v>832</v>
      </c>
      <c r="D1602" s="13" t="s">
        <v>418</v>
      </c>
      <c r="E1602" s="13" t="s">
        <v>418</v>
      </c>
      <c r="F1602" s="28" t="s">
        <v>833</v>
      </c>
      <c r="G1602" s="31" t="s">
        <v>14</v>
      </c>
      <c r="H1602" s="5">
        <f t="shared" si="103"/>
        <v>-725</v>
      </c>
      <c r="I1602" s="23">
        <f t="shared" si="101"/>
        <v>1.3942307692307692</v>
      </c>
      <c r="K1602" s="2">
        <v>520</v>
      </c>
    </row>
    <row r="1603" spans="2:11" ht="12.75">
      <c r="B1603" s="8">
        <v>400</v>
      </c>
      <c r="C1603" s="13" t="s">
        <v>834</v>
      </c>
      <c r="D1603" s="13" t="s">
        <v>418</v>
      </c>
      <c r="E1603" s="1" t="s">
        <v>418</v>
      </c>
      <c r="F1603" s="28" t="s">
        <v>833</v>
      </c>
      <c r="G1603" s="28" t="s">
        <v>14</v>
      </c>
      <c r="H1603" s="5">
        <f t="shared" si="103"/>
        <v>-1125</v>
      </c>
      <c r="I1603" s="23">
        <f t="shared" si="101"/>
        <v>0.7692307692307693</v>
      </c>
      <c r="K1603" s="2">
        <v>520</v>
      </c>
    </row>
    <row r="1604" spans="2:11" ht="12.75">
      <c r="B1604" s="8">
        <v>250</v>
      </c>
      <c r="C1604" s="13" t="s">
        <v>835</v>
      </c>
      <c r="D1604" s="13" t="s">
        <v>418</v>
      </c>
      <c r="E1604" s="1" t="s">
        <v>418</v>
      </c>
      <c r="F1604" s="28" t="s">
        <v>833</v>
      </c>
      <c r="G1604" s="28" t="s">
        <v>14</v>
      </c>
      <c r="H1604" s="5">
        <f t="shared" si="103"/>
        <v>-1375</v>
      </c>
      <c r="I1604" s="23">
        <f t="shared" si="101"/>
        <v>0.4807692307692308</v>
      </c>
      <c r="K1604" s="2">
        <v>520</v>
      </c>
    </row>
    <row r="1605" spans="2:11" ht="12.75">
      <c r="B1605" s="8">
        <v>5000</v>
      </c>
      <c r="C1605" s="37" t="s">
        <v>836</v>
      </c>
      <c r="D1605" s="13" t="s">
        <v>418</v>
      </c>
      <c r="E1605" s="37" t="s">
        <v>418</v>
      </c>
      <c r="F1605" s="28" t="s">
        <v>837</v>
      </c>
      <c r="G1605" s="28" t="s">
        <v>14</v>
      </c>
      <c r="H1605" s="5">
        <f t="shared" si="103"/>
        <v>-6375</v>
      </c>
      <c r="I1605" s="23">
        <f t="shared" si="101"/>
        <v>9.615384615384615</v>
      </c>
      <c r="K1605" s="2">
        <v>520</v>
      </c>
    </row>
    <row r="1606" spans="2:11" ht="12.75">
      <c r="B1606" s="8">
        <v>2500</v>
      </c>
      <c r="C1606" s="1" t="s">
        <v>838</v>
      </c>
      <c r="D1606" s="13" t="s">
        <v>418</v>
      </c>
      <c r="E1606" s="1" t="s">
        <v>418</v>
      </c>
      <c r="F1606" s="28" t="s">
        <v>839</v>
      </c>
      <c r="G1606" s="28" t="s">
        <v>14</v>
      </c>
      <c r="H1606" s="5">
        <f t="shared" si="103"/>
        <v>-8875</v>
      </c>
      <c r="I1606" s="23">
        <f t="shared" si="101"/>
        <v>4.8076923076923075</v>
      </c>
      <c r="K1606" s="2">
        <v>520</v>
      </c>
    </row>
    <row r="1607" spans="2:11" ht="12.75">
      <c r="B1607" s="8">
        <v>2500</v>
      </c>
      <c r="C1607" s="1" t="s">
        <v>840</v>
      </c>
      <c r="D1607" s="13" t="s">
        <v>418</v>
      </c>
      <c r="E1607" s="1" t="s">
        <v>418</v>
      </c>
      <c r="F1607" s="31" t="s">
        <v>841</v>
      </c>
      <c r="G1607" s="28" t="s">
        <v>18</v>
      </c>
      <c r="H1607" s="5">
        <f t="shared" si="103"/>
        <v>-11375</v>
      </c>
      <c r="I1607" s="23">
        <f t="shared" si="101"/>
        <v>4.8076923076923075</v>
      </c>
      <c r="K1607" s="2">
        <v>520</v>
      </c>
    </row>
    <row r="1608" spans="2:11" ht="12.75">
      <c r="B1608" s="8">
        <v>1000</v>
      </c>
      <c r="C1608" s="1" t="s">
        <v>842</v>
      </c>
      <c r="D1608" s="13" t="s">
        <v>418</v>
      </c>
      <c r="E1608" s="1" t="s">
        <v>418</v>
      </c>
      <c r="F1608" s="28" t="s">
        <v>843</v>
      </c>
      <c r="G1608" s="28" t="s">
        <v>18</v>
      </c>
      <c r="H1608" s="5">
        <f t="shared" si="103"/>
        <v>-12375</v>
      </c>
      <c r="I1608" s="23">
        <f t="shared" si="101"/>
        <v>1.9230769230769231</v>
      </c>
      <c r="K1608" s="2">
        <v>520</v>
      </c>
    </row>
    <row r="1609" spans="2:11" ht="12.75">
      <c r="B1609" s="8">
        <v>1000</v>
      </c>
      <c r="C1609" s="1" t="s">
        <v>844</v>
      </c>
      <c r="D1609" s="1" t="s">
        <v>418</v>
      </c>
      <c r="E1609" s="1" t="s">
        <v>418</v>
      </c>
      <c r="F1609" s="31" t="s">
        <v>845</v>
      </c>
      <c r="G1609" s="28" t="s">
        <v>64</v>
      </c>
      <c r="H1609" s="5">
        <f t="shared" si="103"/>
        <v>-13375</v>
      </c>
      <c r="I1609" s="23">
        <f t="shared" si="101"/>
        <v>1.9230769230769231</v>
      </c>
      <c r="K1609" s="2">
        <v>520</v>
      </c>
    </row>
    <row r="1610" spans="2:11" ht="12.75">
      <c r="B1610" s="8">
        <v>1000</v>
      </c>
      <c r="C1610" s="1" t="s">
        <v>846</v>
      </c>
      <c r="D1610" s="1" t="s">
        <v>418</v>
      </c>
      <c r="E1610" s="1" t="s">
        <v>418</v>
      </c>
      <c r="F1610" s="28" t="s">
        <v>847</v>
      </c>
      <c r="G1610" s="28" t="s">
        <v>270</v>
      </c>
      <c r="H1610" s="5">
        <f t="shared" si="103"/>
        <v>-14375</v>
      </c>
      <c r="I1610" s="23">
        <f t="shared" si="101"/>
        <v>1.9230769230769231</v>
      </c>
      <c r="K1610" s="2">
        <v>520</v>
      </c>
    </row>
    <row r="1611" spans="2:11" ht="12.75">
      <c r="B1611" s="8">
        <v>900</v>
      </c>
      <c r="C1611" s="1" t="s">
        <v>848</v>
      </c>
      <c r="D1611" s="1" t="s">
        <v>418</v>
      </c>
      <c r="E1611" s="1" t="s">
        <v>418</v>
      </c>
      <c r="F1611" s="31" t="s">
        <v>589</v>
      </c>
      <c r="G1611" s="28" t="s">
        <v>201</v>
      </c>
      <c r="H1611" s="5">
        <f t="shared" si="103"/>
        <v>-15275</v>
      </c>
      <c r="I1611" s="23">
        <f t="shared" si="101"/>
        <v>1.7307692307692308</v>
      </c>
      <c r="K1611" s="2">
        <v>520</v>
      </c>
    </row>
    <row r="1612" spans="2:11" ht="12.75">
      <c r="B1612" s="8">
        <v>15000</v>
      </c>
      <c r="C1612" s="1" t="s">
        <v>849</v>
      </c>
      <c r="D1612" s="13" t="s">
        <v>418</v>
      </c>
      <c r="E1612" s="13" t="s">
        <v>418</v>
      </c>
      <c r="F1612" s="28" t="s">
        <v>850</v>
      </c>
      <c r="G1612" s="28" t="s">
        <v>24</v>
      </c>
      <c r="H1612" s="5">
        <f t="shared" si="103"/>
        <v>-30275</v>
      </c>
      <c r="I1612" s="23">
        <f t="shared" si="101"/>
        <v>28.846153846153847</v>
      </c>
      <c r="K1612" s="2">
        <v>520</v>
      </c>
    </row>
    <row r="1613" spans="2:11" ht="12.75">
      <c r="B1613" s="8">
        <v>250</v>
      </c>
      <c r="C1613" s="1" t="s">
        <v>417</v>
      </c>
      <c r="D1613" s="13" t="s">
        <v>418</v>
      </c>
      <c r="E1613" s="13" t="s">
        <v>418</v>
      </c>
      <c r="F1613" s="28" t="s">
        <v>851</v>
      </c>
      <c r="G1613" s="28" t="s">
        <v>128</v>
      </c>
      <c r="H1613" s="5">
        <f t="shared" si="103"/>
        <v>-30525</v>
      </c>
      <c r="I1613" s="23">
        <f t="shared" si="101"/>
        <v>0.4807692307692308</v>
      </c>
      <c r="K1613" s="2">
        <v>520</v>
      </c>
    </row>
    <row r="1614" spans="2:11" ht="12.75">
      <c r="B1614" s="8">
        <v>14000</v>
      </c>
      <c r="C1614" s="1" t="s">
        <v>852</v>
      </c>
      <c r="D1614" s="13" t="s">
        <v>418</v>
      </c>
      <c r="E1614" s="13" t="s">
        <v>418</v>
      </c>
      <c r="F1614" s="28" t="s">
        <v>853</v>
      </c>
      <c r="G1614" s="28" t="s">
        <v>270</v>
      </c>
      <c r="H1614" s="5">
        <f t="shared" si="103"/>
        <v>-44525</v>
      </c>
      <c r="I1614" s="23">
        <f t="shared" si="101"/>
        <v>26.923076923076923</v>
      </c>
      <c r="K1614" s="2">
        <v>520</v>
      </c>
    </row>
    <row r="1615" spans="2:11" ht="12.75">
      <c r="B1615" s="8">
        <v>2500</v>
      </c>
      <c r="C1615" s="1" t="s">
        <v>854</v>
      </c>
      <c r="D1615" s="13" t="s">
        <v>418</v>
      </c>
      <c r="E1615" s="13" t="s">
        <v>418</v>
      </c>
      <c r="F1615" s="28" t="s">
        <v>855</v>
      </c>
      <c r="G1615" s="28" t="s">
        <v>220</v>
      </c>
      <c r="H1615" s="5">
        <f t="shared" si="103"/>
        <v>-47025</v>
      </c>
      <c r="I1615" s="23">
        <f t="shared" si="101"/>
        <v>4.8076923076923075</v>
      </c>
      <c r="K1615" s="2">
        <v>520</v>
      </c>
    </row>
    <row r="1616" spans="2:11" ht="12.75">
      <c r="B1616" s="8">
        <v>5000</v>
      </c>
      <c r="C1616" s="1" t="s">
        <v>856</v>
      </c>
      <c r="D1616" s="13" t="s">
        <v>418</v>
      </c>
      <c r="E1616" s="13" t="s">
        <v>418</v>
      </c>
      <c r="F1616" s="28" t="s">
        <v>857</v>
      </c>
      <c r="G1616" s="28" t="s">
        <v>192</v>
      </c>
      <c r="H1616" s="5">
        <f t="shared" si="103"/>
        <v>-52025</v>
      </c>
      <c r="I1616" s="23">
        <f t="shared" si="101"/>
        <v>9.615384615384615</v>
      </c>
      <c r="K1616" s="2">
        <v>520</v>
      </c>
    </row>
    <row r="1617" spans="2:11" ht="12.75">
      <c r="B1617" s="8">
        <v>500</v>
      </c>
      <c r="C1617" s="1" t="s">
        <v>858</v>
      </c>
      <c r="D1617" s="13" t="s">
        <v>418</v>
      </c>
      <c r="E1617" s="13" t="s">
        <v>418</v>
      </c>
      <c r="F1617" s="28" t="s">
        <v>859</v>
      </c>
      <c r="G1617" s="28" t="s">
        <v>192</v>
      </c>
      <c r="H1617" s="5">
        <f t="shared" si="103"/>
        <v>-52525</v>
      </c>
      <c r="I1617" s="23">
        <f aca="true" t="shared" si="104" ref="I1617:I1646">+B1617/K1617</f>
        <v>0.9615384615384616</v>
      </c>
      <c r="K1617" s="2">
        <v>520</v>
      </c>
    </row>
    <row r="1618" spans="2:11" ht="12.75">
      <c r="B1618" s="8">
        <v>3400</v>
      </c>
      <c r="C1618" s="1" t="s">
        <v>860</v>
      </c>
      <c r="D1618" s="13" t="s">
        <v>418</v>
      </c>
      <c r="E1618" s="13" t="s">
        <v>418</v>
      </c>
      <c r="F1618" s="28" t="s">
        <v>861</v>
      </c>
      <c r="G1618" s="28" t="s">
        <v>192</v>
      </c>
      <c r="H1618" s="5">
        <f t="shared" si="103"/>
        <v>-55925</v>
      </c>
      <c r="I1618" s="23">
        <f t="shared" si="104"/>
        <v>6.538461538461538</v>
      </c>
      <c r="K1618" s="2">
        <v>520</v>
      </c>
    </row>
    <row r="1619" spans="2:11" ht="12.75">
      <c r="B1619" s="8">
        <v>570</v>
      </c>
      <c r="C1619" s="1" t="s">
        <v>862</v>
      </c>
      <c r="D1619" s="13" t="s">
        <v>418</v>
      </c>
      <c r="E1619" s="13" t="s">
        <v>418</v>
      </c>
      <c r="F1619" s="28" t="s">
        <v>861</v>
      </c>
      <c r="G1619" s="28" t="s">
        <v>192</v>
      </c>
      <c r="H1619" s="5">
        <f t="shared" si="103"/>
        <v>-56495</v>
      </c>
      <c r="I1619" s="23">
        <f t="shared" si="104"/>
        <v>1.0961538461538463</v>
      </c>
      <c r="K1619" s="2">
        <v>520</v>
      </c>
    </row>
    <row r="1620" spans="2:11" ht="12.75">
      <c r="B1620" s="8">
        <v>900</v>
      </c>
      <c r="C1620" s="1" t="s">
        <v>863</v>
      </c>
      <c r="D1620" s="13" t="s">
        <v>418</v>
      </c>
      <c r="E1620" s="13" t="s">
        <v>418</v>
      </c>
      <c r="F1620" s="28" t="s">
        <v>861</v>
      </c>
      <c r="G1620" s="28" t="s">
        <v>192</v>
      </c>
      <c r="H1620" s="5">
        <f t="shared" si="103"/>
        <v>-57395</v>
      </c>
      <c r="I1620" s="23">
        <f t="shared" si="104"/>
        <v>1.7307692307692308</v>
      </c>
      <c r="K1620" s="2">
        <v>520</v>
      </c>
    </row>
    <row r="1621" spans="2:11" ht="12.75">
      <c r="B1621" s="8">
        <v>1200</v>
      </c>
      <c r="C1621" s="1" t="s">
        <v>864</v>
      </c>
      <c r="D1621" s="13" t="s">
        <v>418</v>
      </c>
      <c r="E1621" s="13" t="s">
        <v>418</v>
      </c>
      <c r="F1621" s="28" t="s">
        <v>865</v>
      </c>
      <c r="G1621" s="28" t="s">
        <v>192</v>
      </c>
      <c r="H1621" s="5">
        <f t="shared" si="103"/>
        <v>-58595</v>
      </c>
      <c r="I1621" s="23">
        <f t="shared" si="104"/>
        <v>2.3076923076923075</v>
      </c>
      <c r="K1621" s="2">
        <v>520</v>
      </c>
    </row>
    <row r="1622" spans="2:11" ht="12.75">
      <c r="B1622" s="161">
        <v>7000</v>
      </c>
      <c r="C1622" s="13" t="s">
        <v>955</v>
      </c>
      <c r="D1622" s="13" t="s">
        <v>418</v>
      </c>
      <c r="E1622" s="13" t="s">
        <v>418</v>
      </c>
      <c r="F1622" s="31" t="s">
        <v>866</v>
      </c>
      <c r="G1622" s="28" t="s">
        <v>22</v>
      </c>
      <c r="H1622" s="5">
        <f t="shared" si="103"/>
        <v>-65595</v>
      </c>
      <c r="I1622" s="23">
        <f t="shared" si="104"/>
        <v>13.461538461538462</v>
      </c>
      <c r="K1622" s="2">
        <v>520</v>
      </c>
    </row>
    <row r="1623" spans="1:11" s="45" customFormat="1" ht="12.75">
      <c r="A1623" s="12"/>
      <c r="B1623" s="89">
        <f>SUM(B1602:B1622)</f>
        <v>65595</v>
      </c>
      <c r="C1623" s="12"/>
      <c r="D1623" s="12"/>
      <c r="E1623" s="12" t="s">
        <v>418</v>
      </c>
      <c r="F1623" s="19"/>
      <c r="G1623" s="19"/>
      <c r="H1623" s="43">
        <v>0</v>
      </c>
      <c r="I1623" s="44">
        <f t="shared" si="104"/>
        <v>126.14423076923077</v>
      </c>
      <c r="K1623" s="2">
        <v>520</v>
      </c>
    </row>
    <row r="1624" spans="2:11" ht="12.75">
      <c r="B1624" s="8"/>
      <c r="H1624" s="5">
        <f aca="true" t="shared" si="105" ref="H1624:H1644">H1623-B1624</f>
        <v>0</v>
      </c>
      <c r="I1624" s="23">
        <f t="shared" si="104"/>
        <v>0</v>
      </c>
      <c r="K1624" s="2">
        <v>520</v>
      </c>
    </row>
    <row r="1625" spans="2:11" ht="12.75">
      <c r="B1625" s="8"/>
      <c r="H1625" s="5">
        <f t="shared" si="105"/>
        <v>0</v>
      </c>
      <c r="I1625" s="23">
        <f t="shared" si="104"/>
        <v>0</v>
      </c>
      <c r="K1625" s="2">
        <v>520</v>
      </c>
    </row>
    <row r="1626" spans="2:11" ht="12.75">
      <c r="B1626" s="8"/>
      <c r="H1626" s="5">
        <f t="shared" si="105"/>
        <v>0</v>
      </c>
      <c r="I1626" s="23">
        <f t="shared" si="104"/>
        <v>0</v>
      </c>
      <c r="K1626" s="2">
        <v>520</v>
      </c>
    </row>
    <row r="1627" spans="2:11" ht="12.75">
      <c r="B1627" s="8">
        <v>1000</v>
      </c>
      <c r="C1627" s="1" t="s">
        <v>748</v>
      </c>
      <c r="D1627" s="13" t="s">
        <v>418</v>
      </c>
      <c r="E1627" s="1" t="s">
        <v>867</v>
      </c>
      <c r="F1627" s="28" t="s">
        <v>868</v>
      </c>
      <c r="G1627" s="28" t="s">
        <v>14</v>
      </c>
      <c r="H1627" s="5">
        <f t="shared" si="105"/>
        <v>-1000</v>
      </c>
      <c r="I1627" s="23">
        <f t="shared" si="104"/>
        <v>1.9230769230769231</v>
      </c>
      <c r="K1627" s="2">
        <v>520</v>
      </c>
    </row>
    <row r="1628" spans="2:11" ht="12.75">
      <c r="B1628" s="8">
        <v>2500</v>
      </c>
      <c r="C1628" s="1" t="s">
        <v>748</v>
      </c>
      <c r="D1628" s="13" t="s">
        <v>418</v>
      </c>
      <c r="E1628" s="1" t="s">
        <v>867</v>
      </c>
      <c r="F1628" s="28" t="s">
        <v>869</v>
      </c>
      <c r="G1628" s="28" t="s">
        <v>18</v>
      </c>
      <c r="H1628" s="5">
        <f t="shared" si="105"/>
        <v>-3500</v>
      </c>
      <c r="I1628" s="23">
        <f t="shared" si="104"/>
        <v>4.8076923076923075</v>
      </c>
      <c r="K1628" s="2">
        <v>520</v>
      </c>
    </row>
    <row r="1629" spans="2:11" ht="12.75">
      <c r="B1629" s="161">
        <v>3500</v>
      </c>
      <c r="C1629" s="1" t="s">
        <v>748</v>
      </c>
      <c r="D1629" s="13" t="s">
        <v>418</v>
      </c>
      <c r="E1629" s="34" t="s">
        <v>867</v>
      </c>
      <c r="F1629" s="28" t="s">
        <v>870</v>
      </c>
      <c r="G1629" s="28" t="s">
        <v>18</v>
      </c>
      <c r="H1629" s="5">
        <f t="shared" si="105"/>
        <v>-7000</v>
      </c>
      <c r="I1629" s="23">
        <f t="shared" si="104"/>
        <v>6.730769230769231</v>
      </c>
      <c r="K1629" s="2">
        <v>520</v>
      </c>
    </row>
    <row r="1630" spans="2:11" ht="12.75">
      <c r="B1630" s="8">
        <v>2500</v>
      </c>
      <c r="C1630" s="1" t="s">
        <v>748</v>
      </c>
      <c r="D1630" s="1" t="s">
        <v>418</v>
      </c>
      <c r="E1630" s="1" t="s">
        <v>867</v>
      </c>
      <c r="F1630" s="28" t="s">
        <v>871</v>
      </c>
      <c r="G1630" s="28" t="s">
        <v>20</v>
      </c>
      <c r="H1630" s="5">
        <f t="shared" si="105"/>
        <v>-9500</v>
      </c>
      <c r="I1630" s="23">
        <f t="shared" si="104"/>
        <v>4.8076923076923075</v>
      </c>
      <c r="K1630" s="2">
        <v>520</v>
      </c>
    </row>
    <row r="1631" spans="2:11" ht="12.75">
      <c r="B1631" s="8">
        <v>1000</v>
      </c>
      <c r="C1631" s="1" t="s">
        <v>748</v>
      </c>
      <c r="D1631" s="1" t="s">
        <v>418</v>
      </c>
      <c r="E1631" s="1" t="s">
        <v>867</v>
      </c>
      <c r="F1631" s="28" t="s">
        <v>872</v>
      </c>
      <c r="G1631" s="28" t="s">
        <v>20</v>
      </c>
      <c r="H1631" s="5">
        <f t="shared" si="105"/>
        <v>-10500</v>
      </c>
      <c r="I1631" s="23">
        <f t="shared" si="104"/>
        <v>1.9230769230769231</v>
      </c>
      <c r="K1631" s="2">
        <v>520</v>
      </c>
    </row>
    <row r="1632" spans="2:11" ht="12.75">
      <c r="B1632" s="8">
        <v>4500</v>
      </c>
      <c r="C1632" s="1" t="s">
        <v>748</v>
      </c>
      <c r="D1632" s="1" t="s">
        <v>418</v>
      </c>
      <c r="E1632" s="1" t="s">
        <v>867</v>
      </c>
      <c r="F1632" s="28" t="s">
        <v>873</v>
      </c>
      <c r="G1632" s="28" t="s">
        <v>27</v>
      </c>
      <c r="H1632" s="5">
        <f t="shared" si="105"/>
        <v>-15000</v>
      </c>
      <c r="I1632" s="23">
        <f t="shared" si="104"/>
        <v>8.653846153846153</v>
      </c>
      <c r="K1632" s="2">
        <v>520</v>
      </c>
    </row>
    <row r="1633" spans="2:11" ht="12.75">
      <c r="B1633" s="8">
        <v>2200</v>
      </c>
      <c r="C1633" s="1" t="s">
        <v>748</v>
      </c>
      <c r="D1633" s="13" t="s">
        <v>418</v>
      </c>
      <c r="E1633" s="1" t="s">
        <v>867</v>
      </c>
      <c r="F1633" s="28" t="s">
        <v>874</v>
      </c>
      <c r="G1633" s="28" t="s">
        <v>24</v>
      </c>
      <c r="H1633" s="5">
        <f t="shared" si="105"/>
        <v>-17200</v>
      </c>
      <c r="I1633" s="23">
        <f t="shared" si="104"/>
        <v>4.230769230769231</v>
      </c>
      <c r="K1633" s="2">
        <v>520</v>
      </c>
    </row>
    <row r="1634" spans="2:11" ht="12.75">
      <c r="B1634" s="8">
        <v>1000</v>
      </c>
      <c r="C1634" s="1" t="s">
        <v>748</v>
      </c>
      <c r="D1634" s="13" t="s">
        <v>418</v>
      </c>
      <c r="E1634" s="1" t="s">
        <v>867</v>
      </c>
      <c r="F1634" s="28" t="s">
        <v>875</v>
      </c>
      <c r="G1634" s="28" t="s">
        <v>24</v>
      </c>
      <c r="H1634" s="5">
        <f t="shared" si="105"/>
        <v>-18200</v>
      </c>
      <c r="I1634" s="23">
        <f t="shared" si="104"/>
        <v>1.9230769230769231</v>
      </c>
      <c r="K1634" s="2">
        <v>520</v>
      </c>
    </row>
    <row r="1635" spans="2:11" ht="12.75">
      <c r="B1635" s="8">
        <v>6000</v>
      </c>
      <c r="C1635" s="1" t="s">
        <v>748</v>
      </c>
      <c r="D1635" s="1" t="s">
        <v>418</v>
      </c>
      <c r="E1635" s="1" t="s">
        <v>867</v>
      </c>
      <c r="F1635" s="28" t="s">
        <v>876</v>
      </c>
      <c r="G1635" s="28" t="s">
        <v>66</v>
      </c>
      <c r="H1635" s="5">
        <f t="shared" si="105"/>
        <v>-24200</v>
      </c>
      <c r="I1635" s="23">
        <f t="shared" si="104"/>
        <v>11.538461538461538</v>
      </c>
      <c r="K1635" s="2">
        <v>520</v>
      </c>
    </row>
    <row r="1636" spans="2:11" ht="12.75">
      <c r="B1636" s="8">
        <v>1000</v>
      </c>
      <c r="C1636" s="1" t="s">
        <v>748</v>
      </c>
      <c r="D1636" s="1" t="s">
        <v>418</v>
      </c>
      <c r="E1636" s="1" t="s">
        <v>867</v>
      </c>
      <c r="F1636" s="28" t="s">
        <v>877</v>
      </c>
      <c r="G1636" s="28" t="s">
        <v>70</v>
      </c>
      <c r="H1636" s="5">
        <f t="shared" si="105"/>
        <v>-25200</v>
      </c>
      <c r="I1636" s="23">
        <f t="shared" si="104"/>
        <v>1.9230769230769231</v>
      </c>
      <c r="K1636" s="2">
        <v>520</v>
      </c>
    </row>
    <row r="1637" spans="2:11" ht="12.75">
      <c r="B1637" s="8">
        <v>4500</v>
      </c>
      <c r="C1637" s="1" t="s">
        <v>748</v>
      </c>
      <c r="D1637" s="1" t="s">
        <v>418</v>
      </c>
      <c r="E1637" s="1" t="s">
        <v>867</v>
      </c>
      <c r="F1637" s="28" t="s">
        <v>878</v>
      </c>
      <c r="G1637" s="28" t="s">
        <v>234</v>
      </c>
      <c r="H1637" s="5">
        <f t="shared" si="105"/>
        <v>-29700</v>
      </c>
      <c r="I1637" s="23">
        <f t="shared" si="104"/>
        <v>8.653846153846153</v>
      </c>
      <c r="K1637" s="2">
        <v>520</v>
      </c>
    </row>
    <row r="1638" spans="2:11" ht="12.75">
      <c r="B1638" s="8">
        <v>4500</v>
      </c>
      <c r="C1638" s="1" t="s">
        <v>748</v>
      </c>
      <c r="D1638" s="1" t="s">
        <v>418</v>
      </c>
      <c r="E1638" s="1" t="s">
        <v>867</v>
      </c>
      <c r="F1638" s="28" t="s">
        <v>879</v>
      </c>
      <c r="G1638" s="28" t="s">
        <v>198</v>
      </c>
      <c r="H1638" s="5">
        <f t="shared" si="105"/>
        <v>-34200</v>
      </c>
      <c r="I1638" s="23">
        <f t="shared" si="104"/>
        <v>8.653846153846153</v>
      </c>
      <c r="K1638" s="2">
        <v>520</v>
      </c>
    </row>
    <row r="1639" spans="2:11" ht="12.75">
      <c r="B1639" s="8">
        <v>2000</v>
      </c>
      <c r="C1639" s="1" t="s">
        <v>748</v>
      </c>
      <c r="D1639" s="1" t="s">
        <v>418</v>
      </c>
      <c r="E1639" s="1" t="s">
        <v>867</v>
      </c>
      <c r="F1639" s="28" t="s">
        <v>880</v>
      </c>
      <c r="G1639" s="28" t="s">
        <v>198</v>
      </c>
      <c r="H1639" s="5">
        <f t="shared" si="105"/>
        <v>-36200</v>
      </c>
      <c r="I1639" s="23">
        <f t="shared" si="104"/>
        <v>3.8461538461538463</v>
      </c>
      <c r="K1639" s="2">
        <v>520</v>
      </c>
    </row>
    <row r="1640" spans="2:11" ht="12.75">
      <c r="B1640" s="8">
        <v>1000</v>
      </c>
      <c r="C1640" s="1" t="s">
        <v>748</v>
      </c>
      <c r="D1640" s="1" t="s">
        <v>418</v>
      </c>
      <c r="E1640" s="1" t="s">
        <v>867</v>
      </c>
      <c r="F1640" s="28" t="s">
        <v>880</v>
      </c>
      <c r="G1640" s="28" t="s">
        <v>201</v>
      </c>
      <c r="H1640" s="5">
        <f t="shared" si="105"/>
        <v>-37200</v>
      </c>
      <c r="I1640" s="23">
        <f t="shared" si="104"/>
        <v>1.9230769230769231</v>
      </c>
      <c r="K1640" s="2">
        <v>520</v>
      </c>
    </row>
    <row r="1641" spans="2:11" ht="12.75">
      <c r="B1641" s="8">
        <v>2000</v>
      </c>
      <c r="C1641" s="1" t="s">
        <v>748</v>
      </c>
      <c r="D1641" s="1" t="s">
        <v>418</v>
      </c>
      <c r="E1641" s="1" t="s">
        <v>867</v>
      </c>
      <c r="F1641" s="28" t="s">
        <v>881</v>
      </c>
      <c r="G1641" s="28" t="s">
        <v>207</v>
      </c>
      <c r="H1641" s="5">
        <f t="shared" si="105"/>
        <v>-39200</v>
      </c>
      <c r="I1641" s="23">
        <f t="shared" si="104"/>
        <v>3.8461538461538463</v>
      </c>
      <c r="K1641" s="2">
        <v>520</v>
      </c>
    </row>
    <row r="1642" spans="2:11" ht="12.75">
      <c r="B1642" s="8">
        <v>2500</v>
      </c>
      <c r="C1642" s="1" t="s">
        <v>748</v>
      </c>
      <c r="D1642" s="1" t="s">
        <v>418</v>
      </c>
      <c r="E1642" s="1" t="s">
        <v>867</v>
      </c>
      <c r="F1642" s="28" t="s">
        <v>882</v>
      </c>
      <c r="G1642" s="28" t="s">
        <v>207</v>
      </c>
      <c r="H1642" s="5">
        <f t="shared" si="105"/>
        <v>-41700</v>
      </c>
      <c r="I1642" s="23">
        <f t="shared" si="104"/>
        <v>4.8076923076923075</v>
      </c>
      <c r="K1642" s="2">
        <v>520</v>
      </c>
    </row>
    <row r="1643" spans="2:11" ht="12.75">
      <c r="B1643" s="161">
        <v>500</v>
      </c>
      <c r="C1643" s="13" t="s">
        <v>748</v>
      </c>
      <c r="D1643" s="13" t="s">
        <v>418</v>
      </c>
      <c r="E1643" s="13" t="s">
        <v>883</v>
      </c>
      <c r="F1643" s="31" t="s">
        <v>884</v>
      </c>
      <c r="G1643" s="28" t="s">
        <v>142</v>
      </c>
      <c r="H1643" s="5">
        <f t="shared" si="105"/>
        <v>-42200</v>
      </c>
      <c r="I1643" s="23">
        <f t="shared" si="104"/>
        <v>0.9615384615384616</v>
      </c>
      <c r="K1643" s="2">
        <v>520</v>
      </c>
    </row>
    <row r="1644" spans="2:11" ht="12.75">
      <c r="B1644" s="161">
        <v>2200</v>
      </c>
      <c r="C1644" s="13" t="s">
        <v>748</v>
      </c>
      <c r="D1644" s="13" t="s">
        <v>418</v>
      </c>
      <c r="E1644" s="13" t="s">
        <v>885</v>
      </c>
      <c r="F1644" s="31" t="s">
        <v>886</v>
      </c>
      <c r="G1644" s="28" t="s">
        <v>142</v>
      </c>
      <c r="H1644" s="5">
        <f t="shared" si="105"/>
        <v>-44400</v>
      </c>
      <c r="I1644" s="23">
        <f t="shared" si="104"/>
        <v>4.230769230769231</v>
      </c>
      <c r="K1644" s="2">
        <v>520</v>
      </c>
    </row>
    <row r="1645" spans="1:11" s="45" customFormat="1" ht="12.75">
      <c r="A1645" s="12"/>
      <c r="B1645" s="89">
        <f>SUM(B1627:B1644)</f>
        <v>44400</v>
      </c>
      <c r="C1645" s="12"/>
      <c r="D1645" s="12"/>
      <c r="E1645" s="12" t="s">
        <v>885</v>
      </c>
      <c r="F1645" s="19"/>
      <c r="G1645" s="19"/>
      <c r="H1645" s="43">
        <v>0</v>
      </c>
      <c r="I1645" s="44">
        <f t="shared" si="104"/>
        <v>85.38461538461539</v>
      </c>
      <c r="K1645" s="2">
        <v>520</v>
      </c>
    </row>
    <row r="1646" spans="2:11" ht="12.75">
      <c r="B1646" s="8"/>
      <c r="H1646" s="5">
        <f>H1645-B1646</f>
        <v>0</v>
      </c>
      <c r="I1646" s="23">
        <f t="shared" si="104"/>
        <v>0</v>
      </c>
      <c r="K1646" s="2">
        <v>520</v>
      </c>
    </row>
    <row r="1647" spans="2:11" ht="12.75">
      <c r="B1647" s="8"/>
      <c r="I1647" s="23"/>
      <c r="K1647" s="2">
        <v>520</v>
      </c>
    </row>
    <row r="1648" spans="2:11" ht="12.75">
      <c r="B1648" s="8">
        <v>2000</v>
      </c>
      <c r="C1648" s="1" t="s">
        <v>993</v>
      </c>
      <c r="D1648" s="1" t="s">
        <v>418</v>
      </c>
      <c r="E1648" s="1" t="s">
        <v>994</v>
      </c>
      <c r="F1648" s="86" t="s">
        <v>455</v>
      </c>
      <c r="G1648" s="28" t="s">
        <v>995</v>
      </c>
      <c r="H1648" s="5">
        <f>H1647-B1648</f>
        <v>-2000</v>
      </c>
      <c r="I1648" s="23">
        <v>5.818181818181818</v>
      </c>
      <c r="K1648" s="2">
        <v>520</v>
      </c>
    </row>
    <row r="1649" spans="2:11" ht="12.75">
      <c r="B1649" s="8">
        <v>1193</v>
      </c>
      <c r="C1649" s="1" t="s">
        <v>993</v>
      </c>
      <c r="D1649" s="1" t="s">
        <v>418</v>
      </c>
      <c r="E1649" s="1" t="s">
        <v>996</v>
      </c>
      <c r="F1649" s="86" t="s">
        <v>455</v>
      </c>
      <c r="G1649" s="28" t="s">
        <v>995</v>
      </c>
      <c r="H1649" s="5">
        <f>H1648-B1649</f>
        <v>-3193</v>
      </c>
      <c r="I1649" s="23">
        <v>1.0836363636363637</v>
      </c>
      <c r="K1649" s="2">
        <v>520</v>
      </c>
    </row>
    <row r="1650" spans="1:11" ht="12.75">
      <c r="A1650" s="12"/>
      <c r="B1650" s="89">
        <f>SUM(B1648:B1649)</f>
        <v>3193</v>
      </c>
      <c r="C1650" s="12" t="s">
        <v>993</v>
      </c>
      <c r="D1650" s="12"/>
      <c r="E1650" s="12"/>
      <c r="F1650" s="19"/>
      <c r="G1650" s="19"/>
      <c r="H1650" s="43"/>
      <c r="I1650" s="44">
        <v>6.901818181818181</v>
      </c>
      <c r="J1650" s="45"/>
      <c r="K1650" s="2">
        <v>520</v>
      </c>
    </row>
    <row r="1651" spans="2:11" ht="12.75">
      <c r="B1651" s="8"/>
      <c r="I1651" s="23"/>
      <c r="K1651" s="2">
        <v>520</v>
      </c>
    </row>
    <row r="1652" spans="2:11" ht="12.75">
      <c r="B1652" s="8"/>
      <c r="H1652" s="5">
        <v>0</v>
      </c>
      <c r="I1652" s="23">
        <f aca="true" t="shared" si="106" ref="I1652:I1663">+B1652/K1652</f>
        <v>0</v>
      </c>
      <c r="K1652" s="2">
        <v>520</v>
      </c>
    </row>
    <row r="1653" spans="2:11" ht="12.75">
      <c r="B1653" s="161">
        <v>6890</v>
      </c>
      <c r="C1653" s="13" t="s">
        <v>887</v>
      </c>
      <c r="D1653" s="13" t="s">
        <v>418</v>
      </c>
      <c r="E1653" s="13" t="s">
        <v>888</v>
      </c>
      <c r="F1653" s="31" t="s">
        <v>889</v>
      </c>
      <c r="G1653" s="31" t="s">
        <v>128</v>
      </c>
      <c r="H1653" s="5">
        <f>H1652-B1653</f>
        <v>-6890</v>
      </c>
      <c r="I1653" s="23">
        <f t="shared" si="106"/>
        <v>13.25</v>
      </c>
      <c r="K1653" s="2">
        <v>520</v>
      </c>
    </row>
    <row r="1654" spans="2:11" ht="12.75">
      <c r="B1654" s="8">
        <v>44555</v>
      </c>
      <c r="C1654" s="1" t="s">
        <v>890</v>
      </c>
      <c r="D1654" s="1" t="s">
        <v>418</v>
      </c>
      <c r="E1654" s="1" t="s">
        <v>891</v>
      </c>
      <c r="F1654" s="42" t="s">
        <v>892</v>
      </c>
      <c r="G1654" s="28" t="s">
        <v>192</v>
      </c>
      <c r="H1654" s="5">
        <f>H1653-B1654</f>
        <v>-51445</v>
      </c>
      <c r="I1654" s="23">
        <f t="shared" si="106"/>
        <v>85.6826923076923</v>
      </c>
      <c r="K1654" s="2">
        <v>520</v>
      </c>
    </row>
    <row r="1655" spans="2:11" ht="12.75">
      <c r="B1655" s="8">
        <v>125000</v>
      </c>
      <c r="C1655" s="1" t="s">
        <v>893</v>
      </c>
      <c r="D1655" s="1" t="s">
        <v>418</v>
      </c>
      <c r="E1655" s="1" t="s">
        <v>891</v>
      </c>
      <c r="F1655" s="42" t="s">
        <v>892</v>
      </c>
      <c r="G1655" s="28" t="s">
        <v>14</v>
      </c>
      <c r="H1655" s="5">
        <f>H1654-B1655</f>
        <v>-176445</v>
      </c>
      <c r="I1655" s="23">
        <f t="shared" si="106"/>
        <v>240.3846153846154</v>
      </c>
      <c r="K1655" s="2">
        <v>520</v>
      </c>
    </row>
    <row r="1656" spans="1:11" s="45" customFormat="1" ht="12.75">
      <c r="A1656" s="12"/>
      <c r="B1656" s="89">
        <f>SUM(B1653:B1655)</f>
        <v>176445</v>
      </c>
      <c r="C1656" s="12"/>
      <c r="D1656" s="12"/>
      <c r="E1656" s="12" t="s">
        <v>888</v>
      </c>
      <c r="F1656" s="19"/>
      <c r="G1656" s="19"/>
      <c r="H1656" s="43">
        <v>0</v>
      </c>
      <c r="I1656" s="44">
        <f t="shared" si="106"/>
        <v>339.3173076923077</v>
      </c>
      <c r="K1656" s="2">
        <v>520</v>
      </c>
    </row>
    <row r="1657" spans="2:11" ht="12.75">
      <c r="B1657" s="8"/>
      <c r="H1657" s="5">
        <f>H1656-B1657</f>
        <v>0</v>
      </c>
      <c r="I1657" s="23">
        <f t="shared" si="106"/>
        <v>0</v>
      </c>
      <c r="K1657" s="2">
        <v>520</v>
      </c>
    </row>
    <row r="1658" spans="2:11" ht="12.75">
      <c r="B1658" s="8"/>
      <c r="H1658" s="5">
        <v>0</v>
      </c>
      <c r="I1658" s="23">
        <f t="shared" si="106"/>
        <v>0</v>
      </c>
      <c r="K1658" s="2">
        <v>520</v>
      </c>
    </row>
    <row r="1659" spans="2:11" ht="12.75">
      <c r="B1659" s="8">
        <v>65000</v>
      </c>
      <c r="C1659" s="1" t="s">
        <v>956</v>
      </c>
      <c r="F1659" s="28" t="s">
        <v>455</v>
      </c>
      <c r="G1659" s="28" t="s">
        <v>220</v>
      </c>
      <c r="H1659" s="5">
        <f>H1658-B1659</f>
        <v>-65000</v>
      </c>
      <c r="I1659" s="23">
        <f t="shared" si="106"/>
        <v>125</v>
      </c>
      <c r="K1659" s="2">
        <v>520</v>
      </c>
    </row>
    <row r="1660" spans="1:11" s="45" customFormat="1" ht="12.75">
      <c r="A1660" s="12"/>
      <c r="B1660" s="89">
        <v>65000</v>
      </c>
      <c r="C1660" s="12" t="s">
        <v>808</v>
      </c>
      <c r="D1660" s="12"/>
      <c r="E1660" s="12"/>
      <c r="F1660" s="19"/>
      <c r="G1660" s="19"/>
      <c r="H1660" s="43">
        <v>0</v>
      </c>
      <c r="I1660" s="44">
        <f t="shared" si="106"/>
        <v>125</v>
      </c>
      <c r="K1660" s="2">
        <v>520</v>
      </c>
    </row>
    <row r="1661" spans="8:11" ht="12.75">
      <c r="H1661" s="5">
        <f>H1660-B1661</f>
        <v>0</v>
      </c>
      <c r="I1661" s="23">
        <f t="shared" si="106"/>
        <v>0</v>
      </c>
      <c r="K1661" s="2">
        <v>520</v>
      </c>
    </row>
    <row r="1662" spans="8:11" ht="12.75">
      <c r="H1662" s="5">
        <f>H1661-B1662</f>
        <v>0</v>
      </c>
      <c r="I1662" s="23">
        <f t="shared" si="106"/>
        <v>0</v>
      </c>
      <c r="K1662" s="2">
        <v>520</v>
      </c>
    </row>
    <row r="1663" spans="8:11" ht="12.75">
      <c r="H1663" s="5">
        <v>0</v>
      </c>
      <c r="I1663" s="23">
        <f t="shared" si="106"/>
        <v>0</v>
      </c>
      <c r="K1663" s="2">
        <v>520</v>
      </c>
    </row>
    <row r="1664" spans="1:11" ht="12.75">
      <c r="A1664" s="13"/>
      <c r="I1664" s="23"/>
      <c r="K1664" s="2">
        <v>520</v>
      </c>
    </row>
    <row r="1665" spans="1:11" ht="12.75">
      <c r="A1665" s="13"/>
      <c r="I1665" s="23"/>
      <c r="K1665" s="2">
        <v>520</v>
      </c>
    </row>
    <row r="1666" spans="1:11" s="67" customFormat="1" ht="13.5" thickBot="1">
      <c r="A1666" s="61"/>
      <c r="B1666" s="72">
        <f>+B17</f>
        <v>9062306</v>
      </c>
      <c r="C1666" s="80" t="s">
        <v>963</v>
      </c>
      <c r="D1666" s="63"/>
      <c r="E1666" s="63"/>
      <c r="F1666" s="64"/>
      <c r="G1666" s="64"/>
      <c r="H1666" s="65">
        <v>0</v>
      </c>
      <c r="I1666" s="112">
        <f>+B1666/K1666</f>
        <v>17427.51153846154</v>
      </c>
      <c r="K1666" s="2">
        <v>520</v>
      </c>
    </row>
    <row r="1667" spans="1:11" ht="12.75">
      <c r="A1667" s="13"/>
      <c r="B1667" s="113"/>
      <c r="C1667" s="81"/>
      <c r="I1667" s="114"/>
      <c r="K1667" s="2">
        <v>520</v>
      </c>
    </row>
    <row r="1668" spans="1:11" ht="12.75">
      <c r="A1668" s="13"/>
      <c r="B1668" s="106" t="s">
        <v>965</v>
      </c>
      <c r="C1668" s="110" t="s">
        <v>966</v>
      </c>
      <c r="D1668" s="110"/>
      <c r="E1668" s="110"/>
      <c r="F1668" s="105"/>
      <c r="G1668" s="105"/>
      <c r="H1668" s="106"/>
      <c r="I1668" s="115" t="s">
        <v>960</v>
      </c>
      <c r="K1668" s="2">
        <v>520</v>
      </c>
    </row>
    <row r="1669" spans="1:11" ht="12.75">
      <c r="A1669" s="13"/>
      <c r="B1669" s="116">
        <f>+B1422+B1427+B1302+B1154+B1098+B1088+B1024+B760+B708+B325+B221+B78</f>
        <v>2409350</v>
      </c>
      <c r="C1669" s="117" t="s">
        <v>967</v>
      </c>
      <c r="D1669" s="117" t="s">
        <v>968</v>
      </c>
      <c r="E1669" s="117" t="s">
        <v>1009</v>
      </c>
      <c r="F1669" s="118"/>
      <c r="G1669" s="118"/>
      <c r="H1669" s="119">
        <f>H1668-B1669</f>
        <v>-2409350</v>
      </c>
      <c r="I1669" s="115">
        <f aca="true" t="shared" si="107" ref="I1669:I1674">+B1669/K1669</f>
        <v>4633.365384615385</v>
      </c>
      <c r="K1669" s="2">
        <v>520</v>
      </c>
    </row>
    <row r="1670" spans="1:11" ht="12.75">
      <c r="A1670" s="13"/>
      <c r="B1670" s="120">
        <f>+B1514+B21-B78-B221-B325-B708+B1508+B1503+B1484+B1409+B1404</f>
        <v>1954881</v>
      </c>
      <c r="C1670" s="121" t="s">
        <v>969</v>
      </c>
      <c r="D1670" s="121" t="s">
        <v>968</v>
      </c>
      <c r="E1670" s="121" t="s">
        <v>1009</v>
      </c>
      <c r="F1670" s="122"/>
      <c r="G1670" s="122"/>
      <c r="H1670" s="119">
        <f>H1669-B1670</f>
        <v>-4364231</v>
      </c>
      <c r="I1670" s="115">
        <f t="shared" si="107"/>
        <v>3759.3865384615383</v>
      </c>
      <c r="K1670" s="2">
        <v>520</v>
      </c>
    </row>
    <row r="1671" spans="1:11" s="128" customFormat="1" ht="12.75">
      <c r="A1671" s="123"/>
      <c r="B1671" s="124">
        <f>+B1171-B1302+B1166+B1161</f>
        <v>1777600</v>
      </c>
      <c r="C1671" s="125" t="s">
        <v>970</v>
      </c>
      <c r="D1671" s="125" t="s">
        <v>968</v>
      </c>
      <c r="E1671" s="126" t="s">
        <v>1009</v>
      </c>
      <c r="F1671" s="127"/>
      <c r="G1671" s="127"/>
      <c r="H1671" s="119">
        <f>H1670-B1671</f>
        <v>-6141831</v>
      </c>
      <c r="I1671" s="115">
        <f t="shared" si="107"/>
        <v>3418.4615384615386</v>
      </c>
      <c r="K1671" s="2">
        <v>520</v>
      </c>
    </row>
    <row r="1672" spans="1:11" s="134" customFormat="1" ht="12.75">
      <c r="A1672" s="129"/>
      <c r="B1672" s="130">
        <f>+B1507+B932-B1024-B1088-B1098-B1154-B1161-B1166+B901+B894+B869+B836</f>
        <v>1817475</v>
      </c>
      <c r="C1672" s="131" t="s">
        <v>971</v>
      </c>
      <c r="D1672" s="131" t="s">
        <v>968</v>
      </c>
      <c r="E1672" s="132" t="s">
        <v>1009</v>
      </c>
      <c r="F1672" s="133"/>
      <c r="G1672" s="133"/>
      <c r="H1672" s="119">
        <f>H1671-B1672</f>
        <v>-7959306</v>
      </c>
      <c r="I1672" s="115">
        <f t="shared" si="107"/>
        <v>3495.144230769231</v>
      </c>
      <c r="K1672" s="2">
        <v>520</v>
      </c>
    </row>
    <row r="1673" spans="1:11" s="134" customFormat="1" ht="12.75">
      <c r="A1673" s="129"/>
      <c r="B1673" s="135">
        <f>+B1506+B824-B836+B851-B869+B879-B894-B901+B924</f>
        <v>1103000</v>
      </c>
      <c r="C1673" s="136" t="s">
        <v>972</v>
      </c>
      <c r="D1673" s="136" t="s">
        <v>968</v>
      </c>
      <c r="E1673" s="137" t="s">
        <v>1009</v>
      </c>
      <c r="F1673" s="133"/>
      <c r="G1673" s="133"/>
      <c r="H1673" s="119">
        <f>H1672-B1673</f>
        <v>-9062306</v>
      </c>
      <c r="I1673" s="115">
        <f t="shared" si="107"/>
        <v>2121.153846153846</v>
      </c>
      <c r="K1673" s="2">
        <v>520</v>
      </c>
    </row>
    <row r="1674" spans="1:11" ht="12.75">
      <c r="A1674" s="13"/>
      <c r="B1674" s="138">
        <f>SUM(B1669:B1673)</f>
        <v>9062306</v>
      </c>
      <c r="C1674" s="139" t="s">
        <v>973</v>
      </c>
      <c r="D1674" s="121"/>
      <c r="E1674" s="121"/>
      <c r="F1674" s="122"/>
      <c r="G1674" s="122"/>
      <c r="H1674" s="140"/>
      <c r="I1674" s="141">
        <f t="shared" si="107"/>
        <v>17427.51153846154</v>
      </c>
      <c r="K1674" s="2">
        <v>520</v>
      </c>
    </row>
    <row r="1675" spans="1:11" ht="12.75">
      <c r="A1675" s="13"/>
      <c r="I1675" s="23"/>
      <c r="K1675" s="2">
        <v>520</v>
      </c>
    </row>
    <row r="1676" spans="1:11" ht="12.75">
      <c r="A1676" s="13"/>
      <c r="B1676" s="142">
        <v>-50561</v>
      </c>
      <c r="C1676" s="143" t="s">
        <v>967</v>
      </c>
      <c r="D1676" s="143" t="s">
        <v>974</v>
      </c>
      <c r="E1676" s="143"/>
      <c r="F1676" s="144"/>
      <c r="G1676" s="144"/>
      <c r="H1676" s="5">
        <f>H1675-B1676</f>
        <v>50561</v>
      </c>
      <c r="I1676" s="23">
        <f aca="true" t="shared" si="108" ref="I1676:I1687">+B1676/K1676</f>
        <v>-93.63148148148149</v>
      </c>
      <c r="K1676" s="40">
        <v>540</v>
      </c>
    </row>
    <row r="1677" spans="1:11" ht="12.75">
      <c r="A1677" s="13"/>
      <c r="B1677" s="145">
        <v>-1912771</v>
      </c>
      <c r="C1677" s="143" t="s">
        <v>967</v>
      </c>
      <c r="D1677" s="143" t="s">
        <v>975</v>
      </c>
      <c r="E1677" s="143"/>
      <c r="F1677" s="144" t="s">
        <v>594</v>
      </c>
      <c r="G1677" s="144" t="s">
        <v>976</v>
      </c>
      <c r="H1677" s="5">
        <f>H1676-B1677</f>
        <v>1963332</v>
      </c>
      <c r="I1677" s="23">
        <f t="shared" si="108"/>
        <v>-3477.7654545454548</v>
      </c>
      <c r="K1677" s="40">
        <v>550</v>
      </c>
    </row>
    <row r="1678" spans="1:11" ht="12.75">
      <c r="A1678" s="13"/>
      <c r="B1678" s="145">
        <v>1152600</v>
      </c>
      <c r="C1678" s="143" t="s">
        <v>967</v>
      </c>
      <c r="D1678" s="143" t="s">
        <v>977</v>
      </c>
      <c r="E1678" s="143"/>
      <c r="F1678" s="144"/>
      <c r="G1678" s="144"/>
      <c r="H1678" s="5">
        <f>H1677-B1678</f>
        <v>810732</v>
      </c>
      <c r="I1678" s="23">
        <f t="shared" si="108"/>
        <v>2134.4444444444443</v>
      </c>
      <c r="K1678" s="40">
        <v>540</v>
      </c>
    </row>
    <row r="1679" spans="1:11" ht="12.75">
      <c r="A1679" s="13"/>
      <c r="B1679" s="145">
        <v>2352750</v>
      </c>
      <c r="C1679" s="143" t="s">
        <v>967</v>
      </c>
      <c r="D1679" s="143" t="s">
        <v>978</v>
      </c>
      <c r="E1679" s="143"/>
      <c r="F1679" s="144"/>
      <c r="G1679" s="144"/>
      <c r="H1679" s="5">
        <f>H1678-B1679</f>
        <v>-1542018</v>
      </c>
      <c r="I1679" s="23">
        <f t="shared" si="108"/>
        <v>4277.727272727273</v>
      </c>
      <c r="K1679" s="40">
        <v>550</v>
      </c>
    </row>
    <row r="1680" spans="1:11" ht="12.75">
      <c r="A1680" s="13"/>
      <c r="B1680" s="145">
        <v>375103</v>
      </c>
      <c r="C1680" s="143" t="s">
        <v>967</v>
      </c>
      <c r="D1680" s="143" t="s">
        <v>979</v>
      </c>
      <c r="E1680" s="143"/>
      <c r="F1680" s="144"/>
      <c r="G1680" s="144"/>
      <c r="H1680" s="5">
        <f>H1679-B1680</f>
        <v>-1917121</v>
      </c>
      <c r="I1680" s="23">
        <f t="shared" si="108"/>
        <v>688.262385321101</v>
      </c>
      <c r="K1680" s="40">
        <v>545</v>
      </c>
    </row>
    <row r="1681" spans="1:11" ht="12.75">
      <c r="A1681" s="13"/>
      <c r="B1681" s="145">
        <v>-2777426</v>
      </c>
      <c r="C1681" s="143" t="s">
        <v>967</v>
      </c>
      <c r="D1681" s="143" t="s">
        <v>980</v>
      </c>
      <c r="E1681" s="143"/>
      <c r="F1681" s="144"/>
      <c r="G1681" s="144"/>
      <c r="H1681" s="5">
        <f aca="true" t="shared" si="109" ref="H1681:H1686">H1679-B1681</f>
        <v>1235408</v>
      </c>
      <c r="I1681" s="23">
        <f t="shared" si="108"/>
        <v>-5191.450467289719</v>
      </c>
      <c r="K1681" s="40">
        <v>535</v>
      </c>
    </row>
    <row r="1682" spans="1:11" ht="12.75">
      <c r="A1682" s="13"/>
      <c r="B1682" s="145">
        <v>1647400</v>
      </c>
      <c r="C1682" s="143" t="s">
        <v>967</v>
      </c>
      <c r="D1682" s="143" t="s">
        <v>981</v>
      </c>
      <c r="E1682" s="143"/>
      <c r="F1682" s="144"/>
      <c r="G1682" s="144"/>
      <c r="H1682" s="5">
        <f t="shared" si="109"/>
        <v>-3564521</v>
      </c>
      <c r="I1682" s="23">
        <f t="shared" si="108"/>
        <v>3079.2523364485983</v>
      </c>
      <c r="K1682" s="40">
        <v>535</v>
      </c>
    </row>
    <row r="1683" spans="1:11" ht="12.75">
      <c r="A1683" s="13"/>
      <c r="B1683" s="145">
        <v>-1251924</v>
      </c>
      <c r="C1683" s="143" t="s">
        <v>967</v>
      </c>
      <c r="D1683" s="143" t="s">
        <v>982</v>
      </c>
      <c r="E1683" s="143"/>
      <c r="F1683" s="146" t="s">
        <v>749</v>
      </c>
      <c r="G1683" s="144"/>
      <c r="H1683" s="5">
        <f t="shared" si="109"/>
        <v>2487332</v>
      </c>
      <c r="I1683" s="23">
        <f t="shared" si="108"/>
        <v>-2430.9203883495147</v>
      </c>
      <c r="K1683" s="40">
        <v>515</v>
      </c>
    </row>
    <row r="1684" spans="1:11" ht="12.75">
      <c r="A1684" s="13"/>
      <c r="B1684" s="210">
        <v>1304333</v>
      </c>
      <c r="C1684" s="143" t="s">
        <v>967</v>
      </c>
      <c r="D1684" s="143" t="s">
        <v>983</v>
      </c>
      <c r="E1684" s="143"/>
      <c r="F1684" s="146"/>
      <c r="G1684" s="144"/>
      <c r="H1684" s="5">
        <f t="shared" si="109"/>
        <v>-4868854</v>
      </c>
      <c r="I1684" s="23">
        <f t="shared" si="108"/>
        <v>2532.685436893204</v>
      </c>
      <c r="K1684" s="40">
        <v>515</v>
      </c>
    </row>
    <row r="1685" spans="1:11" ht="12.75">
      <c r="A1685" s="13"/>
      <c r="B1685" s="145">
        <v>-1251924</v>
      </c>
      <c r="C1685" s="143" t="s">
        <v>967</v>
      </c>
      <c r="D1685" s="143" t="s">
        <v>1002</v>
      </c>
      <c r="E1685" s="143"/>
      <c r="F1685" s="146" t="s">
        <v>749</v>
      </c>
      <c r="G1685" s="144" t="s">
        <v>128</v>
      </c>
      <c r="H1685" s="5">
        <f t="shared" si="109"/>
        <v>3739256</v>
      </c>
      <c r="I1685" s="23">
        <f t="shared" si="108"/>
        <v>-2407.5461538461536</v>
      </c>
      <c r="K1685" s="40">
        <v>520</v>
      </c>
    </row>
    <row r="1686" spans="1:11" ht="12.75">
      <c r="A1686" s="13"/>
      <c r="B1686" s="145">
        <f>+B1669</f>
        <v>2409350</v>
      </c>
      <c r="C1686" s="143" t="s">
        <v>967</v>
      </c>
      <c r="D1686" s="143" t="s">
        <v>1003</v>
      </c>
      <c r="E1686" s="143"/>
      <c r="F1686" s="146"/>
      <c r="G1686" s="144"/>
      <c r="H1686" s="5">
        <f t="shared" si="109"/>
        <v>-7278204</v>
      </c>
      <c r="I1686" s="23">
        <f t="shared" si="108"/>
        <v>4633.365384615385</v>
      </c>
      <c r="K1686" s="40">
        <v>520</v>
      </c>
    </row>
    <row r="1687" spans="1:11" s="45" customFormat="1" ht="12.75">
      <c r="A1687" s="13"/>
      <c r="B1687" s="147">
        <f>SUM(B1676:B1686)</f>
        <v>1996930</v>
      </c>
      <c r="C1687" s="148" t="s">
        <v>967</v>
      </c>
      <c r="D1687" s="148" t="s">
        <v>1004</v>
      </c>
      <c r="E1687" s="148"/>
      <c r="F1687" s="149" t="s">
        <v>594</v>
      </c>
      <c r="G1687" s="149"/>
      <c r="H1687" s="150">
        <v>0</v>
      </c>
      <c r="I1687" s="44">
        <f t="shared" si="108"/>
        <v>3840.25</v>
      </c>
      <c r="K1687" s="40">
        <v>520</v>
      </c>
    </row>
    <row r="1688" spans="1:11" ht="12.75">
      <c r="A1688" s="13"/>
      <c r="B1688" s="142"/>
      <c r="C1688" s="151"/>
      <c r="D1688" s="151"/>
      <c r="E1688" s="151"/>
      <c r="F1688" s="152"/>
      <c r="G1688" s="152"/>
      <c r="H1688" s="30"/>
      <c r="I1688" s="23"/>
      <c r="J1688" s="16"/>
      <c r="K1688" s="2"/>
    </row>
    <row r="1689" spans="1:11" ht="12.75">
      <c r="A1689" s="13"/>
      <c r="B1689" s="153"/>
      <c r="C1689" s="154"/>
      <c r="D1689" s="154"/>
      <c r="E1689" s="154"/>
      <c r="F1689" s="155"/>
      <c r="G1689" s="155"/>
      <c r="H1689" s="30"/>
      <c r="I1689" s="39"/>
      <c r="J1689" s="16"/>
      <c r="K1689" s="40"/>
    </row>
    <row r="1690" spans="1:11" s="16" customFormat="1" ht="12.75">
      <c r="A1690" s="13"/>
      <c r="B1690" s="156"/>
      <c r="C1690" s="157"/>
      <c r="D1690" s="157"/>
      <c r="E1690" s="157"/>
      <c r="F1690" s="158"/>
      <c r="G1690" s="158"/>
      <c r="H1690" s="159"/>
      <c r="I1690" s="160"/>
      <c r="K1690" s="2"/>
    </row>
    <row r="1691" spans="1:11" s="16" customFormat="1" ht="12.75">
      <c r="A1691" s="13"/>
      <c r="B1691" s="156"/>
      <c r="C1691" s="157"/>
      <c r="D1691" s="157"/>
      <c r="E1691" s="157"/>
      <c r="F1691" s="158"/>
      <c r="G1691" s="158"/>
      <c r="H1691" s="159">
        <f>H1690-B1691</f>
        <v>0</v>
      </c>
      <c r="I1691" s="160"/>
      <c r="K1691" s="2"/>
    </row>
    <row r="1692" spans="1:11" s="16" customFormat="1" ht="12.75">
      <c r="A1692" s="13"/>
      <c r="B1692" s="161">
        <v>-564</v>
      </c>
      <c r="C1692" s="162" t="s">
        <v>984</v>
      </c>
      <c r="D1692" s="162" t="s">
        <v>1005</v>
      </c>
      <c r="E1692" s="162"/>
      <c r="F1692" s="163"/>
      <c r="G1692" s="163"/>
      <c r="H1692" s="159">
        <f>H1691-B1692</f>
        <v>564</v>
      </c>
      <c r="I1692" s="39">
        <f>+B1692/K1692</f>
        <v>-1.0951456310679613</v>
      </c>
      <c r="K1692" s="2">
        <v>515</v>
      </c>
    </row>
    <row r="1693" spans="1:11" s="16" customFormat="1" ht="12.75">
      <c r="A1693" s="13"/>
      <c r="B1693" s="161">
        <f>+B1670</f>
        <v>1954881</v>
      </c>
      <c r="C1693" s="162" t="s">
        <v>984</v>
      </c>
      <c r="D1693" s="162" t="s">
        <v>1003</v>
      </c>
      <c r="E1693" s="162"/>
      <c r="F1693" s="163"/>
      <c r="G1693" s="163"/>
      <c r="H1693" s="159">
        <f>H1692-B1693</f>
        <v>-1954317</v>
      </c>
      <c r="I1693" s="39">
        <f>+B1693/K1693</f>
        <v>3759.3865384615383</v>
      </c>
      <c r="K1693" s="2">
        <v>520</v>
      </c>
    </row>
    <row r="1694" spans="1:11" s="45" customFormat="1" ht="12.75">
      <c r="A1694" s="12"/>
      <c r="B1694" s="89">
        <f>SUM(B1692:B1693)</f>
        <v>1954317</v>
      </c>
      <c r="C1694" s="165" t="s">
        <v>984</v>
      </c>
      <c r="D1694" s="165" t="s">
        <v>1004</v>
      </c>
      <c r="E1694" s="165"/>
      <c r="F1694" s="166"/>
      <c r="G1694" s="166"/>
      <c r="H1694" s="167"/>
      <c r="I1694" s="168">
        <f>+B1694/K1694</f>
        <v>3758.3019230769232</v>
      </c>
      <c r="K1694" s="40">
        <v>520</v>
      </c>
    </row>
    <row r="1695" spans="1:11" s="16" customFormat="1" ht="12.75">
      <c r="A1695" s="13"/>
      <c r="B1695" s="156"/>
      <c r="C1695" s="157"/>
      <c r="D1695" s="157"/>
      <c r="E1695" s="157"/>
      <c r="F1695" s="158"/>
      <c r="G1695" s="158"/>
      <c r="H1695" s="159"/>
      <c r="I1695" s="160"/>
      <c r="K1695" s="2"/>
    </row>
    <row r="1696" spans="1:11" s="16" customFormat="1" ht="12.75">
      <c r="A1696" s="13"/>
      <c r="B1696" s="169"/>
      <c r="C1696" s="170"/>
      <c r="D1696" s="170"/>
      <c r="E1696" s="170"/>
      <c r="F1696" s="171"/>
      <c r="G1696" s="171"/>
      <c r="H1696" s="172"/>
      <c r="I1696" s="39"/>
      <c r="K1696" s="40"/>
    </row>
    <row r="1697" spans="1:11" s="175" customFormat="1" ht="12.75">
      <c r="A1697" s="123"/>
      <c r="B1697" s="173">
        <v>-1456</v>
      </c>
      <c r="C1697" s="123" t="s">
        <v>970</v>
      </c>
      <c r="D1697" s="123" t="s">
        <v>985</v>
      </c>
      <c r="E1697" s="123"/>
      <c r="F1697" s="174"/>
      <c r="G1697" s="174"/>
      <c r="H1697" s="159">
        <f aca="true" t="shared" si="110" ref="H1697:H1703">H1696-B1697</f>
        <v>1456</v>
      </c>
      <c r="I1697" s="39">
        <f aca="true" t="shared" si="111" ref="I1697:I1704">+B1697/K1697</f>
        <v>-2.696296296296296</v>
      </c>
      <c r="K1697" s="176">
        <v>540</v>
      </c>
    </row>
    <row r="1698" spans="1:11" s="175" customFormat="1" ht="12.75">
      <c r="A1698" s="123"/>
      <c r="B1698" s="173">
        <v>-1604510</v>
      </c>
      <c r="C1698" s="123" t="s">
        <v>970</v>
      </c>
      <c r="D1698" s="123" t="s">
        <v>980</v>
      </c>
      <c r="E1698" s="123"/>
      <c r="F1698" s="174"/>
      <c r="G1698" s="174"/>
      <c r="H1698" s="159">
        <f t="shared" si="110"/>
        <v>1605966</v>
      </c>
      <c r="I1698" s="39">
        <f t="shared" si="111"/>
        <v>-2944.0550458715597</v>
      </c>
      <c r="K1698" s="176">
        <v>545</v>
      </c>
    </row>
    <row r="1699" spans="1:11" s="175" customFormat="1" ht="12.75">
      <c r="A1699" s="123"/>
      <c r="B1699" s="173">
        <v>1603660</v>
      </c>
      <c r="C1699" s="123" t="s">
        <v>970</v>
      </c>
      <c r="D1699" s="123" t="s">
        <v>981</v>
      </c>
      <c r="E1699" s="123"/>
      <c r="F1699" s="174"/>
      <c r="G1699" s="174"/>
      <c r="H1699" s="159">
        <f t="shared" si="110"/>
        <v>2306</v>
      </c>
      <c r="I1699" s="39">
        <f t="shared" si="111"/>
        <v>2997.495327102804</v>
      </c>
      <c r="K1699" s="176">
        <v>535</v>
      </c>
    </row>
    <row r="1700" spans="1:11" s="175" customFormat="1" ht="12.75">
      <c r="A1700" s="123"/>
      <c r="B1700" s="173">
        <v>-1595182</v>
      </c>
      <c r="C1700" s="123" t="s">
        <v>970</v>
      </c>
      <c r="D1700" s="123" t="s">
        <v>982</v>
      </c>
      <c r="E1700" s="123"/>
      <c r="F1700" s="174"/>
      <c r="G1700" s="174"/>
      <c r="H1700" s="159">
        <f t="shared" si="110"/>
        <v>1597488</v>
      </c>
      <c r="I1700" s="39">
        <f t="shared" si="111"/>
        <v>-3097.440776699029</v>
      </c>
      <c r="K1700" s="176">
        <v>515</v>
      </c>
    </row>
    <row r="1701" spans="1:11" s="175" customFormat="1" ht="12.75">
      <c r="A1701" s="123"/>
      <c r="B1701" s="208">
        <v>1551010</v>
      </c>
      <c r="C1701" s="123" t="s">
        <v>970</v>
      </c>
      <c r="D1701" s="123" t="s">
        <v>983</v>
      </c>
      <c r="E1701" s="123"/>
      <c r="F1701" s="174"/>
      <c r="G1701" s="174"/>
      <c r="H1701" s="159">
        <f t="shared" si="110"/>
        <v>46478</v>
      </c>
      <c r="I1701" s="39">
        <f t="shared" si="111"/>
        <v>3011.669902912621</v>
      </c>
      <c r="K1701" s="176">
        <v>515</v>
      </c>
    </row>
    <row r="1702" spans="1:11" s="175" customFormat="1" ht="12.75">
      <c r="A1702" s="123"/>
      <c r="B1702" s="173">
        <v>-1618322</v>
      </c>
      <c r="C1702" s="123" t="s">
        <v>970</v>
      </c>
      <c r="D1702" s="123" t="s">
        <v>1002</v>
      </c>
      <c r="E1702" s="174"/>
      <c r="G1702" s="174"/>
      <c r="H1702" s="159">
        <f t="shared" si="110"/>
        <v>1664800</v>
      </c>
      <c r="I1702" s="39">
        <f t="shared" si="111"/>
        <v>-3112.1576923076923</v>
      </c>
      <c r="K1702" s="176">
        <v>520</v>
      </c>
    </row>
    <row r="1703" spans="1:11" s="175" customFormat="1" ht="12.75">
      <c r="A1703" s="123"/>
      <c r="B1703" s="173">
        <f>+B1671</f>
        <v>1777600</v>
      </c>
      <c r="C1703" s="123" t="s">
        <v>970</v>
      </c>
      <c r="D1703" s="123" t="s">
        <v>1003</v>
      </c>
      <c r="E1703" s="123"/>
      <c r="F1703" s="174"/>
      <c r="G1703" s="174"/>
      <c r="H1703" s="159">
        <f t="shared" si="110"/>
        <v>-112800</v>
      </c>
      <c r="I1703" s="39">
        <f t="shared" si="111"/>
        <v>3418.4615384615386</v>
      </c>
      <c r="K1703" s="176">
        <v>520</v>
      </c>
    </row>
    <row r="1704" spans="1:11" s="179" customFormat="1" ht="12.75">
      <c r="A1704" s="123"/>
      <c r="B1704" s="87">
        <f>SUM(B1697:B1703)</f>
        <v>112800</v>
      </c>
      <c r="C1704" s="177" t="s">
        <v>970</v>
      </c>
      <c r="D1704" s="177" t="s">
        <v>1004</v>
      </c>
      <c r="E1704" s="177"/>
      <c r="F1704" s="178"/>
      <c r="G1704" s="178"/>
      <c r="H1704" s="167"/>
      <c r="I1704" s="44">
        <f t="shared" si="111"/>
        <v>216.92307692307693</v>
      </c>
      <c r="K1704" s="2">
        <v>520</v>
      </c>
    </row>
    <row r="1705" spans="1:11" s="175" customFormat="1" ht="12.75">
      <c r="A1705" s="123"/>
      <c r="B1705" s="173"/>
      <c r="C1705" s="123"/>
      <c r="D1705" s="123"/>
      <c r="E1705" s="123"/>
      <c r="F1705" s="174"/>
      <c r="G1705" s="174"/>
      <c r="H1705" s="180"/>
      <c r="I1705" s="181"/>
      <c r="K1705" s="176"/>
    </row>
    <row r="1706" spans="1:11" s="185" customFormat="1" ht="12.75">
      <c r="A1706" s="129"/>
      <c r="B1706" s="182"/>
      <c r="C1706" s="129"/>
      <c r="D1706" s="129"/>
      <c r="E1706" s="129"/>
      <c r="F1706" s="183"/>
      <c r="G1706" s="183"/>
      <c r="H1706" s="164"/>
      <c r="I1706" s="184"/>
      <c r="K1706" s="186"/>
    </row>
    <row r="1707" spans="1:11" s="185" customFormat="1" ht="12.75">
      <c r="A1707" s="129"/>
      <c r="B1707" s="182"/>
      <c r="C1707" s="129"/>
      <c r="D1707" s="129"/>
      <c r="E1707" s="129"/>
      <c r="F1707" s="183"/>
      <c r="G1707" s="183"/>
      <c r="H1707" s="164"/>
      <c r="I1707" s="184"/>
      <c r="K1707" s="186"/>
    </row>
    <row r="1708" spans="1:11" s="185" customFormat="1" ht="12.75">
      <c r="A1708" s="129"/>
      <c r="B1708" s="182"/>
      <c r="C1708" s="129"/>
      <c r="D1708" s="129"/>
      <c r="E1708" s="129"/>
      <c r="F1708" s="183"/>
      <c r="G1708" s="183"/>
      <c r="H1708" s="164"/>
      <c r="I1708" s="184"/>
      <c r="K1708" s="186"/>
    </row>
    <row r="1709" spans="1:11" s="192" customFormat="1" ht="12.75">
      <c r="A1709" s="187"/>
      <c r="B1709" s="188">
        <v>-13553085</v>
      </c>
      <c r="C1709" s="187" t="s">
        <v>972</v>
      </c>
      <c r="D1709" s="187" t="s">
        <v>986</v>
      </c>
      <c r="E1709" s="187"/>
      <c r="F1709" s="189" t="s">
        <v>455</v>
      </c>
      <c r="G1709" s="189" t="s">
        <v>987</v>
      </c>
      <c r="H1709" s="190">
        <f aca="true" t="shared" si="112" ref="H1709:H1715">H1708-B1709</f>
        <v>13553085</v>
      </c>
      <c r="I1709" s="191">
        <f aca="true" t="shared" si="113" ref="I1709:I1716">+B1709/K1709</f>
        <v>-25098.305555555555</v>
      </c>
      <c r="K1709" s="193">
        <v>540</v>
      </c>
    </row>
    <row r="1710" spans="1:11" s="192" customFormat="1" ht="12.75">
      <c r="A1710" s="187"/>
      <c r="B1710" s="188">
        <v>460805</v>
      </c>
      <c r="C1710" s="187" t="s">
        <v>972</v>
      </c>
      <c r="D1710" s="187" t="s">
        <v>977</v>
      </c>
      <c r="E1710" s="187"/>
      <c r="F1710" s="189"/>
      <c r="G1710" s="189"/>
      <c r="H1710" s="190">
        <f t="shared" si="112"/>
        <v>13092280</v>
      </c>
      <c r="I1710" s="191">
        <f t="shared" si="113"/>
        <v>853.3425925925926</v>
      </c>
      <c r="K1710" s="193">
        <v>540</v>
      </c>
    </row>
    <row r="1711" spans="1:11" s="192" customFormat="1" ht="12.75">
      <c r="A1711" s="187"/>
      <c r="B1711" s="188">
        <v>1632135</v>
      </c>
      <c r="C1711" s="187" t="s">
        <v>972</v>
      </c>
      <c r="D1711" s="187" t="s">
        <v>978</v>
      </c>
      <c r="E1711" s="187"/>
      <c r="F1711" s="189"/>
      <c r="G1711" s="189"/>
      <c r="H1711" s="190">
        <f t="shared" si="112"/>
        <v>11460145</v>
      </c>
      <c r="I1711" s="191">
        <f t="shared" si="113"/>
        <v>2967.518181818182</v>
      </c>
      <c r="K1711" s="193">
        <v>550</v>
      </c>
    </row>
    <row r="1712" spans="1:11" s="192" customFormat="1" ht="12.75">
      <c r="A1712" s="187"/>
      <c r="B1712" s="188">
        <v>811550</v>
      </c>
      <c r="C1712" s="187" t="s">
        <v>972</v>
      </c>
      <c r="D1712" s="187" t="s">
        <v>979</v>
      </c>
      <c r="E1712" s="187"/>
      <c r="F1712" s="189"/>
      <c r="G1712" s="189"/>
      <c r="H1712" s="190">
        <f t="shared" si="112"/>
        <v>10648595</v>
      </c>
      <c r="I1712" s="191">
        <f t="shared" si="113"/>
        <v>1489.0825688073394</v>
      </c>
      <c r="K1712" s="193">
        <v>545</v>
      </c>
    </row>
    <row r="1713" spans="1:11" s="192" customFormat="1" ht="12.75">
      <c r="A1713" s="187"/>
      <c r="B1713" s="188">
        <v>1000150</v>
      </c>
      <c r="C1713" s="187" t="s">
        <v>972</v>
      </c>
      <c r="D1713" s="187" t="s">
        <v>981</v>
      </c>
      <c r="E1713" s="187"/>
      <c r="F1713" s="189"/>
      <c r="G1713" s="189"/>
      <c r="H1713" s="190">
        <f t="shared" si="112"/>
        <v>9648445</v>
      </c>
      <c r="I1713" s="191">
        <f t="shared" si="113"/>
        <v>1869.4392523364486</v>
      </c>
      <c r="K1713" s="193">
        <v>535</v>
      </c>
    </row>
    <row r="1714" spans="1:11" s="192" customFormat="1" ht="12.75">
      <c r="A1714" s="187"/>
      <c r="B1714" s="209">
        <v>1160500</v>
      </c>
      <c r="C1714" s="187" t="s">
        <v>972</v>
      </c>
      <c r="D1714" s="187" t="s">
        <v>983</v>
      </c>
      <c r="E1714" s="187"/>
      <c r="F1714" s="189"/>
      <c r="G1714" s="189"/>
      <c r="H1714" s="190">
        <f t="shared" si="112"/>
        <v>8487945</v>
      </c>
      <c r="I1714" s="191">
        <f t="shared" si="113"/>
        <v>2253.3980582524273</v>
      </c>
      <c r="K1714" s="193">
        <v>515</v>
      </c>
    </row>
    <row r="1715" spans="1:11" s="192" customFormat="1" ht="12.75">
      <c r="A1715" s="187"/>
      <c r="B1715" s="188">
        <f>+B1673</f>
        <v>1103000</v>
      </c>
      <c r="C1715" s="187" t="s">
        <v>972</v>
      </c>
      <c r="D1715" s="187" t="s">
        <v>1003</v>
      </c>
      <c r="E1715" s="187"/>
      <c r="F1715" s="189"/>
      <c r="G1715" s="189"/>
      <c r="H1715" s="190">
        <f t="shared" si="112"/>
        <v>7384945</v>
      </c>
      <c r="I1715" s="191">
        <f t="shared" si="113"/>
        <v>2121.153846153846</v>
      </c>
      <c r="K1715" s="193">
        <v>520</v>
      </c>
    </row>
    <row r="1716" spans="1:11" s="199" customFormat="1" ht="12.75">
      <c r="A1716" s="187"/>
      <c r="B1716" s="194">
        <f>SUM(B1709:B1715)</f>
        <v>-7384945</v>
      </c>
      <c r="C1716" s="195" t="s">
        <v>972</v>
      </c>
      <c r="D1716" s="195" t="s">
        <v>1004</v>
      </c>
      <c r="E1716" s="195"/>
      <c r="F1716" s="196"/>
      <c r="G1716" s="196"/>
      <c r="H1716" s="197"/>
      <c r="I1716" s="198">
        <f t="shared" si="113"/>
        <v>-14201.817307692309</v>
      </c>
      <c r="K1716" s="193">
        <v>520</v>
      </c>
    </row>
    <row r="1717" spans="1:11" s="185" customFormat="1" ht="12.75">
      <c r="A1717" s="129"/>
      <c r="B1717" s="182"/>
      <c r="C1717" s="129"/>
      <c r="D1717" s="129"/>
      <c r="E1717" s="129"/>
      <c r="F1717" s="183"/>
      <c r="G1717" s="183"/>
      <c r="H1717" s="164"/>
      <c r="I1717" s="184"/>
      <c r="K1717" s="186"/>
    </row>
    <row r="1718" spans="1:11" s="185" customFormat="1" ht="12.75">
      <c r="A1718" s="129"/>
      <c r="B1718" s="182"/>
      <c r="C1718" s="129"/>
      <c r="D1718" s="129"/>
      <c r="E1718" s="129"/>
      <c r="F1718" s="183"/>
      <c r="G1718" s="183"/>
      <c r="H1718" s="164"/>
      <c r="I1718" s="184"/>
      <c r="K1718" s="186"/>
    </row>
    <row r="1719" spans="1:11" s="16" customFormat="1" ht="12.75">
      <c r="A1719" s="13"/>
      <c r="B1719" s="251">
        <v>2019950</v>
      </c>
      <c r="C1719" s="157" t="s">
        <v>988</v>
      </c>
      <c r="D1719" s="157" t="s">
        <v>983</v>
      </c>
      <c r="E1719" s="162"/>
      <c r="F1719" s="163"/>
      <c r="G1719" s="163"/>
      <c r="H1719" s="159">
        <f>H1718-B1719</f>
        <v>-2019950</v>
      </c>
      <c r="I1719" s="39">
        <f>+B1719/K1719</f>
        <v>3922.233009708738</v>
      </c>
      <c r="K1719" s="2">
        <v>515</v>
      </c>
    </row>
    <row r="1720" spans="1:11" s="16" customFormat="1" ht="12.75">
      <c r="A1720" s="13"/>
      <c r="B1720" s="156">
        <f>+B1672</f>
        <v>1817475</v>
      </c>
      <c r="C1720" s="157" t="s">
        <v>988</v>
      </c>
      <c r="D1720" s="157" t="s">
        <v>1003</v>
      </c>
      <c r="E1720" s="162"/>
      <c r="F1720" s="163"/>
      <c r="G1720" s="163"/>
      <c r="H1720" s="159">
        <f>H1719-B1720</f>
        <v>-3837425</v>
      </c>
      <c r="I1720" s="39">
        <f>+B1720/K1720</f>
        <v>3495.144230769231</v>
      </c>
      <c r="K1720" s="2">
        <v>520</v>
      </c>
    </row>
    <row r="1721" spans="1:11" s="45" customFormat="1" ht="12.75">
      <c r="A1721" s="13"/>
      <c r="B1721" s="200">
        <f>SUM(B1719:B1720)</f>
        <v>3837425</v>
      </c>
      <c r="C1721" s="201" t="s">
        <v>988</v>
      </c>
      <c r="D1721" s="201" t="s">
        <v>1004</v>
      </c>
      <c r="E1721" s="165"/>
      <c r="F1721" s="166"/>
      <c r="G1721" s="166"/>
      <c r="H1721" s="167"/>
      <c r="I1721" s="168">
        <f>+B1721/K1721</f>
        <v>7379.663461538462</v>
      </c>
      <c r="K1721" s="2">
        <v>520</v>
      </c>
    </row>
    <row r="1722" spans="1:11" s="175" customFormat="1" ht="12.75">
      <c r="A1722" s="123"/>
      <c r="B1722" s="173"/>
      <c r="C1722" s="123"/>
      <c r="D1722" s="123"/>
      <c r="E1722" s="123"/>
      <c r="F1722" s="174"/>
      <c r="G1722" s="174"/>
      <c r="H1722" s="159"/>
      <c r="I1722" s="39"/>
      <c r="K1722" s="2">
        <v>520</v>
      </c>
    </row>
    <row r="1723" spans="1:11" ht="12.75">
      <c r="A1723" s="13"/>
      <c r="B1723" s="156"/>
      <c r="C1723" s="157"/>
      <c r="D1723" s="157"/>
      <c r="E1723" s="157"/>
      <c r="F1723" s="158"/>
      <c r="G1723" s="158"/>
      <c r="H1723" s="30">
        <v>0</v>
      </c>
      <c r="I1723" s="39"/>
      <c r="J1723" s="16"/>
      <c r="K1723" s="2">
        <v>520</v>
      </c>
    </row>
    <row r="1724" spans="1:11" ht="13.5" thickBot="1">
      <c r="A1724" s="13"/>
      <c r="B1724" s="202">
        <f>+B1727</f>
        <v>525000</v>
      </c>
      <c r="C1724" s="80" t="s">
        <v>989</v>
      </c>
      <c r="D1724" s="80"/>
      <c r="E1724" s="80"/>
      <c r="F1724" s="203"/>
      <c r="G1724" s="203"/>
      <c r="H1724" s="72">
        <f>H1723-B1724</f>
        <v>-525000</v>
      </c>
      <c r="I1724" s="66">
        <f>+B1724/K1724</f>
        <v>1009.6153846153846</v>
      </c>
      <c r="J1724" s="204"/>
      <c r="K1724" s="2">
        <v>520</v>
      </c>
    </row>
    <row r="1725" spans="1:11" ht="12.75">
      <c r="A1725" s="13"/>
      <c r="B1725" s="88"/>
      <c r="H1725" s="5">
        <v>0</v>
      </c>
      <c r="I1725" s="23">
        <f>+B1725/K1725</f>
        <v>0</v>
      </c>
      <c r="K1725" s="2">
        <v>520</v>
      </c>
    </row>
    <row r="1726" spans="1:11" ht="12.75">
      <c r="A1726" s="13"/>
      <c r="B1726" s="88">
        <v>525000</v>
      </c>
      <c r="C1726" s="1" t="s">
        <v>990</v>
      </c>
      <c r="D1726" s="1" t="s">
        <v>991</v>
      </c>
      <c r="F1726" s="28" t="s">
        <v>992</v>
      </c>
      <c r="G1726" s="28" t="s">
        <v>14</v>
      </c>
      <c r="H1726" s="5">
        <f>H1725-B1726</f>
        <v>-525000</v>
      </c>
      <c r="I1726" s="23">
        <f>+B1726/K1726</f>
        <v>1009.6153846153846</v>
      </c>
      <c r="K1726" s="2">
        <v>520</v>
      </c>
    </row>
    <row r="1727" spans="1:11" ht="12.75">
      <c r="A1727" s="13"/>
      <c r="B1727" s="205">
        <f>SUM(B1726:B1726)</f>
        <v>525000</v>
      </c>
      <c r="C1727" s="12"/>
      <c r="D1727" s="12" t="s">
        <v>991</v>
      </c>
      <c r="E1727" s="12"/>
      <c r="F1727" s="19"/>
      <c r="G1727" s="19"/>
      <c r="H1727" s="43">
        <v>0</v>
      </c>
      <c r="I1727" s="44">
        <f>+B1727/K1727</f>
        <v>1009.6153846153846</v>
      </c>
      <c r="J1727" s="45"/>
      <c r="K1727" s="2">
        <v>520</v>
      </c>
    </row>
    <row r="1728" spans="1:11" ht="12.75">
      <c r="A1728" s="13"/>
      <c r="H1728" s="5">
        <f>G1727-B1728</f>
        <v>0</v>
      </c>
      <c r="I1728" s="23">
        <f>+B1728/K1728</f>
        <v>0</v>
      </c>
      <c r="K1728" s="2">
        <v>520</v>
      </c>
    </row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2004-04-21T05:05:51Z</cp:lastPrinted>
  <dcterms:created xsi:type="dcterms:W3CDTF">2002-09-25T18:25:46Z</dcterms:created>
  <dcterms:modified xsi:type="dcterms:W3CDTF">2007-03-17T11:05:36Z</dcterms:modified>
  <cp:category/>
  <cp:version/>
  <cp:contentType/>
  <cp:contentStatus/>
</cp:coreProperties>
</file>