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December 07-Summary" sheetId="1" r:id="rId1"/>
    <sheet name="December  07-Detailed" sheetId="2" r:id="rId2"/>
  </sheets>
  <definedNames>
    <definedName name="_xlnm.Print_Titles" localSheetId="1">'December  07-Detailed'!$1:$4</definedName>
    <definedName name="_xlnm.Print_Titles" localSheetId="0">'December 07-Summary'!$1:$4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Sone</author>
    <author>laga</author>
    <author>Mme Eunice</author>
    <author>FRISCO</author>
    <author> Horline Njike</author>
    <author>media</author>
    <author>Cynthia</author>
  </authors>
  <commentList>
    <comment ref="C29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Many trips between Bonanjo, Airport and Bonaberi</t>
        </r>
      </text>
    </comment>
    <comment ref="C6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Gerald Niba for more information on parrots and hippo</t>
        </r>
      </text>
    </comment>
    <comment ref="C70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Niba Gerald on information about parrots</t>
        </r>
      </text>
    </comment>
    <comment ref="C71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 With Gerald Niba for information on hippo</t>
        </r>
      </text>
    </comment>
    <comment ref="C79" authorId="0">
      <text>
        <r>
          <rPr>
            <b/>
            <sz val="8"/>
            <rFont val="Tahoma"/>
            <family val="0"/>
          </rPr>
          <t>Francis: ivory seizure in Nsimalen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Francis: transport to and from Nsimalen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Francis: transport to and from Nsimalen</t>
        </r>
        <r>
          <rPr>
            <sz val="8"/>
            <rFont val="Tahoma"/>
            <family val="0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0"/>
          </rPr>
          <t>i25: Blaise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8"/>
            <rFont val="Tahoma"/>
            <family val="0"/>
          </rPr>
          <t>i25: Logurd</t>
        </r>
        <r>
          <rPr>
            <sz val="8"/>
            <rFont val="Tahoma"/>
            <family val="0"/>
          </rPr>
          <t xml:space="preserve">
</t>
        </r>
      </text>
    </comment>
    <comment ref="C133" authorId="0">
      <text>
        <r>
          <rPr>
            <b/>
            <sz val="8"/>
            <rFont val="Tahoma"/>
            <family val="0"/>
          </rPr>
          <t>i25: Mbida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toook a clando, no receipt issued</t>
        </r>
      </text>
    </comment>
    <comment ref="C15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5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toook a clando, no receipt issued</t>
        </r>
      </text>
    </comment>
    <comment ref="C158" authorId="0">
      <text>
        <r>
          <rPr>
            <b/>
            <sz val="8"/>
            <rFont val="Tahoma"/>
            <family val="0"/>
          </rPr>
          <t>5:by taxi</t>
        </r>
        <r>
          <rPr>
            <sz val="8"/>
            <rFont val="Tahoma"/>
            <family val="0"/>
          </rPr>
          <t xml:space="preserve">
</t>
        </r>
      </text>
    </comment>
    <comment ref="C15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clando car with no receipt</t>
        </r>
      </text>
    </comment>
    <comment ref="C16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6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6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clando car with no receipt</t>
        </r>
      </text>
    </comment>
    <comment ref="C163" authorId="0">
      <text>
        <r>
          <rPr>
            <b/>
            <sz val="8"/>
            <rFont val="Tahoma"/>
            <family val="0"/>
          </rPr>
          <t>5:by taxi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5:by taxi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bda-bsam and bsam-yde in private cars to reach yde early and move to bafia</t>
        </r>
      </text>
    </comment>
    <comment ref="C19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joseph</t>
        </r>
      </text>
    </comment>
    <comment ref="C200" authorId="0">
      <text>
        <r>
          <rPr>
            <sz val="8"/>
            <rFont val="Tahoma"/>
            <family val="0"/>
          </rPr>
          <t>i5:
Mbamu</t>
        </r>
      </text>
    </comment>
    <comment ref="C20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john handicraft centre</t>
        </r>
      </text>
    </comment>
    <comment ref="C20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Amadou</t>
        </r>
      </text>
    </comment>
    <comment ref="C21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17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i25: Laurant</t>
        </r>
        <r>
          <rPr>
            <sz val="8"/>
            <rFont val="Tahoma"/>
            <family val="0"/>
          </rPr>
          <t xml:space="preserve">
</t>
        </r>
      </text>
    </comment>
    <comment ref="C237" authorId="0">
      <text>
        <r>
          <rPr>
            <b/>
            <sz val="8"/>
            <rFont val="Tahoma"/>
            <family val="0"/>
          </rPr>
          <t>i25: Laurant</t>
        </r>
        <r>
          <rPr>
            <sz val="8"/>
            <rFont val="Tahoma"/>
            <family val="0"/>
          </rPr>
          <t xml:space="preserve">
</t>
        </r>
      </text>
    </comment>
    <comment ref="C245" authorId="0">
      <text>
        <r>
          <rPr>
            <b/>
            <sz val="8"/>
            <rFont val="Tahoma"/>
            <family val="0"/>
          </rPr>
          <t>user: Nkongsamba investigations (Gorilla)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55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5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75" authorId="0">
      <text>
        <r>
          <rPr>
            <b/>
            <sz val="8"/>
            <rFont val="Tahoma"/>
            <family val="0"/>
          </rPr>
          <t>i25: Celestin and Paul</t>
        </r>
        <r>
          <rPr>
            <sz val="8"/>
            <rFont val="Tahoma"/>
            <family val="0"/>
          </rPr>
          <t xml:space="preserve">
</t>
        </r>
      </text>
    </comment>
    <comment ref="C276" authorId="0">
      <text>
        <r>
          <rPr>
            <b/>
            <sz val="8"/>
            <rFont val="Tahoma"/>
            <family val="0"/>
          </rPr>
          <t>i25: Ernest</t>
        </r>
        <r>
          <rPr>
            <sz val="8"/>
            <rFont val="Tahoma"/>
            <family val="0"/>
          </rPr>
          <t xml:space="preserve">
</t>
        </r>
      </text>
    </comment>
    <comment ref="C2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private transport</t>
        </r>
      </text>
    </comment>
    <comment ref="C312" authorId="0">
      <text>
        <r>
          <rPr>
            <b/>
            <sz val="8"/>
            <rFont val="Tahoma"/>
            <family val="0"/>
          </rPr>
          <t>i30: Awason</t>
        </r>
        <r>
          <rPr>
            <sz val="8"/>
            <rFont val="Tahoma"/>
            <family val="0"/>
          </rPr>
          <t xml:space="preserve">
</t>
        </r>
      </text>
    </comment>
    <comment ref="C313" authorId="0">
      <text>
        <r>
          <rPr>
            <b/>
            <sz val="8"/>
            <rFont val="Tahoma"/>
            <family val="0"/>
          </rPr>
          <t>i30: Ewonde</t>
        </r>
        <r>
          <rPr>
            <sz val="8"/>
            <rFont val="Tahoma"/>
            <family val="0"/>
          </rPr>
          <t xml:space="preserve">
</t>
        </r>
      </text>
    </comment>
    <comment ref="C314" authorId="0">
      <text>
        <r>
          <rPr>
            <b/>
            <sz val="8"/>
            <rFont val="Tahoma"/>
            <family val="0"/>
          </rPr>
          <t>i30: Awa and myself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3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49" authorId="0">
      <text>
        <r>
          <rPr>
            <b/>
            <sz val="8"/>
            <rFont val="Tahoma"/>
            <family val="0"/>
          </rPr>
          <t>i25: Jean</t>
        </r>
        <r>
          <rPr>
            <sz val="8"/>
            <rFont val="Tahoma"/>
            <family val="0"/>
          </rPr>
          <t xml:space="preserve">
</t>
        </r>
      </text>
    </comment>
    <comment ref="C350" authorId="0">
      <text>
        <r>
          <rPr>
            <b/>
            <sz val="8"/>
            <rFont val="Tahoma"/>
            <family val="0"/>
          </rPr>
          <t>i25: Jean</t>
        </r>
        <r>
          <rPr>
            <sz val="8"/>
            <rFont val="Tahoma"/>
            <family val="0"/>
          </rPr>
          <t xml:space="preserve">
</t>
        </r>
      </text>
    </comment>
    <comment ref="C367" authorId="0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368" authorId="0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401" authorId="0">
      <text>
        <r>
          <rPr>
            <b/>
            <sz val="8"/>
            <rFont val="Tahoma"/>
            <family val="0"/>
          </rPr>
          <t>i30: Neba and myself</t>
        </r>
        <r>
          <rPr>
            <sz val="8"/>
            <rFont val="Tahoma"/>
            <family val="0"/>
          </rPr>
          <t xml:space="preserve">
</t>
        </r>
      </text>
    </comment>
    <comment ref="C402" authorId="0">
      <text>
        <r>
          <rPr>
            <b/>
            <sz val="8"/>
            <rFont val="Tahoma"/>
            <family val="0"/>
          </rPr>
          <t>i30: Neba</t>
        </r>
        <r>
          <rPr>
            <sz val="8"/>
            <rFont val="Tahoma"/>
            <family val="0"/>
          </rPr>
          <t xml:space="preserve">
</t>
        </r>
      </text>
    </comment>
    <comment ref="C403" authorId="0">
      <text>
        <r>
          <rPr>
            <b/>
            <sz val="8"/>
            <rFont val="Tahoma"/>
            <family val="0"/>
          </rPr>
          <t>i30: Neba and wife</t>
        </r>
        <r>
          <rPr>
            <sz val="8"/>
            <rFont val="Tahoma"/>
            <family val="0"/>
          </rPr>
          <t xml:space="preserve">
</t>
        </r>
      </text>
    </comment>
    <comment ref="C404" authorId="0">
      <text>
        <r>
          <rPr>
            <b/>
            <sz val="8"/>
            <rFont val="Tahoma"/>
            <family val="0"/>
          </rPr>
          <t>i30: Neba</t>
        </r>
        <r>
          <rPr>
            <sz val="8"/>
            <rFont val="Tahoma"/>
            <family val="0"/>
          </rPr>
          <t xml:space="preserve">
</t>
        </r>
      </text>
    </comment>
    <comment ref="C41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byke</t>
        </r>
      </text>
    </comment>
    <comment ref="C43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mr George in bafia</t>
        </r>
      </text>
    </comment>
    <comment ref="C43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ismael in yde</t>
        </r>
      </text>
    </comment>
    <comment ref="C470" authorId="0">
      <text>
        <r>
          <rPr>
            <b/>
            <sz val="8"/>
            <rFont val="Tahoma"/>
            <family val="0"/>
          </rPr>
          <t>i25: Peter</t>
        </r>
        <r>
          <rPr>
            <sz val="8"/>
            <rFont val="Tahoma"/>
            <family val="0"/>
          </rPr>
          <t xml:space="preserve">
</t>
        </r>
      </text>
    </comment>
    <comment ref="C471" authorId="0">
      <text>
        <r>
          <rPr>
            <b/>
            <sz val="8"/>
            <rFont val="Tahoma"/>
            <family val="0"/>
          </rPr>
          <t>i25: Peter and Eric</t>
        </r>
        <r>
          <rPr>
            <sz val="8"/>
            <rFont val="Tahoma"/>
            <family val="0"/>
          </rPr>
          <t xml:space="preserve">
</t>
        </r>
      </text>
    </comment>
    <comment ref="C48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9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91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92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513" authorId="0">
      <text>
        <r>
          <rPr>
            <b/>
            <sz val="8"/>
            <rFont val="Tahoma"/>
            <family val="0"/>
          </rPr>
          <t>user: mineral water because of bad water in Djoum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user: mineral water because of bad water in Djoum</t>
        </r>
        <r>
          <rPr>
            <sz val="8"/>
            <rFont val="Tahoma"/>
            <family val="0"/>
          </rPr>
          <t xml:space="preserve">
</t>
        </r>
      </text>
    </comment>
    <comment ref="C517" authorId="0">
      <text>
        <r>
          <rPr>
            <b/>
            <sz val="8"/>
            <rFont val="Tahoma"/>
            <family val="0"/>
          </rPr>
          <t>user: mineral water because of bad water in Djoum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i5: Joel Ngano</t>
        </r>
        <r>
          <rPr>
            <sz val="8"/>
            <rFont val="Tahoma"/>
            <family val="0"/>
          </rPr>
          <t xml:space="preserve">
</t>
        </r>
      </text>
    </comment>
    <comment ref="C523" authorId="0">
      <text>
        <r>
          <rPr>
            <b/>
            <sz val="8"/>
            <rFont val="Tahoma"/>
            <family val="0"/>
          </rPr>
          <t>i5: ze Atuba</t>
        </r>
        <r>
          <rPr>
            <sz val="8"/>
            <rFont val="Tahoma"/>
            <family val="0"/>
          </rPr>
          <t xml:space="preserve">
</t>
        </r>
      </text>
    </comment>
    <comment ref="C524" authorId="0">
      <text>
        <r>
          <rPr>
            <b/>
            <sz val="8"/>
            <rFont val="Tahoma"/>
            <family val="0"/>
          </rPr>
          <t>i5: Joel Ngano</t>
        </r>
        <r>
          <rPr>
            <sz val="8"/>
            <rFont val="Tahoma"/>
            <family val="0"/>
          </rPr>
          <t xml:space="preserve">
</t>
        </r>
      </text>
    </comment>
    <comment ref="C53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3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53" authorId="0">
      <text>
        <r>
          <rPr>
            <b/>
            <sz val="8"/>
            <rFont val="Tahoma"/>
            <family val="0"/>
          </rPr>
          <t>i25: Celestin</t>
        </r>
        <r>
          <rPr>
            <sz val="8"/>
            <rFont val="Tahoma"/>
            <family val="0"/>
          </rPr>
          <t xml:space="preserve">
</t>
        </r>
      </text>
    </comment>
    <comment ref="C569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7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93" authorId="0">
      <text>
        <r>
          <rPr>
            <b/>
            <sz val="8"/>
            <rFont val="Tahoma"/>
            <family val="0"/>
          </rPr>
          <t>i25: Vincent</t>
        </r>
        <r>
          <rPr>
            <sz val="8"/>
            <rFont val="Tahoma"/>
            <family val="0"/>
          </rPr>
          <t xml:space="preserve">
</t>
        </r>
      </text>
    </comment>
    <comment ref="C594" authorId="0">
      <text>
        <r>
          <rPr>
            <b/>
            <sz val="8"/>
            <rFont val="Tahoma"/>
            <family val="0"/>
          </rPr>
          <t>i25: Jacques</t>
        </r>
        <r>
          <rPr>
            <sz val="8"/>
            <rFont val="Tahoma"/>
            <family val="0"/>
          </rPr>
          <t xml:space="preserve">
</t>
        </r>
      </text>
    </comment>
    <comment ref="C595" authorId="0">
      <text>
        <r>
          <rPr>
            <b/>
            <sz val="8"/>
            <rFont val="Tahoma"/>
            <family val="0"/>
          </rPr>
          <t>i25:Tom</t>
        </r>
        <r>
          <rPr>
            <sz val="8"/>
            <rFont val="Tahoma"/>
            <family val="0"/>
          </rPr>
          <t xml:space="preserve">
</t>
        </r>
      </text>
    </comment>
    <comment ref="C606" authorId="0">
      <text>
        <r>
          <rPr>
            <b/>
            <sz val="8"/>
            <rFont val="Tahoma"/>
            <family val="0"/>
          </rPr>
          <t>i25: for Jail visit</t>
        </r>
        <r>
          <rPr>
            <sz val="8"/>
            <rFont val="Tahoma"/>
            <family val="0"/>
          </rPr>
          <t xml:space="preserve">
</t>
        </r>
      </text>
    </comment>
    <comment ref="C61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11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61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33" authorId="0">
      <text>
        <r>
          <rPr>
            <b/>
            <sz val="8"/>
            <rFont val="Tahoma"/>
            <family val="0"/>
          </rPr>
          <t>i25:Tom</t>
        </r>
        <r>
          <rPr>
            <sz val="8"/>
            <rFont val="Tahoma"/>
            <family val="0"/>
          </rPr>
          <t xml:space="preserve">
</t>
        </r>
      </text>
    </comment>
    <comment ref="C634" authorId="0">
      <text>
        <r>
          <rPr>
            <b/>
            <sz val="8"/>
            <rFont val="Tahoma"/>
            <family val="0"/>
          </rPr>
          <t>i25: Talo</t>
        </r>
        <r>
          <rPr>
            <sz val="8"/>
            <rFont val="Tahoma"/>
            <family val="0"/>
          </rPr>
          <t xml:space="preserve">
</t>
        </r>
      </text>
    </comment>
    <comment ref="C635" authorId="0">
      <text>
        <r>
          <rPr>
            <b/>
            <sz val="8"/>
            <rFont val="Tahoma"/>
            <family val="0"/>
          </rPr>
          <t>i25: Taboc</t>
        </r>
        <r>
          <rPr>
            <sz val="8"/>
            <rFont val="Tahoma"/>
            <family val="0"/>
          </rPr>
          <t xml:space="preserve">
</t>
        </r>
      </text>
    </comment>
    <comment ref="C655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appears 2 times because I first worked in the office before going on mission and did not want to mix them</t>
        </r>
      </text>
    </comment>
    <comment ref="C656" authorId="0">
      <text>
        <r>
          <rPr>
            <b/>
            <sz val="8"/>
            <rFont val="Tahoma"/>
            <family val="0"/>
          </rPr>
          <t>i26: hotel-airport-akwa-round point-bonaberi-round point-hotel</t>
        </r>
        <r>
          <rPr>
            <sz val="8"/>
            <rFont val="Tahoma"/>
            <family val="0"/>
          </rPr>
          <t xml:space="preserve">
</t>
        </r>
      </text>
    </comment>
    <comment ref="C657" authorId="0">
      <text>
        <r>
          <rPr>
            <b/>
            <sz val="8"/>
            <rFont val="Tahoma"/>
            <family val="0"/>
          </rPr>
          <t>i26: hotel-airport-akwa-round point-bonaberi-round point- bonanjo-hotel</t>
        </r>
        <r>
          <rPr>
            <sz val="8"/>
            <rFont val="Tahoma"/>
            <family val="0"/>
          </rPr>
          <t xml:space="preserve">
</t>
        </r>
      </text>
    </comment>
    <comment ref="C672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Gerald Neba for more information on Pakistanese, hippo and other traffickers</t>
        </r>
      </text>
    </comment>
    <comment ref="C673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maggi for documents on hippo and other animals sent out of Cameroon</t>
        </r>
      </text>
    </comment>
    <comment ref="C677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Niba and Maggi</t>
        </r>
      </text>
    </comment>
    <comment ref="C736" authorId="0">
      <text>
        <r>
          <rPr>
            <b/>
            <sz val="8"/>
            <rFont val="Tahoma"/>
            <family val="0"/>
          </rPr>
          <t>i26: ivory seizure in Nsimalen</t>
        </r>
        <r>
          <rPr>
            <sz val="8"/>
            <rFont val="Tahoma"/>
            <family val="0"/>
          </rPr>
          <t xml:space="preserve">
</t>
        </r>
      </text>
    </comment>
    <comment ref="C760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Amougou on information concerning Chinese ivory traffickers through Nsimalen International Airport, Yaounde</t>
        </r>
      </text>
    </comment>
    <comment ref="C773" authorId="1">
      <text>
        <r>
          <rPr>
            <b/>
            <sz val="8"/>
            <rFont val="Tahoma"/>
            <family val="0"/>
          </rPr>
          <t>Back to yaounde</t>
        </r>
      </text>
    </comment>
    <comment ref="C779" authorId="1">
      <text>
        <r>
          <rPr>
            <b/>
            <sz val="8"/>
            <rFont val="Tahoma"/>
            <family val="0"/>
          </rPr>
          <t>Douala and yaounde</t>
        </r>
      </text>
    </comment>
    <comment ref="F867" authorId="0">
      <text>
        <r>
          <rPr>
            <b/>
            <sz val="8"/>
            <rFont val="Tahoma"/>
            <family val="0"/>
          </rPr>
          <t>user: 30.000frs christmas bonus</t>
        </r>
        <r>
          <rPr>
            <sz val="8"/>
            <rFont val="Tahoma"/>
            <family val="0"/>
          </rPr>
          <t xml:space="preserve">
</t>
        </r>
      </text>
    </comment>
    <comment ref="F869" authorId="0">
      <text>
        <r>
          <rPr>
            <b/>
            <sz val="8"/>
            <rFont val="Tahoma"/>
            <family val="0"/>
          </rPr>
          <t>user: 30.000frs christmas bonus</t>
        </r>
        <r>
          <rPr>
            <sz val="8"/>
            <rFont val="Tahoma"/>
            <family val="0"/>
          </rPr>
          <t xml:space="preserve">
</t>
        </r>
      </text>
    </comment>
    <comment ref="F871" authorId="0">
      <text>
        <r>
          <rPr>
            <b/>
            <sz val="8"/>
            <rFont val="Tahoma"/>
            <family val="0"/>
          </rPr>
          <t>user: 30.000frs christmas bonus</t>
        </r>
        <r>
          <rPr>
            <sz val="8"/>
            <rFont val="Tahoma"/>
            <family val="0"/>
          </rPr>
          <t xml:space="preserve">
</t>
        </r>
      </text>
    </comment>
    <comment ref="F873" authorId="0">
      <text>
        <r>
          <rPr>
            <b/>
            <sz val="8"/>
            <rFont val="Tahoma"/>
            <family val="0"/>
          </rPr>
          <t xml:space="preserve">user: 30.000frs for christmas bonus
</t>
        </r>
        <r>
          <rPr>
            <sz val="8"/>
            <rFont val="Tahoma"/>
            <family val="0"/>
          </rPr>
          <t xml:space="preserve">
</t>
        </r>
      </text>
    </comment>
    <comment ref="C884" authorId="0">
      <text>
        <r>
          <rPr>
            <b/>
            <sz val="8"/>
            <rFont val="Tahoma"/>
            <family val="0"/>
          </rPr>
          <t>user: Parrots operation</t>
        </r>
        <r>
          <rPr>
            <sz val="8"/>
            <rFont val="Tahoma"/>
            <family val="0"/>
          </rPr>
          <t xml:space="preserve">
</t>
        </r>
      </text>
    </comment>
    <comment ref="C887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889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811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812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814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815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821" authorId="0">
      <text>
        <r>
          <rPr>
            <b/>
            <sz val="8"/>
            <rFont val="Tahoma"/>
            <family val="0"/>
          </rPr>
          <t>i30: during attempt of operation</t>
        </r>
        <r>
          <rPr>
            <sz val="8"/>
            <rFont val="Tahoma"/>
            <family val="0"/>
          </rPr>
          <t xml:space="preserve">
</t>
        </r>
      </text>
    </comment>
    <comment ref="C823" authorId="0">
      <text>
        <r>
          <rPr>
            <b/>
            <sz val="8"/>
            <rFont val="Tahoma"/>
            <family val="0"/>
          </rPr>
          <t>i30: during attempt of operation</t>
        </r>
        <r>
          <rPr>
            <sz val="8"/>
            <rFont val="Tahoma"/>
            <family val="0"/>
          </rPr>
          <t xml:space="preserve">
</t>
        </r>
      </text>
    </comment>
    <comment ref="C826" authorId="0">
      <text>
        <r>
          <rPr>
            <b/>
            <sz val="8"/>
            <rFont val="Tahoma"/>
            <family val="0"/>
          </rPr>
          <t>Julius: hired taxi to Babui for attampted operation</t>
        </r>
        <r>
          <rPr>
            <sz val="8"/>
            <rFont val="Tahoma"/>
            <family val="0"/>
          </rPr>
          <t xml:space="preserve">
</t>
        </r>
      </text>
    </comment>
    <comment ref="C827" authorId="0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</t>
        </r>
      </text>
    </comment>
    <comment ref="C829" authorId="0">
      <text>
        <r>
          <rPr>
            <b/>
            <sz val="8"/>
            <rFont val="Tahoma"/>
            <family val="0"/>
          </rPr>
          <t>Julius: hired taxi to Babui for attampted operation</t>
        </r>
        <r>
          <rPr>
            <sz val="8"/>
            <rFont val="Tahoma"/>
            <family val="0"/>
          </rPr>
          <t xml:space="preserve">
</t>
        </r>
      </text>
    </comment>
    <comment ref="C856" authorId="0">
      <text>
        <r>
          <rPr>
            <b/>
            <sz val="8"/>
            <rFont val="Tahoma"/>
            <family val="0"/>
          </rPr>
          <t>i30: Sama and Neba</t>
        </r>
        <r>
          <rPr>
            <sz val="8"/>
            <rFont val="Tahoma"/>
            <family val="0"/>
          </rPr>
          <t xml:space="preserve">
</t>
        </r>
      </text>
    </comment>
    <comment ref="C857" authorId="0">
      <text>
        <r>
          <rPr>
            <b/>
            <sz val="8"/>
            <rFont val="Tahoma"/>
            <family val="0"/>
          </rPr>
          <t>i30: Awa and Neba</t>
        </r>
        <r>
          <rPr>
            <sz val="8"/>
            <rFont val="Tahoma"/>
            <family val="0"/>
          </rPr>
          <t xml:space="preserve">
</t>
        </r>
      </text>
    </comment>
    <comment ref="C91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give to  the police officer who assisted us during the second parrot operation</t>
        </r>
      </text>
    </comment>
    <comment ref="C929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930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932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933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934" authorId="0">
      <text>
        <r>
          <rPr>
            <b/>
            <sz val="8"/>
            <rFont val="Tahoma"/>
            <family val="0"/>
          </rPr>
          <t>user: Nkongsamba investigations (Gorilla)</t>
        </r>
        <r>
          <rPr>
            <sz val="8"/>
            <rFont val="Tahoma"/>
            <family val="0"/>
          </rPr>
          <t xml:space="preserve">
</t>
        </r>
      </text>
    </comment>
    <comment ref="C936" authorId="0">
      <text>
        <r>
          <rPr>
            <b/>
            <sz val="8"/>
            <rFont val="Tahoma"/>
            <family val="0"/>
          </rPr>
          <t>Horline: Douala parrots</t>
        </r>
        <r>
          <rPr>
            <sz val="8"/>
            <rFont val="Tahoma"/>
            <family val="0"/>
          </rPr>
          <t xml:space="preserve">
</t>
        </r>
      </text>
    </comment>
    <comment ref="C944" authorId="3">
      <text>
        <r>
          <rPr>
            <b/>
            <sz val="8"/>
            <rFont val="Tahoma"/>
            <family val="0"/>
          </rPr>
          <t>Horline: parrots Douala</t>
        </r>
        <r>
          <rPr>
            <sz val="8"/>
            <rFont val="Tahoma"/>
            <family val="0"/>
          </rPr>
          <t xml:space="preserve">
</t>
        </r>
      </text>
    </comment>
    <comment ref="C949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950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954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979" authorId="3">
      <text>
        <r>
          <rPr>
            <b/>
            <sz val="8"/>
            <rFont val="Tahoma"/>
            <family val="0"/>
          </rPr>
          <t>Alain: parrots Douala</t>
        </r>
        <r>
          <rPr>
            <sz val="8"/>
            <rFont val="Tahoma"/>
            <family val="0"/>
          </rPr>
          <t xml:space="preserve">
</t>
        </r>
      </text>
    </comment>
    <comment ref="C993" authorId="3">
      <text>
        <r>
          <rPr>
            <b/>
            <sz val="8"/>
            <rFont val="Tahoma"/>
            <family val="0"/>
          </rPr>
          <t>Aime: parrots Douala</t>
        </r>
        <r>
          <rPr>
            <sz val="8"/>
            <rFont val="Tahoma"/>
            <family val="0"/>
          </rPr>
          <t xml:space="preserve">
</t>
        </r>
      </text>
    </comment>
    <comment ref="C1005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006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007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008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009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010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011" authorId="3">
      <text>
        <r>
          <rPr>
            <b/>
            <sz val="8"/>
            <rFont val="Tahoma"/>
            <family val="0"/>
          </rPr>
          <t>Ofir: parrots Douala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013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01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Horline and Aimé</t>
        </r>
      </text>
    </comment>
    <comment ref="C101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buying a phonecard to call Horline, Eric, and Josias</t>
        </r>
      </text>
    </comment>
    <comment ref="C1016" authorId="4">
      <text>
        <r>
          <rPr>
            <b/>
            <sz val="8"/>
            <rFont val="Tahoma"/>
            <family val="0"/>
          </rPr>
          <t>FRISCO:</t>
        </r>
        <r>
          <rPr>
            <sz val="8"/>
            <rFont val="Tahoma"/>
            <family val="0"/>
          </rPr>
          <t xml:space="preserve">
buying a phonecard to call Me Mbuan and Djeumelie</t>
        </r>
      </text>
    </comment>
    <comment ref="C101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box: to call Horline, Me Mbuan, Delegate and Sone</t>
        </r>
      </text>
    </comment>
    <comment ref="C1018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box: to call Emeline, JP, Horline and Julius</t>
        </r>
      </text>
    </comment>
    <comment ref="C106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from Bonanjo to the airport</t>
        </r>
      </text>
    </comment>
    <comment ref="C106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tranport to find a fax and photocopier, to recuperate the CITES permit and certificate of origine and another moving</t>
        </r>
      </text>
    </comment>
    <comment ref="C106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to check an expert in law of transport and transit</t>
        </r>
      </text>
    </comment>
    <comment ref="C107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for another moving</t>
        </r>
      </text>
    </comment>
    <comment ref="C1071" authorId="2">
      <text>
        <r>
          <rPr>
            <b/>
            <sz val="8"/>
            <rFont val="Tahoma"/>
            <family val="0"/>
          </rPr>
          <t xml:space="preserve">laga:
</t>
        </r>
        <r>
          <rPr>
            <sz val="8"/>
            <rFont val="Tahoma"/>
            <family val="0"/>
          </rPr>
          <t xml:space="preserve"> special taxi from Delegation to the Douala airport</t>
        </r>
      </text>
    </comment>
    <comment ref="C107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go at the hospital and come back to the delegation</t>
        </r>
      </text>
    </comment>
    <comment ref="C107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of the chief of post from delegation to the Doaula Airport</t>
        </r>
      </text>
    </comment>
    <comment ref="C1074" authorId="2">
      <text>
        <r>
          <rPr>
            <b/>
            <sz val="8"/>
            <rFont val="Tahoma"/>
            <family val="0"/>
          </rPr>
          <t xml:space="preserve">laga:  </t>
        </r>
        <r>
          <rPr>
            <sz val="8"/>
            <rFont val="Tahoma"/>
            <family val="2"/>
          </rPr>
          <t>taxi from the airport to the delegation, from the delegation to Ethiopian airline and anothers moving</t>
        </r>
      </text>
    </comment>
    <comment ref="C1078" authorId="2">
      <text>
        <r>
          <rPr>
            <b/>
            <sz val="8"/>
            <rFont val="Tahoma"/>
            <family val="0"/>
          </rPr>
          <t xml:space="preserve">laga:
</t>
        </r>
        <r>
          <rPr>
            <sz val="8"/>
            <rFont val="Tahoma"/>
            <family val="0"/>
          </rPr>
          <t>taxi from airport to ethiopian airline and from ethiopian airline to delegation</t>
        </r>
      </text>
    </comment>
    <comment ref="C107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to leave at the delegation, airport and Ethiopian airline</t>
        </r>
      </text>
    </comment>
    <comment ref="C108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08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</t>
        </r>
      </text>
    </comment>
    <comment ref="C108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coming back in the night</t>
        </r>
      </text>
    </comment>
    <comment ref="C110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from Ngongang's Chamber to Ets Sama With Me Gerald Amougou</t>
        </r>
      </text>
    </comment>
    <comment ref="C110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to find the  Ets Ajos Sama</t>
        </r>
      </text>
    </comment>
    <comment ref="C110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for another moving</t>
        </r>
      </text>
    </comment>
    <comment ref="C112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13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</t>
        </r>
      </text>
    </comment>
    <comment ref="C113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from Central voyage to the Douala airport</t>
        </r>
      </text>
    </comment>
    <comment ref="C113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for another moving from hotel to delegation, from delegation to court and from court to central voyage</t>
        </r>
      </text>
    </comment>
    <comment ref="C113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14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Yde, Dla,Mbanga,and Kumba</t>
        </r>
      </text>
    </comment>
    <comment ref="C114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Kumba and Mamfe</t>
        </r>
      </text>
    </comment>
    <comment ref="C114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Mamfe and Kumba</t>
        </r>
      </text>
    </comment>
    <comment ref="C114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Kumba and Mamfe</t>
        </r>
      </text>
    </comment>
    <comment ref="C114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148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Yaoundé late in the night</t>
        </r>
      </text>
    </comment>
    <comment ref="C115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arriving in Younde</t>
        </r>
      </text>
    </comment>
    <comment ref="C115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arriving in Yaoude</t>
        </r>
      </text>
    </comment>
    <comment ref="C1170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GOING TO THE STATION ON THE WAY TO DOUALA</t>
        </r>
      </text>
    </comment>
    <comment ref="C1171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in douala town</t>
        </r>
      </text>
    </comment>
    <comment ref="C1172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arriving Yaounde in the night </t>
        </r>
      </text>
    </comment>
    <comment ref="F118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See the receipt number 16 of the november's report</t>
        </r>
      </text>
    </comment>
    <comment ref="F118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See the receipt number 16 of the november's report</t>
        </r>
      </text>
    </comment>
    <comment ref="F118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See the receipt number 16 of the november's report</t>
        </r>
      </text>
    </comment>
    <comment ref="F118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See the receipt number 16 of the november's report</t>
        </r>
      </text>
    </comment>
    <comment ref="F118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See the receipt number 16 of the november's report</t>
        </r>
      </text>
    </comment>
    <comment ref="C118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arriving in Nkongsamba at 1 o'clock in the night, they were no room left for 5000 Fcfa</t>
        </r>
      </text>
    </comment>
    <comment ref="C119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No room left for 5000</t>
        </r>
      </text>
    </comment>
    <comment ref="C119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he left room efter 12 o'clock</t>
        </r>
      </text>
    </comment>
    <comment ref="C123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Sama's CITES permit and certficate of origine, One page at 50 Cfa frc</t>
        </r>
      </text>
    </comment>
    <comment ref="C123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commissioner insisted that the Sama's  file must be photocopy at the airport, 1 page at 100 Cfa frs at the airport, </t>
        </r>
      </text>
    </comment>
    <comment ref="C123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Sama's file </t>
        </r>
      </text>
    </comment>
    <comment ref="C123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print the complaint report and letter addressed to the air ethiopian airline</t>
        </r>
      </text>
    </comment>
    <comment ref="C123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Sama's file coming from Ethiopian Airline</t>
        </r>
      </text>
    </comment>
    <comment ref="C123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financiai file</t>
        </r>
      </text>
    </comment>
    <comment ref="C123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print letters going to the Minfof, </t>
        </r>
      </text>
    </comment>
    <comment ref="C1238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letters going to the Minfof</t>
        </r>
      </text>
    </comment>
    <comment ref="C123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letters going to the Minfof</t>
        </r>
      </text>
    </comment>
    <comment ref="C124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Sama's file</t>
        </r>
      </text>
    </comment>
    <comment ref="C124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internet club file</t>
        </r>
      </text>
    </comment>
    <comment ref="C124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Parrot's PV </t>
        </r>
      </text>
    </comment>
    <comment ref="C124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Eroko, Donfack, Ngameni and Sama's complaint report</t>
        </r>
      </text>
    </comment>
    <comment ref="C124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4 pages of Penal Code</t>
        </r>
      </text>
    </comment>
    <comment ref="C124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Fongang Jonas file</t>
        </r>
      </text>
    </comment>
    <comment ref="C124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Document for interpol</t>
        </r>
      </text>
    </comment>
    <comment ref="C1248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interpol's work</t>
        </r>
      </text>
    </comment>
    <comment ref="C124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internet's work</t>
        </r>
      </text>
    </comment>
    <comment ref="C1254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fees for Djoum case</t>
        </r>
      </text>
    </comment>
    <comment ref="C1255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for appearence in two court cases: 1 - djofang henri in nkonsamba
2- Sakey eugeine and eroko in douala</t>
        </r>
      </text>
    </comment>
    <comment ref="C1259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douala for the case of sama jonathan, the 2nd parrot case</t>
        </r>
      </text>
    </comment>
    <comment ref="C1260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douala, for Sama investigation</t>
        </r>
      </text>
    </comment>
    <comment ref="C1261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douala for the case of sama jonathan, the 2nd parrot case</t>
        </r>
      </text>
    </comment>
    <comment ref="C1262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mamfe for the case Eyong BI and others</t>
        </r>
      </text>
    </comment>
    <comment ref="C127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of the Minfof to Ethiopian airline</t>
        </r>
      </text>
    </comment>
    <comment ref="C1030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CITES permit
and certificate of origine to Horline in Yaounde</t>
        </r>
      </text>
    </comment>
    <comment ref="E1275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277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279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281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283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1297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b/>
            <sz val="8"/>
            <rFont val="Tahoma"/>
            <family val="0"/>
          </rPr>
          <t>user: parrot pictures in Douala</t>
        </r>
        <r>
          <rPr>
            <sz val="8"/>
            <rFont val="Tahoma"/>
            <family val="0"/>
          </rPr>
          <t xml:space="preserve">
</t>
        </r>
      </text>
    </comment>
    <comment ref="C1357" authorId="6">
      <text>
        <r>
          <rPr>
            <b/>
            <sz val="8"/>
            <rFont val="Tahoma"/>
            <family val="2"/>
          </rPr>
          <t>vincent:communication with the Director during his vacation to Isael,  and sending of news feature to the Herald newspaper.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newspaper</t>
        </r>
      </text>
    </comment>
    <comment ref="C1361" authorId="6">
      <text>
        <r>
          <rPr>
            <b/>
            <sz val="8"/>
            <rFont val="Tahoma"/>
            <family val="0"/>
          </rPr>
          <t>vincent: intercity transport to partake in the lela dance event in Bamenda.</t>
        </r>
        <r>
          <rPr>
            <sz val="8"/>
            <rFont val="Tahoma"/>
            <family val="0"/>
          </rPr>
          <t xml:space="preserve">
</t>
        </r>
      </text>
    </comment>
    <comment ref="C1362" authorId="6">
      <text>
        <r>
          <rPr>
            <b/>
            <sz val="8"/>
            <rFont val="Tahoma"/>
            <family val="2"/>
          </rPr>
          <t>vincent:intercity transport from covering the lela dance event.</t>
        </r>
        <r>
          <rPr>
            <sz val="8"/>
            <rFont val="Tahoma"/>
            <family val="2"/>
          </rPr>
          <t xml:space="preserve">
</t>
        </r>
      </text>
    </comment>
    <comment ref="C1427" authorId="7">
      <text>
        <r>
          <rPr>
            <b/>
            <sz val="9"/>
            <rFont val="Tahoma"/>
            <family val="2"/>
          </rPr>
          <t>vincent: local transport in Bamenda during the Lela dance event.</t>
        </r>
        <r>
          <rPr>
            <sz val="9"/>
            <rFont val="Tahoma"/>
            <family val="2"/>
          </rPr>
          <t xml:space="preserve">
</t>
        </r>
      </text>
    </comment>
    <comment ref="C1428" authorId="7">
      <text>
        <r>
          <rPr>
            <b/>
            <sz val="9"/>
            <rFont val="Tahoma"/>
            <family val="2"/>
          </rPr>
          <t>vincent: local transport in Bamenda during the Lela dance event.</t>
        </r>
        <r>
          <rPr>
            <sz val="9"/>
            <rFont val="Tahoma"/>
            <family val="2"/>
          </rPr>
          <t xml:space="preserve">
</t>
        </r>
      </text>
    </comment>
    <comment ref="C1429" authorId="7">
      <text>
        <r>
          <rPr>
            <b/>
            <sz val="9"/>
            <rFont val="Tahoma"/>
            <family val="2"/>
          </rPr>
          <t>vincent: local transport in Bamenda during the Lela dance event.</t>
        </r>
        <r>
          <rPr>
            <sz val="9"/>
            <rFont val="Tahoma"/>
            <family val="2"/>
          </rPr>
          <t xml:space="preserve">
</t>
        </r>
      </text>
    </comment>
    <comment ref="C1501" authorId="6">
      <text>
        <r>
          <rPr>
            <b/>
            <sz val="8"/>
            <rFont val="Tahoma"/>
            <family val="2"/>
          </rPr>
          <t>vincent:5 pages fax of CITES permit to MINFOF.</t>
        </r>
        <r>
          <rPr>
            <sz val="8"/>
            <rFont val="Tahoma"/>
            <family val="2"/>
          </rPr>
          <t xml:space="preserve">
</t>
        </r>
      </text>
    </comment>
    <comment ref="C1503" authorId="5">
      <text>
        <r>
          <rPr>
            <b/>
            <sz val="8"/>
            <rFont val="Tahoma"/>
            <family val="2"/>
          </rPr>
          <t xml:space="preserve"> vincent: photocopy of press release on parrot to fashion lela dance messages.</t>
        </r>
        <r>
          <rPr>
            <sz val="8"/>
            <rFont val="Tahoma"/>
            <family val="2"/>
          </rPr>
          <t xml:space="preserve">
</t>
        </r>
      </text>
    </comment>
    <comment ref="C1505" authorId="7">
      <text>
        <r>
          <rPr>
            <b/>
            <sz val="9"/>
            <rFont val="Tahoma"/>
            <family val="2"/>
          </rPr>
          <t>vincent:taiping 4 pictures to cellule de communication minfof</t>
        </r>
        <r>
          <rPr>
            <sz val="9"/>
            <rFont val="Tahoma"/>
            <family val="2"/>
          </rPr>
          <t xml:space="preserve">
</t>
        </r>
      </text>
    </comment>
    <comment ref="C1506" authorId="5">
      <text>
        <r>
          <rPr>
            <b/>
            <sz val="8"/>
            <rFont val="Tahoma"/>
            <family val="2"/>
          </rPr>
          <t>vincent: photocopy of past press releases for the Fon of Bali to design messages during the lela dance.</t>
        </r>
        <r>
          <rPr>
            <sz val="8"/>
            <rFont val="Tahoma"/>
            <family val="2"/>
          </rPr>
          <t xml:space="preserve">
</t>
        </r>
      </text>
    </comment>
    <comment ref="C1511" authorId="6">
      <text>
        <r>
          <rPr>
            <b/>
            <sz val="8"/>
            <rFont val="Tahoma"/>
            <family val="2"/>
          </rPr>
          <t>vincent:photocopy of press releases, letters to minister, and commmunication unit MINFOF.</t>
        </r>
        <r>
          <rPr>
            <sz val="8"/>
            <rFont val="Tahoma"/>
            <family val="2"/>
          </rPr>
          <t xml:space="preserve">
</t>
        </r>
      </text>
    </comment>
    <comment ref="C1512" authorId="7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plastification of mado's laga identity card</t>
        </r>
      </text>
    </comment>
    <comment ref="C1520" authorId="7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sending id card and memory card to mado in bamenda</t>
        </r>
      </text>
    </comment>
    <comment ref="C15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OFIR.
Chatham House</t>
        </r>
      </text>
    </comment>
    <comment ref="C1545" authorId="0">
      <text>
        <r>
          <rPr>
            <b/>
            <sz val="8"/>
            <rFont val="Tahoma"/>
            <family val="0"/>
          </rPr>
          <t>user: Horline</t>
        </r>
        <r>
          <rPr>
            <sz val="8"/>
            <rFont val="Tahoma"/>
            <family val="0"/>
          </rPr>
          <t xml:space="preserve">
Chattam House</t>
        </r>
      </text>
    </comment>
    <comment ref="C1546" authorId="0">
      <text>
        <r>
          <rPr>
            <b/>
            <sz val="8"/>
            <rFont val="Tahoma"/>
            <family val="0"/>
          </rPr>
          <t>user: Horline</t>
        </r>
        <r>
          <rPr>
            <sz val="8"/>
            <rFont val="Tahoma"/>
            <family val="0"/>
          </rPr>
          <t xml:space="preserve">
</t>
        </r>
      </text>
    </comment>
    <comment ref="C1547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1548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Chattam House</t>
        </r>
      </text>
    </comment>
    <comment ref="C1549" authorId="0">
      <text>
        <r>
          <rPr>
            <b/>
            <sz val="8"/>
            <rFont val="Tahoma"/>
            <family val="0"/>
          </rPr>
          <t>user: Horline</t>
        </r>
        <r>
          <rPr>
            <sz val="8"/>
            <rFont val="Tahoma"/>
            <family val="0"/>
          </rPr>
          <t xml:space="preserve">
Chattam House</t>
        </r>
      </text>
    </comment>
    <comment ref="C1550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Chattam House</t>
        </r>
      </text>
    </comment>
    <comment ref="C1551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Chattam House</t>
        </r>
      </text>
    </comment>
    <comment ref="C1552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Chattam House</t>
        </r>
      </text>
    </comment>
    <comment ref="C1553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Parrots</t>
        </r>
      </text>
    </comment>
    <comment ref="C1554" authorId="0">
      <text>
        <r>
          <rPr>
            <b/>
            <sz val="8"/>
            <rFont val="Tahoma"/>
            <family val="0"/>
          </rPr>
          <t>Ofir: 7,5 Euros x 656=4920cfa</t>
        </r>
        <r>
          <rPr>
            <sz val="8"/>
            <rFont val="Tahoma"/>
            <family val="0"/>
          </rPr>
          <t xml:space="preserve">
</t>
        </r>
      </text>
    </comment>
    <comment ref="C1555" authorId="0">
      <text>
        <r>
          <rPr>
            <b/>
            <sz val="8"/>
            <rFont val="Tahoma"/>
            <family val="0"/>
          </rPr>
          <t>Ofir: 7,5 Euros x 656=4920cfa</t>
        </r>
        <r>
          <rPr>
            <sz val="8"/>
            <rFont val="Tahoma"/>
            <family val="0"/>
          </rPr>
          <t xml:space="preserve">
</t>
        </r>
      </text>
    </comment>
    <comment ref="C1556" authorId="0">
      <text>
        <r>
          <rPr>
            <b/>
            <sz val="8"/>
            <rFont val="Tahoma"/>
            <family val="0"/>
          </rPr>
          <t>Ofir: 10 Euros x 656=6560cfa</t>
        </r>
        <r>
          <rPr>
            <sz val="8"/>
            <rFont val="Tahoma"/>
            <family val="0"/>
          </rPr>
          <t xml:space="preserve">
</t>
        </r>
      </text>
    </comment>
    <comment ref="C1557" authorId="0">
      <text>
        <r>
          <rPr>
            <b/>
            <sz val="8"/>
            <rFont val="Tahoma"/>
            <family val="0"/>
          </rPr>
          <t>Ofir: 10 Euros x 656=6560cfa</t>
        </r>
        <r>
          <rPr>
            <sz val="8"/>
            <rFont val="Tahoma"/>
            <family val="0"/>
          </rPr>
          <t xml:space="preserve">
</t>
        </r>
      </text>
    </comment>
    <comment ref="C1569" authorId="0">
      <text>
        <r>
          <rPr>
            <b/>
            <sz val="8"/>
            <rFont val="Tahoma"/>
            <family val="0"/>
          </rPr>
          <t>Ofir: 14.95 pounds x 920.73=13,765cfa</t>
        </r>
        <r>
          <rPr>
            <sz val="8"/>
            <rFont val="Tahoma"/>
            <family val="0"/>
          </rPr>
          <t xml:space="preserve">
</t>
        </r>
      </text>
    </comment>
    <comment ref="C1570" authorId="0">
      <text>
        <r>
          <rPr>
            <b/>
            <sz val="8"/>
            <rFont val="Tahoma"/>
            <family val="0"/>
          </rPr>
          <t>Ofir:10pound x 920.73=9207cfa</t>
        </r>
        <r>
          <rPr>
            <sz val="8"/>
            <rFont val="Tahoma"/>
            <family val="0"/>
          </rPr>
          <t xml:space="preserve">
</t>
        </r>
      </text>
    </comment>
    <comment ref="C1571" authorId="0">
      <text>
        <r>
          <rPr>
            <b/>
            <sz val="8"/>
            <rFont val="Tahoma"/>
            <family val="0"/>
          </rPr>
          <t>Ofir: &amp;2 x 450=900cfa</t>
        </r>
        <r>
          <rPr>
            <sz val="8"/>
            <rFont val="Tahoma"/>
            <family val="0"/>
          </rPr>
          <t xml:space="preserve">
</t>
        </r>
      </text>
    </comment>
    <comment ref="C1576" authorId="0">
      <text>
        <r>
          <rPr>
            <b/>
            <sz val="8"/>
            <rFont val="Tahoma"/>
            <family val="0"/>
          </rPr>
          <t>Ofir: for withdrawing airticket of Afriquiyah because Ofir could not pass through Lybia</t>
        </r>
        <r>
          <rPr>
            <sz val="8"/>
            <rFont val="Tahoma"/>
            <family val="0"/>
          </rPr>
          <t xml:space="preserve">
</t>
        </r>
      </text>
    </comment>
    <comment ref="C1579" authorId="0">
      <text>
        <r>
          <rPr>
            <b/>
            <sz val="8"/>
            <rFont val="Tahoma"/>
            <family val="0"/>
          </rPr>
          <t>Ofir:10pound x 920.73=9207cfa</t>
        </r>
        <r>
          <rPr>
            <sz val="8"/>
            <rFont val="Tahoma"/>
            <family val="0"/>
          </rPr>
          <t xml:space="preserve">
</t>
        </r>
      </text>
    </comment>
    <comment ref="C1584" authorId="0">
      <text>
        <r>
          <rPr>
            <b/>
            <sz val="8"/>
            <rFont val="Tahoma"/>
            <family val="0"/>
          </rPr>
          <t>Ofir: office to central voyage</t>
        </r>
        <r>
          <rPr>
            <sz val="8"/>
            <rFont val="Tahoma"/>
            <family val="0"/>
          </rPr>
          <t xml:space="preserve">
</t>
        </r>
      </text>
    </comment>
    <comment ref="C1585" authorId="0">
      <text>
        <r>
          <rPr>
            <b/>
            <sz val="8"/>
            <rFont val="Tahoma"/>
            <family val="0"/>
          </rPr>
          <t>Ofir: 4.00pound x 920.73=3623cfa
taxi from airport</t>
        </r>
        <r>
          <rPr>
            <sz val="8"/>
            <rFont val="Tahoma"/>
            <family val="0"/>
          </rPr>
          <t xml:space="preserve">
</t>
        </r>
      </text>
    </comment>
    <comment ref="C1586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87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88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89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90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91" authorId="0">
      <text>
        <r>
          <rPr>
            <b/>
            <sz val="8"/>
            <rFont val="Tahoma"/>
            <family val="0"/>
          </rPr>
          <t>Ofir: 2pound x 920.73=1841cfa</t>
        </r>
        <r>
          <rPr>
            <sz val="8"/>
            <rFont val="Tahoma"/>
            <family val="0"/>
          </rPr>
          <t xml:space="preserve">
</t>
        </r>
      </text>
    </comment>
    <comment ref="C1592" authorId="0">
      <text>
        <r>
          <rPr>
            <b/>
            <sz val="8"/>
            <rFont val="Tahoma"/>
            <family val="0"/>
          </rPr>
          <t>Ofir: 3.00pound x 920.73=2762cfa</t>
        </r>
        <r>
          <rPr>
            <sz val="8"/>
            <rFont val="Tahoma"/>
            <family val="0"/>
          </rPr>
          <t xml:space="preserve">
</t>
        </r>
      </text>
    </comment>
    <comment ref="C1593" authorId="0">
      <text>
        <r>
          <rPr>
            <b/>
            <sz val="8"/>
            <rFont val="Tahoma"/>
            <family val="0"/>
          </rPr>
          <t>Ofir: central voyage to office</t>
        </r>
        <r>
          <rPr>
            <sz val="8"/>
            <rFont val="Tahoma"/>
            <family val="0"/>
          </rPr>
          <t xml:space="preserve">
</t>
        </r>
      </text>
    </comment>
    <comment ref="C1597" authorId="0">
      <text>
        <r>
          <rPr>
            <b/>
            <sz val="8"/>
            <rFont val="Tahoma"/>
            <family val="0"/>
          </rPr>
          <t>Ofir:7pounds x 920.73=6445cfa</t>
        </r>
        <r>
          <rPr>
            <sz val="8"/>
            <rFont val="Tahoma"/>
            <family val="0"/>
          </rPr>
          <t xml:space="preserve">
</t>
        </r>
      </text>
    </comment>
    <comment ref="C1598" authorId="0">
      <text>
        <r>
          <rPr>
            <b/>
            <sz val="8"/>
            <rFont val="Tahoma"/>
            <family val="0"/>
          </rPr>
          <t>Ofir:7pounds x 920.73=6445cfa</t>
        </r>
        <r>
          <rPr>
            <sz val="8"/>
            <rFont val="Tahoma"/>
            <family val="0"/>
          </rPr>
          <t xml:space="preserve">
</t>
        </r>
      </text>
    </comment>
    <comment ref="C1599" authorId="0">
      <text>
        <r>
          <rPr>
            <b/>
            <sz val="8"/>
            <rFont val="Tahoma"/>
            <family val="0"/>
          </rPr>
          <t>Ofir:7pounds x 920.73=6445cfa</t>
        </r>
        <r>
          <rPr>
            <sz val="8"/>
            <rFont val="Tahoma"/>
            <family val="0"/>
          </rPr>
          <t xml:space="preserve">
</t>
        </r>
      </text>
    </comment>
    <comment ref="C1600" authorId="0">
      <text>
        <r>
          <rPr>
            <b/>
            <sz val="8"/>
            <rFont val="Tahoma"/>
            <family val="0"/>
          </rPr>
          <t>Ofir:7pounds x 920.73=6445cfa</t>
        </r>
        <r>
          <rPr>
            <sz val="8"/>
            <rFont val="Tahoma"/>
            <family val="0"/>
          </rPr>
          <t xml:space="preserve">
</t>
        </r>
      </text>
    </comment>
    <comment ref="C1601" authorId="0">
      <text>
        <r>
          <rPr>
            <b/>
            <sz val="8"/>
            <rFont val="Tahoma"/>
            <family val="0"/>
          </rPr>
          <t>Ofir:7pounds x 920.73=6445cfa</t>
        </r>
        <r>
          <rPr>
            <sz val="8"/>
            <rFont val="Tahoma"/>
            <family val="0"/>
          </rPr>
          <t xml:space="preserve">
</t>
        </r>
      </text>
    </comment>
    <comment ref="C1612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1613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614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615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616" authorId="0">
      <text>
        <r>
          <rPr>
            <b/>
            <sz val="8"/>
            <rFont val="Tahoma"/>
            <family val="0"/>
          </rPr>
          <t>user: parrots Douala</t>
        </r>
        <r>
          <rPr>
            <sz val="8"/>
            <rFont val="Tahoma"/>
            <family val="0"/>
          </rPr>
          <t xml:space="preserve">
</t>
        </r>
      </text>
    </comment>
    <comment ref="C1621" authorId="3">
      <text>
        <r>
          <rPr>
            <b/>
            <sz val="8"/>
            <rFont val="Tahoma"/>
            <family val="0"/>
          </rPr>
          <t>Ofir: parrots Douala</t>
        </r>
        <r>
          <rPr>
            <sz val="8"/>
            <rFont val="Tahoma"/>
            <family val="0"/>
          </rPr>
          <t xml:space="preserve">
</t>
        </r>
      </text>
    </comment>
    <comment ref="C1622" authorId="3">
      <text>
        <r>
          <rPr>
            <b/>
            <sz val="8"/>
            <rFont val="Tahoma"/>
            <family val="0"/>
          </rPr>
          <t>Ofir: parrots Douala</t>
        </r>
        <r>
          <rPr>
            <sz val="8"/>
            <rFont val="Tahoma"/>
            <family val="0"/>
          </rPr>
          <t xml:space="preserve">
</t>
        </r>
      </text>
    </comment>
    <comment ref="C1656" authorId="0">
      <text>
        <r>
          <rPr>
            <b/>
            <sz val="8"/>
            <rFont val="Tahoma"/>
            <family val="0"/>
          </rPr>
          <t>EMELINE: calling kenyan airs, moabi and  Afriquiyah for air ticket</t>
        </r>
        <r>
          <rPr>
            <sz val="8"/>
            <rFont val="Tahoma"/>
            <family val="0"/>
          </rPr>
          <t xml:space="preserve">
</t>
        </r>
      </text>
    </comment>
    <comment ref="C1679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680" authorId="0">
      <text>
        <r>
          <rPr>
            <b/>
            <sz val="8"/>
            <rFont val="Tahoma"/>
            <family val="0"/>
          </rPr>
          <t>Emeline: office-Afriland-Afriqiyah-UNICS-moabi voyage-office with Ofir</t>
        </r>
        <r>
          <rPr>
            <sz val="8"/>
            <rFont val="Tahoma"/>
            <family val="0"/>
          </rPr>
          <t xml:space="preserve">
</t>
        </r>
      </text>
    </comment>
    <comment ref="C1681" authorId="0">
      <text>
        <r>
          <rPr>
            <b/>
            <sz val="8"/>
            <rFont val="Tahoma"/>
            <family val="0"/>
          </rPr>
          <t>Emeline: office-Afiqiyah to pay airticket</t>
        </r>
        <r>
          <rPr>
            <sz val="8"/>
            <rFont val="Tahoma"/>
            <family val="0"/>
          </rPr>
          <t xml:space="preserve">
</t>
        </r>
      </text>
    </comment>
    <comment ref="C1685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688" authorId="0">
      <text>
        <r>
          <rPr>
            <b/>
            <sz val="8"/>
            <rFont val="Tahoma"/>
            <family val="0"/>
          </rPr>
          <t>Emeline: Unics-Hotel de ville-Avenue kennedy-office to buy pounds</t>
        </r>
        <r>
          <rPr>
            <sz val="8"/>
            <rFont val="Tahoma"/>
            <family val="0"/>
          </rPr>
          <t xml:space="preserve">
</t>
        </r>
      </text>
    </comment>
    <comment ref="C1695" authorId="0">
      <text>
        <r>
          <rPr>
            <b/>
            <sz val="8"/>
            <rFont val="Tahoma"/>
            <family val="0"/>
          </rPr>
          <t>Emeline: office-unics-express union-office</t>
        </r>
        <r>
          <rPr>
            <sz val="8"/>
            <rFont val="Tahoma"/>
            <family val="0"/>
          </rPr>
          <t xml:space="preserve">
</t>
        </r>
      </text>
    </comment>
    <comment ref="C1715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726" authorId="0">
      <text>
        <r>
          <rPr>
            <b/>
            <sz val="8"/>
            <rFont val="Tahoma"/>
            <family val="0"/>
          </rPr>
          <t>Emeline: 20,000frs to Magdalene in Ngaoundere</t>
        </r>
        <r>
          <rPr>
            <sz val="8"/>
            <rFont val="Tahoma"/>
            <family val="0"/>
          </rPr>
          <t xml:space="preserve">
</t>
        </r>
      </text>
    </comment>
    <comment ref="C1727" authorId="0">
      <text>
        <r>
          <rPr>
            <b/>
            <sz val="8"/>
            <rFont val="Tahoma"/>
            <family val="0"/>
          </rPr>
          <t>Emeline: 100,000frs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1728" authorId="0">
      <text>
        <r>
          <rPr>
            <b/>
            <sz val="8"/>
            <rFont val="Tahoma"/>
            <family val="0"/>
          </rPr>
          <t>Emeline: 45,000frs to Magdalene in Ngaoundere</t>
        </r>
      </text>
    </comment>
    <comment ref="C1729" authorId="0">
      <text>
        <r>
          <rPr>
            <b/>
            <sz val="8"/>
            <rFont val="Tahoma"/>
            <family val="0"/>
          </rPr>
          <t>Emeline: 35,000frs to Josias in Douala</t>
        </r>
        <r>
          <rPr>
            <sz val="8"/>
            <rFont val="Tahoma"/>
            <family val="0"/>
          </rPr>
          <t xml:space="preserve">
</t>
        </r>
      </text>
    </comment>
    <comment ref="C1730" authorId="0">
      <text>
        <r>
          <rPr>
            <b/>
            <sz val="8"/>
            <rFont val="Tahoma"/>
            <family val="0"/>
          </rPr>
          <t>Emeline: 45000frs to Jp in Douala</t>
        </r>
      </text>
    </comment>
    <comment ref="C1731" authorId="7">
      <text>
        <r>
          <rPr>
            <b/>
            <sz val="9"/>
            <rFont val="Tahoma"/>
            <family val="2"/>
          </rPr>
          <t>vincent:Transfer fees for sending bonus to BBC journalist in Douala, for covering Taiping 4 event in limbe.</t>
        </r>
        <r>
          <rPr>
            <sz val="9"/>
            <rFont val="Tahoma"/>
            <family val="2"/>
          </rPr>
          <t xml:space="preserve">
</t>
        </r>
      </text>
    </comment>
    <comment ref="C1732" authorId="0">
      <text>
        <r>
          <rPr>
            <b/>
            <sz val="8"/>
            <rFont val="Tahoma"/>
            <family val="0"/>
          </rPr>
          <t>Emeline: 55,000frs to M Mbuam in Nkongsamba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Emeline: 150,000frs to Josias in Douala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Emeline:30,000frs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735" authorId="0">
      <text>
        <r>
          <rPr>
            <b/>
            <sz val="8"/>
            <rFont val="Tahoma"/>
            <family val="0"/>
          </rPr>
          <t>Emeline: 30,000frs to Sone in Douala</t>
        </r>
        <r>
          <rPr>
            <sz val="8"/>
            <rFont val="Tahoma"/>
            <family val="0"/>
          </rPr>
          <t xml:space="preserve">
</t>
        </r>
      </text>
    </comment>
    <comment ref="C1736" authorId="0">
      <text>
        <r>
          <rPr>
            <b/>
            <sz val="8"/>
            <rFont val="Tahoma"/>
            <family val="0"/>
          </rPr>
          <t>Emeline: 30,000frs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37" authorId="0">
      <text>
        <r>
          <rPr>
            <b/>
            <sz val="8"/>
            <rFont val="Tahoma"/>
            <family val="0"/>
          </rPr>
          <t>Emeline: 25,000frs to Jp in Douala</t>
        </r>
        <r>
          <rPr>
            <sz val="8"/>
            <rFont val="Tahoma"/>
            <family val="0"/>
          </rPr>
          <t xml:space="preserve">
</t>
        </r>
      </text>
    </comment>
    <comment ref="C1738" authorId="0">
      <text>
        <r>
          <rPr>
            <b/>
            <sz val="8"/>
            <rFont val="Tahoma"/>
            <family val="0"/>
          </rPr>
          <t>Emeline: 38,000frs to Limson in B'da</t>
        </r>
        <r>
          <rPr>
            <sz val="8"/>
            <rFont val="Tahoma"/>
            <family val="0"/>
          </rPr>
          <t xml:space="preserve">
</t>
        </r>
      </text>
    </comment>
    <comment ref="C1739" authorId="0">
      <text>
        <r>
          <rPr>
            <b/>
            <sz val="8"/>
            <rFont val="Tahoma"/>
            <family val="0"/>
          </rPr>
          <t>Emeline: 40,000frs to Magdalene in Bssam</t>
        </r>
        <r>
          <rPr>
            <sz val="8"/>
            <rFont val="Tahoma"/>
            <family val="0"/>
          </rPr>
          <t xml:space="preserve">
</t>
        </r>
      </text>
    </comment>
    <comment ref="C1740" authorId="3">
      <text>
        <r>
          <rPr>
            <b/>
            <sz val="8"/>
            <rFont val="Tahoma"/>
            <family val="0"/>
          </rPr>
          <t>Emeline: 25.000frs to i25 in Nkongsamba</t>
        </r>
        <r>
          <rPr>
            <sz val="8"/>
            <rFont val="Tahoma"/>
            <family val="0"/>
          </rPr>
          <t xml:space="preserve">
</t>
        </r>
      </text>
    </comment>
    <comment ref="C1741" authorId="0">
      <text>
        <r>
          <rPr>
            <b/>
            <sz val="8"/>
            <rFont val="Tahoma"/>
            <family val="0"/>
          </rPr>
          <t>Emeline: 42000frs to Jp in Nkongsamba</t>
        </r>
        <r>
          <rPr>
            <sz val="8"/>
            <rFont val="Tahoma"/>
            <family val="0"/>
          </rPr>
          <t xml:space="preserve">
</t>
        </r>
      </text>
    </comment>
    <comment ref="C1742" authorId="0">
      <text>
        <r>
          <rPr>
            <b/>
            <sz val="8"/>
            <rFont val="Tahoma"/>
            <family val="0"/>
          </rPr>
          <t>Emeline: 37000frs to Magdalene in Santa</t>
        </r>
        <r>
          <rPr>
            <sz val="8"/>
            <rFont val="Tahoma"/>
            <family val="0"/>
          </rPr>
          <t xml:space="preserve">
</t>
        </r>
      </text>
    </comment>
    <comment ref="C1743" authorId="0">
      <text>
        <r>
          <rPr>
            <b/>
            <sz val="8"/>
            <rFont val="Tahoma"/>
            <family val="0"/>
          </rPr>
          <t>Emeline: 50,000frs to M. Mbuam in B'da</t>
        </r>
        <r>
          <rPr>
            <sz val="8"/>
            <rFont val="Tahoma"/>
            <family val="0"/>
          </rPr>
          <t xml:space="preserve">
</t>
        </r>
      </text>
    </comment>
    <comment ref="C1744" authorId="0">
      <text>
        <r>
          <rPr>
            <b/>
            <sz val="8"/>
            <rFont val="Tahoma"/>
            <family val="0"/>
          </rPr>
          <t>Emeline: 9000frs to Josias in Douala</t>
        </r>
        <r>
          <rPr>
            <sz val="8"/>
            <rFont val="Tahoma"/>
            <family val="0"/>
          </rPr>
          <t xml:space="preserve">
</t>
        </r>
      </text>
    </comment>
    <comment ref="C1745" authorId="0">
      <text>
        <r>
          <rPr>
            <b/>
            <sz val="8"/>
            <rFont val="Tahoma"/>
            <family val="0"/>
          </rPr>
          <t>Emeline: 10.000frs to Jp in Bamenda</t>
        </r>
        <r>
          <rPr>
            <sz val="8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8"/>
            <rFont val="Tahoma"/>
            <family val="0"/>
          </rPr>
          <t>Emeline: 10,000frs to Josias in Douala</t>
        </r>
        <r>
          <rPr>
            <sz val="8"/>
            <rFont val="Tahoma"/>
            <family val="0"/>
          </rPr>
          <t xml:space="preserve">
</t>
        </r>
      </text>
    </comment>
    <comment ref="C1747" authorId="0">
      <text>
        <r>
          <rPr>
            <b/>
            <sz val="8"/>
            <rFont val="Tahoma"/>
            <family val="0"/>
          </rPr>
          <t>Emeline: 48.000frs to Magdalene in B'da</t>
        </r>
        <r>
          <rPr>
            <sz val="8"/>
            <rFont val="Tahoma"/>
            <family val="0"/>
          </rPr>
          <t xml:space="preserve">
</t>
        </r>
      </text>
    </comment>
    <comment ref="C1748" authorId="0">
      <text>
        <r>
          <rPr>
            <b/>
            <sz val="8"/>
            <rFont val="Tahoma"/>
            <family val="0"/>
          </rPr>
          <t>Emeline: 100.000frs to Julius in Bssam</t>
        </r>
        <r>
          <rPr>
            <sz val="8"/>
            <rFont val="Tahoma"/>
            <family val="0"/>
          </rPr>
          <t xml:space="preserve">
</t>
        </r>
      </text>
    </comment>
    <comment ref="C1749" authorId="0">
      <text>
        <r>
          <rPr>
            <b/>
            <sz val="8"/>
            <rFont val="Tahoma"/>
            <family val="0"/>
          </rPr>
          <t>Emeline: 41.500 to Limson in Djoum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b/>
            <sz val="8"/>
            <rFont val="Tahoma"/>
            <family val="0"/>
          </rPr>
          <t>Emeline: 25.000frs to Jp in Nkongsamba</t>
        </r>
        <r>
          <rPr>
            <sz val="8"/>
            <rFont val="Tahoma"/>
            <family val="0"/>
          </rPr>
          <t xml:space="preserve">
</t>
        </r>
      </text>
    </comment>
    <comment ref="C1751" authorId="0">
      <text>
        <r>
          <rPr>
            <b/>
            <sz val="8"/>
            <rFont val="Tahoma"/>
            <family val="0"/>
          </rPr>
          <t>Emeline:50.000frs to M. Tambe in Kumba</t>
        </r>
        <r>
          <rPr>
            <sz val="8"/>
            <rFont val="Tahoma"/>
            <family val="0"/>
          </rPr>
          <t xml:space="preserve">
</t>
        </r>
      </text>
    </comment>
    <comment ref="C1752" authorId="0">
      <text>
        <r>
          <rPr>
            <b/>
            <sz val="8"/>
            <rFont val="Tahoma"/>
            <family val="0"/>
          </rPr>
          <t>Emeline: 25.500 to Alain in Mamfe</t>
        </r>
        <r>
          <rPr>
            <sz val="8"/>
            <rFont val="Tahoma"/>
            <family val="0"/>
          </rPr>
          <t xml:space="preserve">
</t>
        </r>
      </text>
    </comment>
    <comment ref="C1753" authorId="3">
      <text>
        <r>
          <rPr>
            <b/>
            <sz val="8"/>
            <rFont val="Tahoma"/>
            <family val="0"/>
          </rPr>
          <t>Emeline: 20.000frs to i25 in Kumba</t>
        </r>
        <r>
          <rPr>
            <sz val="8"/>
            <rFont val="Tahoma"/>
            <family val="0"/>
          </rPr>
          <t xml:space="preserve">
</t>
        </r>
      </text>
    </comment>
    <comment ref="C1754" authorId="0">
      <text>
        <r>
          <rPr>
            <b/>
            <sz val="8"/>
            <rFont val="Tahoma"/>
            <family val="0"/>
          </rPr>
          <t>Emeline:13.000frs to Alain in D'la</t>
        </r>
        <r>
          <rPr>
            <sz val="8"/>
            <rFont val="Tahoma"/>
            <family val="0"/>
          </rPr>
          <t xml:space="preserve">
</t>
        </r>
      </text>
    </comment>
    <comment ref="C1755" authorId="0">
      <text>
        <r>
          <rPr>
            <b/>
            <sz val="8"/>
            <rFont val="Tahoma"/>
            <family val="0"/>
          </rPr>
          <t>Emeline: 50.000 to M Mbuam in Bamenda</t>
        </r>
        <r>
          <rPr>
            <sz val="8"/>
            <rFont val="Tahoma"/>
            <family val="0"/>
          </rPr>
          <t xml:space="preserve">
</t>
        </r>
      </text>
    </comment>
    <comment ref="C1756" authorId="0">
      <text>
        <r>
          <rPr>
            <b/>
            <sz val="8"/>
            <rFont val="Tahoma"/>
            <family val="0"/>
          </rPr>
          <t>Emeline: 19.000frs to Jp in kumba</t>
        </r>
        <r>
          <rPr>
            <sz val="8"/>
            <rFont val="Tahoma"/>
            <family val="0"/>
          </rPr>
          <t xml:space="preserve">
</t>
        </r>
      </text>
    </comment>
    <comment ref="C1757" authorId="3">
      <text>
        <r>
          <rPr>
            <b/>
            <sz val="8"/>
            <rFont val="Tahoma"/>
            <family val="0"/>
          </rPr>
          <t>Emeline: 17.000frs to i30 in B'da</t>
        </r>
        <r>
          <rPr>
            <sz val="8"/>
            <rFont val="Tahoma"/>
            <family val="0"/>
          </rPr>
          <t xml:space="preserve">
</t>
        </r>
      </text>
    </comment>
    <comment ref="C1758" authorId="3">
      <text>
        <r>
          <rPr>
            <b/>
            <sz val="8"/>
            <rFont val="Tahoma"/>
            <family val="0"/>
          </rPr>
          <t>Emeline: 9.000frs to Alain in D'la</t>
        </r>
        <r>
          <rPr>
            <sz val="8"/>
            <rFont val="Tahoma"/>
            <family val="0"/>
          </rPr>
          <t xml:space="preserve">
</t>
        </r>
      </text>
    </comment>
    <comment ref="C1759" authorId="0">
      <text>
        <r>
          <rPr>
            <b/>
            <sz val="8"/>
            <rFont val="Tahoma"/>
            <family val="0"/>
          </rPr>
          <t>Emeline: 100,000frs to Magdalene  in Bamenda</t>
        </r>
        <r>
          <rPr>
            <sz val="8"/>
            <rFont val="Tahoma"/>
            <family val="0"/>
          </rPr>
          <t xml:space="preserve">
</t>
        </r>
      </text>
    </comment>
    <comment ref="C1760" authorId="0">
      <text>
        <r>
          <rPr>
            <b/>
            <sz val="8"/>
            <rFont val="Tahoma"/>
            <family val="0"/>
          </rPr>
          <t>Emeline: 30,000frs to Jp in Douala</t>
        </r>
        <r>
          <rPr>
            <sz val="8"/>
            <rFont val="Tahoma"/>
            <family val="0"/>
          </rPr>
          <t xml:space="preserve">
</t>
        </r>
      </text>
    </comment>
    <comment ref="C1761" authorId="0">
      <text>
        <r>
          <rPr>
            <b/>
            <sz val="8"/>
            <rFont val="Tahoma"/>
            <family val="0"/>
          </rPr>
          <t>Emeline: 96,000frs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765" authorId="0">
      <text>
        <r>
          <rPr>
            <b/>
            <sz val="8"/>
            <rFont val="Tahoma"/>
            <family val="0"/>
          </rPr>
          <t>Emeline: from 7th December to 7th January 08</t>
        </r>
        <r>
          <rPr>
            <sz val="8"/>
            <rFont val="Tahoma"/>
            <family val="0"/>
          </rPr>
          <t xml:space="preserve">
</t>
        </r>
      </text>
    </comment>
    <comment ref="E1781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121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during the meeting with Temgoua, Delegate and lawyer</t>
        </r>
      </text>
    </comment>
    <comment ref="C412" authorId="0">
      <text>
        <r>
          <rPr>
            <b/>
            <sz val="8"/>
            <rFont val="Tahoma"/>
            <family val="0"/>
          </rPr>
          <t>user: George informer Bafia</t>
        </r>
        <r>
          <rPr>
            <sz val="8"/>
            <rFont val="Tahoma"/>
            <family val="0"/>
          </rPr>
          <t xml:space="preserve">
</t>
        </r>
      </text>
    </comment>
    <comment ref="C694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695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697" authorId="0">
      <text>
        <r>
          <rPr>
            <b/>
            <sz val="8"/>
            <rFont val="Tahoma"/>
            <family val="0"/>
          </rPr>
          <t>i5: for John</t>
        </r>
        <r>
          <rPr>
            <sz val="8"/>
            <rFont val="Tahoma"/>
            <family val="0"/>
          </rPr>
          <t xml:space="preserve">
</t>
        </r>
      </text>
    </comment>
    <comment ref="C698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699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00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01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07" authorId="0">
      <text>
        <r>
          <rPr>
            <b/>
            <sz val="8"/>
            <rFont val="Tahoma"/>
            <family val="0"/>
          </rPr>
          <t>i5: for John</t>
        </r>
        <r>
          <rPr>
            <sz val="8"/>
            <rFont val="Tahoma"/>
            <family val="0"/>
          </rPr>
          <t xml:space="preserve">
</t>
        </r>
      </text>
    </comment>
    <comment ref="C726" authorId="0">
      <text>
        <r>
          <rPr>
            <b/>
            <sz val="8"/>
            <rFont val="Tahoma"/>
            <family val="0"/>
          </rPr>
          <t>i5: Kamyimi</t>
        </r>
        <r>
          <rPr>
            <sz val="8"/>
            <rFont val="Tahoma"/>
            <family val="0"/>
          </rPr>
          <t xml:space="preserve">
</t>
        </r>
      </text>
    </comment>
    <comment ref="C727" authorId="0">
      <text>
        <r>
          <rPr>
            <b/>
            <sz val="8"/>
            <rFont val="Tahoma"/>
            <family val="0"/>
          </rPr>
          <t>i5: Bobga</t>
        </r>
        <r>
          <rPr>
            <sz val="8"/>
            <rFont val="Tahoma"/>
            <family val="0"/>
          </rPr>
          <t xml:space="preserve">
</t>
        </r>
      </text>
    </comment>
    <comment ref="E1529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531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533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535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858" authorId="0">
      <text>
        <r>
          <rPr>
            <b/>
            <sz val="8"/>
            <rFont val="Tahoma"/>
            <family val="0"/>
          </rPr>
          <t>i30: Mr and Mrs Asangna</t>
        </r>
        <r>
          <rPr>
            <sz val="8"/>
            <rFont val="Tahoma"/>
            <family val="0"/>
          </rPr>
          <t xml:space="preserve">
</t>
        </r>
      </text>
    </comment>
    <comment ref="C859" authorId="0">
      <text>
        <r>
          <rPr>
            <b/>
            <sz val="8"/>
            <rFont val="Tahoma"/>
            <family val="0"/>
          </rPr>
          <t>i30: Mr and Mrs Asangna</t>
        </r>
        <r>
          <rPr>
            <sz val="8"/>
            <rFont val="Tahoma"/>
            <family val="0"/>
          </rPr>
          <t xml:space="preserve">
</t>
        </r>
      </text>
    </comment>
    <comment ref="C860" authorId="0">
      <text>
        <r>
          <rPr>
            <b/>
            <sz val="8"/>
            <rFont val="Tahoma"/>
            <family val="0"/>
          </rPr>
          <t>i30: Mr and Mrs Asangna</t>
        </r>
        <r>
          <rPr>
            <sz val="8"/>
            <rFont val="Tahoma"/>
            <family val="0"/>
          </rPr>
          <t xml:space="preserve">
</t>
        </r>
      </text>
    </comment>
    <comment ref="C1458" authorId="7">
      <text>
        <r>
          <rPr>
            <b/>
            <sz val="9"/>
            <rFont val="Tahoma"/>
            <family val="2"/>
          </rPr>
          <t>vincent: Bonus for coverage of T4 event in Limbe by BBC radio.</t>
        </r>
        <r>
          <rPr>
            <sz val="9"/>
            <rFont val="Tahoma"/>
            <family val="2"/>
          </rPr>
          <t xml:space="preserve">
</t>
        </r>
      </text>
    </comment>
    <comment ref="C1516" authorId="7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wildlife justice 5th edition from english to french</t>
        </r>
      </text>
    </comment>
    <comment ref="C1226" authorId="0">
      <text>
        <r>
          <rPr>
            <b/>
            <sz val="8"/>
            <rFont val="Tahoma"/>
            <family val="0"/>
          </rPr>
          <t>Aime:with Bailif while waiting for Sama to come between 1-5pm</t>
        </r>
        <r>
          <rPr>
            <sz val="8"/>
            <rFont val="Tahoma"/>
            <family val="0"/>
          </rPr>
          <t xml:space="preserve">
</t>
        </r>
      </text>
    </comment>
    <comment ref="C1024" authorId="0">
      <text>
        <r>
          <rPr>
            <b/>
            <sz val="8"/>
            <rFont val="Tahoma"/>
            <family val="0"/>
          </rPr>
          <t>Josias: was in Douala</t>
        </r>
        <r>
          <rPr>
            <sz val="8"/>
            <rFont val="Tahoma"/>
            <family val="0"/>
          </rPr>
          <t xml:space="preserve">
</t>
        </r>
      </text>
    </comment>
    <comment ref="C1025" authorId="0">
      <text>
        <r>
          <rPr>
            <b/>
            <sz val="8"/>
            <rFont val="Tahoma"/>
            <family val="0"/>
          </rPr>
          <t>Alain: was in Douala</t>
        </r>
        <r>
          <rPr>
            <sz val="8"/>
            <rFont val="Tahoma"/>
            <family val="0"/>
          </rPr>
          <t xml:space="preserve">
</t>
        </r>
      </text>
    </comment>
    <comment ref="C102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</t>
        </r>
      </text>
    </comment>
    <comment ref="C103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keep his luggage in a off licence</t>
        </r>
      </text>
    </comment>
    <comment ref="E918" authorId="0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895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 hired truck for Transportation of about 720  parrots to the Limber Wilflife Center</t>
        </r>
      </text>
    </comment>
    <comment ref="C900" authorId="0">
      <text>
        <r>
          <rPr>
            <b/>
            <sz val="8"/>
            <rFont val="Tahoma"/>
            <family val="0"/>
          </rPr>
          <t>i26:day of operation</t>
        </r>
        <r>
          <rPr>
            <sz val="8"/>
            <rFont val="Tahoma"/>
            <family val="0"/>
          </rPr>
          <t xml:space="preserve">
Bonaberi-airport, moving arround looking for a car to hired</t>
        </r>
      </text>
    </comment>
    <comment ref="C901" authorId="0">
      <text>
        <r>
          <rPr>
            <b/>
            <sz val="8"/>
            <rFont val="Tahoma"/>
            <family val="0"/>
          </rPr>
          <t>i26:day of operation</t>
        </r>
        <r>
          <rPr>
            <sz val="8"/>
            <rFont val="Tahoma"/>
            <family val="0"/>
          </rPr>
          <t xml:space="preserve">
Bonaberi-airport, moving arround looking for a car to hired</t>
        </r>
      </text>
    </comment>
    <comment ref="C905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Felix, main informer at Douala airport. Information on parrots</t>
        </r>
      </text>
    </comment>
    <comment ref="C90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Itoe Kingsley, new informer at the Douala Airport for more information</t>
        </r>
      </text>
    </comment>
    <comment ref="C911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Officier Mboro of the Douala International Airport for accompanying 500 parrots to Limbe</t>
        </r>
      </text>
    </comment>
    <comment ref="C28" authorId="0">
      <text>
        <r>
          <rPr>
            <b/>
            <sz val="8"/>
            <rFont val="Tahoma"/>
            <family val="0"/>
          </rPr>
          <t>user: informer Douala</t>
        </r>
        <r>
          <rPr>
            <sz val="8"/>
            <rFont val="Tahoma"/>
            <family val="0"/>
          </rPr>
          <t xml:space="preserve">
</t>
        </r>
      </text>
    </comment>
    <comment ref="C126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Fontsa Pierre</t>
        </r>
      </text>
    </comment>
    <comment ref="C126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Tembi Eback</t>
        </r>
      </text>
    </comment>
    <comment ref="C126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Zilly Ndongo</t>
        </r>
      </text>
    </comment>
    <comment ref="C126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Konglo Etoa and Abolo Ngong</t>
        </r>
      </text>
    </comment>
    <comment ref="C896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Loading of 11 crates of parrots at the airport</t>
        </r>
      </text>
    </comment>
    <comment ref="C88" authorId="0">
      <text>
        <r>
          <rPr>
            <b/>
            <sz val="8"/>
            <rFont val="Tahoma"/>
            <family val="0"/>
          </rPr>
          <t>Francis: Bonus for investigation carried out in Nsimalen</t>
        </r>
        <r>
          <rPr>
            <sz val="8"/>
            <rFont val="Tahoma"/>
            <family val="0"/>
          </rPr>
          <t xml:space="preserve">
</t>
        </r>
      </text>
    </comment>
    <comment ref="C59" authorId="1">
      <text>
        <r>
          <rPr>
            <b/>
            <sz val="8"/>
            <rFont val="Tahoma"/>
            <family val="0"/>
          </rPr>
          <t xml:space="preserve">Sone: </t>
        </r>
        <r>
          <rPr>
            <sz val="8"/>
            <rFont val="Tahoma"/>
            <family val="0"/>
          </rPr>
          <t xml:space="preserve">
With Officier Mboro for accompanying parrots to Limbe</t>
        </r>
      </text>
    </comment>
    <comment ref="C451" authorId="0">
      <text>
        <r>
          <rPr>
            <b/>
            <sz val="8"/>
            <rFont val="Tahoma"/>
            <family val="0"/>
          </rPr>
          <t>i25: private transport</t>
        </r>
        <r>
          <rPr>
            <sz val="8"/>
            <rFont val="Tahoma"/>
            <family val="0"/>
          </rPr>
          <t xml:space="preserve">
</t>
        </r>
      </text>
    </comment>
    <comment ref="C1256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file a memorandum of appearance in the hifh court of douala in the case of sckey eugene and others</t>
        </r>
      </text>
    </comment>
    <comment ref="C1257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file a memorandum of appearance in the hifh court of douala in the case of sckey eugene and others</t>
        </r>
      </text>
    </comment>
    <comment ref="C1258" authorId="5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file a memorandum of appearance in the hifh court of douala in the case of sckey eugene and others</t>
        </r>
      </text>
    </comment>
  </commentList>
</comments>
</file>

<file path=xl/sharedStrings.xml><?xml version="1.0" encoding="utf-8"?>
<sst xmlns="http://schemas.openxmlformats.org/spreadsheetml/2006/main" count="7708" uniqueCount="1010">
  <si>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</si>
  <si>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</si>
  <si>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</si>
  <si>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</si>
  <si>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</si>
  <si>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</si>
  <si>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</si>
  <si>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</si>
  <si>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</si>
  <si>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</si>
  <si>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</si>
  <si>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</si>
  <si>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 xml:space="preserve">FINANCIAL REPORT      -       2007     </t>
  </si>
  <si>
    <t>investigations</t>
  </si>
  <si>
    <t>Mission 1</t>
  </si>
  <si>
    <t>3-8/12/2007</t>
  </si>
  <si>
    <t>Littoral</t>
  </si>
  <si>
    <t>Douala</t>
  </si>
  <si>
    <t>Parrots</t>
  </si>
  <si>
    <t>inter-city transport</t>
  </si>
  <si>
    <t>Mission 2</t>
  </si>
  <si>
    <t>Center</t>
  </si>
  <si>
    <t>ivory</t>
  </si>
  <si>
    <t>local transport</t>
  </si>
  <si>
    <t>Mission 3</t>
  </si>
  <si>
    <t>3-6/12/2007</t>
  </si>
  <si>
    <t>South</t>
  </si>
  <si>
    <t>Campo</t>
  </si>
  <si>
    <t>lodging</t>
  </si>
  <si>
    <t>feeding</t>
  </si>
  <si>
    <t>Mission 4</t>
  </si>
  <si>
    <t>3-10/12/2007</t>
  </si>
  <si>
    <t>North West</t>
  </si>
  <si>
    <t>Wum/Kumbo</t>
  </si>
  <si>
    <t>Mission 5</t>
  </si>
  <si>
    <t>Mbanga</t>
  </si>
  <si>
    <t>Leopard skins</t>
  </si>
  <si>
    <t>Mission 6</t>
  </si>
  <si>
    <t>Nkongsamba</t>
  </si>
  <si>
    <t>Ape</t>
  </si>
  <si>
    <t>Mission 7</t>
  </si>
  <si>
    <t>5-11/12/2007</t>
  </si>
  <si>
    <t xml:space="preserve">South West </t>
  </si>
  <si>
    <t>Buea</t>
  </si>
  <si>
    <t>Mission 8</t>
  </si>
  <si>
    <t>10-11/12/2007</t>
  </si>
  <si>
    <t>West</t>
  </si>
  <si>
    <t>Bafoussam/Foumba</t>
  </si>
  <si>
    <t>Mission 9</t>
  </si>
  <si>
    <t>Santa/Bamenda</t>
  </si>
  <si>
    <t>19/12</t>
  </si>
  <si>
    <t>21/12</t>
  </si>
  <si>
    <t>Mission 10</t>
  </si>
  <si>
    <t>Bafia</t>
  </si>
  <si>
    <t>Mission 11</t>
  </si>
  <si>
    <t>Bamenda</t>
  </si>
  <si>
    <t>Mission 12</t>
  </si>
  <si>
    <t>12-16/12/2007</t>
  </si>
  <si>
    <t>Djoum</t>
  </si>
  <si>
    <t>Mission 13</t>
  </si>
  <si>
    <t>14/12/2007</t>
  </si>
  <si>
    <t>Mission 14</t>
  </si>
  <si>
    <t>Kumba</t>
  </si>
  <si>
    <t>protected species</t>
  </si>
  <si>
    <t>Mission 15</t>
  </si>
  <si>
    <t>18-29/12/2007</t>
  </si>
  <si>
    <t>Mission 16</t>
  </si>
  <si>
    <t>17-19/12/2007</t>
  </si>
  <si>
    <t>Mission 17</t>
  </si>
  <si>
    <t>Mission 18</t>
  </si>
  <si>
    <t>1-21/12/2007</t>
  </si>
  <si>
    <t>Yaounde</t>
  </si>
  <si>
    <t>Internet Fraud</t>
  </si>
  <si>
    <t>1/12</t>
  </si>
  <si>
    <t>Mission 19</t>
  </si>
  <si>
    <t>27-29/12/2007</t>
  </si>
  <si>
    <t>Hippotamus/Parrots</t>
  </si>
  <si>
    <t>Investigations</t>
  </si>
  <si>
    <t>salaries</t>
  </si>
  <si>
    <t>operations</t>
  </si>
  <si>
    <t>14-17/12/2007</t>
  </si>
  <si>
    <t>12-17/12/2007</t>
  </si>
  <si>
    <t>Mission 20</t>
  </si>
  <si>
    <t>legal</t>
  </si>
  <si>
    <t>Salary</t>
  </si>
  <si>
    <t>Legal</t>
  </si>
  <si>
    <t>communication</t>
  </si>
  <si>
    <t>office</t>
  </si>
  <si>
    <t>lawyer fees</t>
  </si>
  <si>
    <t>Postage</t>
  </si>
  <si>
    <t>fax</t>
  </si>
  <si>
    <t>Media</t>
  </si>
  <si>
    <t>intercity transport</t>
  </si>
  <si>
    <t>Bonuses scaled to results</t>
  </si>
  <si>
    <t>Cameroon faults airline over parrot smuggling</t>
  </si>
  <si>
    <t>Maroua lion skin dealers sentenced</t>
  </si>
  <si>
    <t>seizure of 500 parrots at Douala airport</t>
  </si>
  <si>
    <t>arrest of leopard skins and ivory dealers Douala-</t>
  </si>
  <si>
    <t>Editing cost</t>
  </si>
  <si>
    <t>Return of Gorillas to Cameroon</t>
  </si>
  <si>
    <t>recording of radio news flashes, features, talkshows</t>
  </si>
  <si>
    <t>postage</t>
  </si>
  <si>
    <t>material</t>
  </si>
  <si>
    <t>Policy &amp; External Relations</t>
  </si>
  <si>
    <t>UK</t>
  </si>
  <si>
    <t>Management</t>
  </si>
  <si>
    <t>salary</t>
  </si>
  <si>
    <t>Phone</t>
  </si>
  <si>
    <t>transfer fees</t>
  </si>
  <si>
    <t>Bank charges</t>
  </si>
  <si>
    <t>rent + bills</t>
  </si>
  <si>
    <t>Office</t>
  </si>
  <si>
    <t>2-4/12/2007</t>
  </si>
  <si>
    <t>Salaries</t>
  </si>
  <si>
    <t>$1=450CFA</t>
  </si>
  <si>
    <t>Amount CFA</t>
  </si>
  <si>
    <t>Budget line</t>
  </si>
  <si>
    <t>Details</t>
  </si>
  <si>
    <t>Amount USD</t>
  </si>
  <si>
    <t>Operations</t>
  </si>
  <si>
    <t>Coordination</t>
  </si>
  <si>
    <t xml:space="preserve">      TOTAL EXPENDITURE NOVEMBER</t>
  </si>
  <si>
    <t>total exp</t>
  </si>
  <si>
    <t>AmountCFA</t>
  </si>
  <si>
    <t>Donor</t>
  </si>
  <si>
    <t>Born Free</t>
  </si>
  <si>
    <t>Used</t>
  </si>
  <si>
    <t>BHC</t>
  </si>
  <si>
    <t>FWS</t>
  </si>
  <si>
    <t>Body Shop</t>
  </si>
  <si>
    <t>UNEP-Congo</t>
  </si>
  <si>
    <t>UNEP-General</t>
  </si>
  <si>
    <t>Rufford Foundation</t>
  </si>
  <si>
    <t>Shinning World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</si>
  <si>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</si>
  <si>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</si>
  <si>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</si>
  <si>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</si>
  <si>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</si>
  <si>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</si>
  <si>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</si>
  <si>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</si>
  <si>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</si>
  <si>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</si>
  <si>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</si>
  <si>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</si>
  <si>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</si>
  <si>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</si>
  <si>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</si>
  <si>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</si>
  <si>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</si>
  <si>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</si>
  <si>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</si>
  <si>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</si>
  <si>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US FWS</t>
  </si>
  <si>
    <t>Donated March</t>
  </si>
  <si>
    <t>bankfile</t>
  </si>
  <si>
    <t>12/3</t>
  </si>
  <si>
    <t>Used March</t>
  </si>
  <si>
    <t>UNEP</t>
  </si>
  <si>
    <t>UNEP General</t>
  </si>
  <si>
    <t>used November</t>
  </si>
  <si>
    <t xml:space="preserve">Advance payments  </t>
  </si>
  <si>
    <t>Guarantee</t>
  </si>
  <si>
    <t>equipping office</t>
  </si>
  <si>
    <t>House-rep</t>
  </si>
  <si>
    <t>Money transferred to the Bank</t>
  </si>
  <si>
    <t>Transaction to the account</t>
  </si>
  <si>
    <t>December</t>
  </si>
  <si>
    <t>Donated December</t>
  </si>
  <si>
    <t>Used December</t>
  </si>
  <si>
    <t xml:space="preserve">20 inv,6 provinces </t>
  </si>
  <si>
    <t>follow up 31cases 8 locked subjects</t>
  </si>
  <si>
    <t xml:space="preserve">18 media pieces </t>
  </si>
  <si>
    <t>UK/France/Kenya/Bahrain</t>
  </si>
  <si>
    <t>17-20/12/2007</t>
  </si>
  <si>
    <t>Wum/Bamenda</t>
  </si>
  <si>
    <t>leopard skins/Ivory</t>
  </si>
  <si>
    <t>Bank commission+tax</t>
  </si>
  <si>
    <t>Real Ex Rate=450</t>
  </si>
  <si>
    <t>Tracy Duggan</t>
  </si>
  <si>
    <t>2/1</t>
  </si>
  <si>
    <t>IPPL</t>
  </si>
  <si>
    <t>Airport Nsimalen</t>
  </si>
  <si>
    <t>Bank Ex Rate=441.04</t>
  </si>
  <si>
    <t>Bank Ex Rate=901.99</t>
  </si>
  <si>
    <t>Real Ex Rate=920.73</t>
  </si>
  <si>
    <t>Hightening security</t>
  </si>
  <si>
    <t>Watch man G4S</t>
  </si>
  <si>
    <t>Chatham House-meeting on International Environment Crime</t>
  </si>
  <si>
    <t xml:space="preserve"> 'Taiping four' gorillas return</t>
  </si>
  <si>
    <t>Prosecution of female dealer in protected wildlife species</t>
  </si>
  <si>
    <t>Wildlife Justice magazine 5th Edition</t>
  </si>
  <si>
    <t>1 Operation, against 1 international dealer</t>
  </si>
  <si>
    <t>African Gray Parrots</t>
  </si>
  <si>
    <t xml:space="preserve">      TOTAL EXPENDITURE DECEMBER</t>
  </si>
  <si>
    <t>Apes</t>
  </si>
  <si>
    <t>6-8/12/2007</t>
  </si>
  <si>
    <t>8-10/12/2007</t>
  </si>
  <si>
    <t>10-12/12/2007</t>
  </si>
  <si>
    <t>12-13/12/2007</t>
  </si>
  <si>
    <t>Hippopotamus</t>
  </si>
  <si>
    <t>Parrot Trust</t>
  </si>
  <si>
    <t>Passing to January 08</t>
  </si>
  <si>
    <t>Passing to January  08</t>
  </si>
  <si>
    <t xml:space="preserve">FINANCIAL REPORT      -December  2007     </t>
  </si>
  <si>
    <t>i26</t>
  </si>
  <si>
    <t>1-phone-22</t>
  </si>
  <si>
    <t>3/12</t>
  </si>
  <si>
    <t>Gerald</t>
  </si>
  <si>
    <t>1-phone-40</t>
  </si>
  <si>
    <t>4/12</t>
  </si>
  <si>
    <t>1-phone-65-68</t>
  </si>
  <si>
    <t>1-phone-93</t>
  </si>
  <si>
    <t>5/12</t>
  </si>
  <si>
    <t>1-phone-143-144</t>
  </si>
  <si>
    <t>7/12</t>
  </si>
  <si>
    <t>1-phone-161</t>
  </si>
  <si>
    <t>8/12</t>
  </si>
  <si>
    <t>Yaounde-Douala</t>
  </si>
  <si>
    <t>Travelling expenses</t>
  </si>
  <si>
    <t>1-i26-1</t>
  </si>
  <si>
    <t>Douala-Yaounde</t>
  </si>
  <si>
    <t>1-i26-6</t>
  </si>
  <si>
    <t>Transport</t>
  </si>
  <si>
    <t>Local Transport</t>
  </si>
  <si>
    <t>1-i26-r</t>
  </si>
  <si>
    <t>6/12</t>
  </si>
  <si>
    <t>Lodging</t>
  </si>
  <si>
    <t>1-i26-2</t>
  </si>
  <si>
    <t>1-i26-4</t>
  </si>
  <si>
    <t>1-i26-5</t>
  </si>
  <si>
    <t>Feeding</t>
  </si>
  <si>
    <t>Informer Fee</t>
  </si>
  <si>
    <t>External Assistance</t>
  </si>
  <si>
    <t>Drinks with Informer</t>
  </si>
  <si>
    <t>Trust Building</t>
  </si>
  <si>
    <t>Francis</t>
  </si>
  <si>
    <t>phone-18</t>
  </si>
  <si>
    <t>2/12</t>
  </si>
  <si>
    <t>transport</t>
  </si>
  <si>
    <t>Francis-r</t>
  </si>
  <si>
    <t>Bonus</t>
  </si>
  <si>
    <t>External assistance</t>
  </si>
  <si>
    <t>i25</t>
  </si>
  <si>
    <t>3-phone-42</t>
  </si>
  <si>
    <t>3-phone-94</t>
  </si>
  <si>
    <t>D'la-Kribi</t>
  </si>
  <si>
    <t>travelling expenses</t>
  </si>
  <si>
    <t>3-i25-1a</t>
  </si>
  <si>
    <t>Kribi-campo</t>
  </si>
  <si>
    <t>3-i25-1b</t>
  </si>
  <si>
    <t>Campo-Ipono-Campo</t>
  </si>
  <si>
    <t>3-i25-r</t>
  </si>
  <si>
    <t>Campo-Mvan-Campo</t>
  </si>
  <si>
    <t>Campo-Kribi</t>
  </si>
  <si>
    <t>Kribi-Adam-Kribi</t>
  </si>
  <si>
    <t>Kribi-Douala</t>
  </si>
  <si>
    <t>3-i25-1e</t>
  </si>
  <si>
    <t>3-i25-1c</t>
  </si>
  <si>
    <t>3-i25-1d</t>
  </si>
  <si>
    <t>Drink with informer</t>
  </si>
  <si>
    <t>trust building</t>
  </si>
  <si>
    <t>i5</t>
  </si>
  <si>
    <t>4-phone-23</t>
  </si>
  <si>
    <t>4-phone-46</t>
  </si>
  <si>
    <t>4-phone-101</t>
  </si>
  <si>
    <t>4-phone-117</t>
  </si>
  <si>
    <t>4-phone-140</t>
  </si>
  <si>
    <t>4-phone-158</t>
  </si>
  <si>
    <t>4-phone-173</t>
  </si>
  <si>
    <t>9/12</t>
  </si>
  <si>
    <t>4-phone-185</t>
  </si>
  <si>
    <t>10/12</t>
  </si>
  <si>
    <t>yde-bda</t>
  </si>
  <si>
    <t>4-i5-1</t>
  </si>
  <si>
    <t>wum-bda</t>
  </si>
  <si>
    <t>4-i5-r</t>
  </si>
  <si>
    <t>wum-zoa-Wum</t>
  </si>
  <si>
    <t>bda-kumbo</t>
  </si>
  <si>
    <t>4-i5-2a</t>
  </si>
  <si>
    <t>kumbo-bda</t>
  </si>
  <si>
    <t>4-i5-2b</t>
  </si>
  <si>
    <t>bda-bali-bda</t>
  </si>
  <si>
    <t>bda-wum</t>
  </si>
  <si>
    <t>wum-zoa</t>
  </si>
  <si>
    <t>wum-issu</t>
  </si>
  <si>
    <t>bda-sabga-bda</t>
  </si>
  <si>
    <t>bda-bafut-bda</t>
  </si>
  <si>
    <t>bda-yde</t>
  </si>
  <si>
    <t>4-i5-2</t>
  </si>
  <si>
    <t>drinks with informer</t>
  </si>
  <si>
    <t>5-phone-108</t>
  </si>
  <si>
    <t>5-phone-133</t>
  </si>
  <si>
    <t>D'la-Mbanga</t>
  </si>
  <si>
    <t>5-i25-r</t>
  </si>
  <si>
    <t>Mbanga-Ngogo</t>
  </si>
  <si>
    <t>Ngogo-Mbanga</t>
  </si>
  <si>
    <t>Mbanga-Nolen-Mbanga</t>
  </si>
  <si>
    <t>5-i25-1</t>
  </si>
  <si>
    <t>6-phone-167-168</t>
  </si>
  <si>
    <t>6-phone-175</t>
  </si>
  <si>
    <t>6-phone-189</t>
  </si>
  <si>
    <t>6-phone-203</t>
  </si>
  <si>
    <t>11/12</t>
  </si>
  <si>
    <t>6-phone-218</t>
  </si>
  <si>
    <t>12/12</t>
  </si>
  <si>
    <t>Mbanga-Nkongsamba</t>
  </si>
  <si>
    <t>6-i25-r</t>
  </si>
  <si>
    <t>Nkong-Bagoqui-Nkong</t>
  </si>
  <si>
    <t>Nkong-Bame-Nkong</t>
  </si>
  <si>
    <t>Nkong-Ebome-Nkong</t>
  </si>
  <si>
    <t>6-i25-2</t>
  </si>
  <si>
    <t>i30</t>
  </si>
  <si>
    <t>7-phone-104</t>
  </si>
  <si>
    <t>7-phone-134</t>
  </si>
  <si>
    <t>7-phone-159</t>
  </si>
  <si>
    <t>7-phone-172</t>
  </si>
  <si>
    <t>7-phone-183</t>
  </si>
  <si>
    <t>10/11</t>
  </si>
  <si>
    <t>7-phone-202</t>
  </si>
  <si>
    <t>Batie-Santa</t>
  </si>
  <si>
    <t>7-i30-r</t>
  </si>
  <si>
    <t>8-phone-189</t>
  </si>
  <si>
    <t>Julius</t>
  </si>
  <si>
    <t>8-phone-187</t>
  </si>
  <si>
    <t>8-phone-205</t>
  </si>
  <si>
    <t>8-phone-203</t>
  </si>
  <si>
    <t>Bssam-Foumban</t>
  </si>
  <si>
    <t>8-i25-r</t>
  </si>
  <si>
    <t>Foumban-Bssam</t>
  </si>
  <si>
    <t>Bssam-Baham-Bssam</t>
  </si>
  <si>
    <t>8-i25-3</t>
  </si>
  <si>
    <t>9-phone-221</t>
  </si>
  <si>
    <t>9-phone-232</t>
  </si>
  <si>
    <t>13/12</t>
  </si>
  <si>
    <t>9-phone-242</t>
  </si>
  <si>
    <t>14/12</t>
  </si>
  <si>
    <t>9-phone-250</t>
  </si>
  <si>
    <t>15/12</t>
  </si>
  <si>
    <t>9-phone-265</t>
  </si>
  <si>
    <t>16/12</t>
  </si>
  <si>
    <t>9-phone-276</t>
  </si>
  <si>
    <t>17/12</t>
  </si>
  <si>
    <t>Santa-B'da</t>
  </si>
  <si>
    <t>9-i30-r</t>
  </si>
  <si>
    <t>B'da-Bambili-B'da</t>
  </si>
  <si>
    <t>9-i30-4</t>
  </si>
  <si>
    <t>9-i30-5</t>
  </si>
  <si>
    <t>George</t>
  </si>
  <si>
    <t>10-phone-182</t>
  </si>
  <si>
    <t>10-phone-208</t>
  </si>
  <si>
    <t>yde-bafia</t>
  </si>
  <si>
    <t>10-i5-7</t>
  </si>
  <si>
    <t>bafia-bayomen-Bafia</t>
  </si>
  <si>
    <t>10-i5-r</t>
  </si>
  <si>
    <t>bafia-yde</t>
  </si>
  <si>
    <t>10-i5-9</t>
  </si>
  <si>
    <t>10-i5-8</t>
  </si>
  <si>
    <t>11-phone-218</t>
  </si>
  <si>
    <t>11-phone-222</t>
  </si>
  <si>
    <t>11-phone-236-237</t>
  </si>
  <si>
    <t>I25</t>
  </si>
  <si>
    <t>11-phone-233</t>
  </si>
  <si>
    <t>Bssam-B'da</t>
  </si>
  <si>
    <t>11-i25-r</t>
  </si>
  <si>
    <t>12/13</t>
  </si>
  <si>
    <t>11-i25-4</t>
  </si>
  <si>
    <t>12-phone-215</t>
  </si>
  <si>
    <t>I5</t>
  </si>
  <si>
    <t>12-phone-235</t>
  </si>
  <si>
    <t>12-phone-243</t>
  </si>
  <si>
    <t>12-phone-262</t>
  </si>
  <si>
    <t>12-phone-264</t>
  </si>
  <si>
    <t>Yaounde-Sangmelima</t>
  </si>
  <si>
    <t>12-i5-10</t>
  </si>
  <si>
    <t>Sangmelima-Djoum</t>
  </si>
  <si>
    <t>12-i5-11</t>
  </si>
  <si>
    <t>Djoum-Mebane-Djoum</t>
  </si>
  <si>
    <t>12-i5-r</t>
  </si>
  <si>
    <t>Djoum-Mintum-Djoum</t>
  </si>
  <si>
    <t>Djoum-Yen-Djoum</t>
  </si>
  <si>
    <t>Djoum-Akom-Djoum</t>
  </si>
  <si>
    <t>Djoum-Sangmelima</t>
  </si>
  <si>
    <t>12-i5-13</t>
  </si>
  <si>
    <t>Sangmelima-Y'de</t>
  </si>
  <si>
    <t>12-i5-14</t>
  </si>
  <si>
    <t>12-i5-12</t>
  </si>
  <si>
    <t>13-phone-247-247a</t>
  </si>
  <si>
    <t>B'da-Bssam</t>
  </si>
  <si>
    <t>13-i25-r</t>
  </si>
  <si>
    <t>Bssam-Nkong</t>
  </si>
  <si>
    <t>13-i25-5</t>
  </si>
  <si>
    <t>14-phone-240</t>
  </si>
  <si>
    <t>14-phone-261</t>
  </si>
  <si>
    <t>14-phone-253</t>
  </si>
  <si>
    <t>14-phone-266</t>
  </si>
  <si>
    <t>14-phone-284-286</t>
  </si>
  <si>
    <t>Nkong-Loum</t>
  </si>
  <si>
    <t>14-i25-r</t>
  </si>
  <si>
    <t>Loum-Kumba</t>
  </si>
  <si>
    <t>Kumba-Muyuka-Kumba</t>
  </si>
  <si>
    <t>14-i25-6</t>
  </si>
  <si>
    <t>15-phone-298</t>
  </si>
  <si>
    <t>18/12</t>
  </si>
  <si>
    <t>15-phone-314</t>
  </si>
  <si>
    <t>15-phone-338</t>
  </si>
  <si>
    <t>20/12</t>
  </si>
  <si>
    <t>15-phone-374</t>
  </si>
  <si>
    <t>29/12</t>
  </si>
  <si>
    <t>Kumba-Buea</t>
  </si>
  <si>
    <t>15-i25-r</t>
  </si>
  <si>
    <t>Buea-Mugan-Buea</t>
  </si>
  <si>
    <t>Buea-D'la</t>
  </si>
  <si>
    <t>15-i25-7</t>
  </si>
  <si>
    <t>16-phone-275</t>
  </si>
  <si>
    <t>16-phone-306-307</t>
  </si>
  <si>
    <t>16-phone-315</t>
  </si>
  <si>
    <t>x 1 hr Internet</t>
  </si>
  <si>
    <t>Communication</t>
  </si>
  <si>
    <t>16-i26-r</t>
  </si>
  <si>
    <t>16-i26-7</t>
  </si>
  <si>
    <t>16-i26-9</t>
  </si>
  <si>
    <t>16-i26-10</t>
  </si>
  <si>
    <t>16-i26-8</t>
  </si>
  <si>
    <t>16-i26-11</t>
  </si>
  <si>
    <t>17-phone-272</t>
  </si>
  <si>
    <t>17-phone-302</t>
  </si>
  <si>
    <t>17-phone-316</t>
  </si>
  <si>
    <t>17-phone-336</t>
  </si>
  <si>
    <t>Y'de-B'da</t>
  </si>
  <si>
    <t>17-i5-15</t>
  </si>
  <si>
    <t>B'da-Wum</t>
  </si>
  <si>
    <t>17-i5-17</t>
  </si>
  <si>
    <t>wum-issu-Wum</t>
  </si>
  <si>
    <t>17-i5-r</t>
  </si>
  <si>
    <t>Wum-Bu-Wum</t>
  </si>
  <si>
    <t>Wum-B'da</t>
  </si>
  <si>
    <t>17-i5-18</t>
  </si>
  <si>
    <t>Bafut-B'da-Bafut</t>
  </si>
  <si>
    <t>B'da-Bali-B'da</t>
  </si>
  <si>
    <t>B'da-Bandja-B'da</t>
  </si>
  <si>
    <t>B'da-Bafut</t>
  </si>
  <si>
    <t>17-i5-16</t>
  </si>
  <si>
    <t>18-phone-2</t>
  </si>
  <si>
    <t>18-phone-13</t>
  </si>
  <si>
    <t>18-phone-181</t>
  </si>
  <si>
    <t>18-phone-201</t>
  </si>
  <si>
    <t>18-phone-216</t>
  </si>
  <si>
    <t>I26</t>
  </si>
  <si>
    <t>18-phone-230</t>
  </si>
  <si>
    <t>18-phone-244</t>
  </si>
  <si>
    <t>18-phone-255</t>
  </si>
  <si>
    <t>18-phone-339</t>
  </si>
  <si>
    <t>18-phone-344</t>
  </si>
  <si>
    <t>18-i26-r</t>
  </si>
  <si>
    <t>Local transport</t>
  </si>
  <si>
    <t>19-phone-366</t>
  </si>
  <si>
    <t>27/12</t>
  </si>
  <si>
    <t>19-i26-10</t>
  </si>
  <si>
    <t>19-i26-12</t>
  </si>
  <si>
    <t>19-i26-r</t>
  </si>
  <si>
    <t>28/12</t>
  </si>
  <si>
    <t>19-i26-11</t>
  </si>
  <si>
    <t>20-phone-301</t>
  </si>
  <si>
    <t>20-phone-317</t>
  </si>
  <si>
    <t>20-phone-337</t>
  </si>
  <si>
    <t>20-phone-359</t>
  </si>
  <si>
    <t>22/12</t>
  </si>
  <si>
    <t>20-phone-295</t>
  </si>
  <si>
    <t>20-phone-321</t>
  </si>
  <si>
    <t>20-phone-341</t>
  </si>
  <si>
    <t>20-phone-347</t>
  </si>
  <si>
    <t>20-phone-360</t>
  </si>
  <si>
    <t>20-phone-371</t>
  </si>
  <si>
    <t>20-Jul-r</t>
  </si>
  <si>
    <t>B'da-Batie</t>
  </si>
  <si>
    <t>20-i30-r</t>
  </si>
  <si>
    <t>x2 hrs bike</t>
  </si>
  <si>
    <t xml:space="preserve">transport </t>
  </si>
  <si>
    <t>x4 hrs taxi</t>
  </si>
  <si>
    <t>20-Jul-1</t>
  </si>
  <si>
    <t>special bike</t>
  </si>
  <si>
    <t>20-Jul-7</t>
  </si>
  <si>
    <t>20-i30-5</t>
  </si>
  <si>
    <t>x4 undercovers</t>
  </si>
  <si>
    <t>external assistance</t>
  </si>
  <si>
    <t>20-Jul-2-5</t>
  </si>
  <si>
    <t>x1 undercover</t>
  </si>
  <si>
    <t>20-Jul-6</t>
  </si>
  <si>
    <t>20-Jul-8-11</t>
  </si>
  <si>
    <t>bank file</t>
  </si>
  <si>
    <t>Hamidu</t>
  </si>
  <si>
    <t>1-phone-48</t>
  </si>
  <si>
    <t>1-phone-14</t>
  </si>
  <si>
    <t>1-phone-29</t>
  </si>
  <si>
    <t>1-phone-61-64</t>
  </si>
  <si>
    <t>1-phone-103</t>
  </si>
  <si>
    <t>1-phone-122-123</t>
  </si>
  <si>
    <t>1-phone-131</t>
  </si>
  <si>
    <t>1-phone-162</t>
  </si>
  <si>
    <t>D'la-Limbe-D'la</t>
  </si>
  <si>
    <t>1-i26-3</t>
  </si>
  <si>
    <t>Loading fees</t>
  </si>
  <si>
    <t>x1 police</t>
  </si>
  <si>
    <t>jos-3</t>
  </si>
  <si>
    <t>alain</t>
  </si>
  <si>
    <t>Sam Mumah</t>
  </si>
  <si>
    <t>Horline</t>
  </si>
  <si>
    <t>phone-10-11</t>
  </si>
  <si>
    <t>phone-38-39</t>
  </si>
  <si>
    <t>phone-50-54</t>
  </si>
  <si>
    <t>phone-89-90</t>
  </si>
  <si>
    <t>phone-119-121</t>
  </si>
  <si>
    <t>phone-153-155</t>
  </si>
  <si>
    <t>phone-165</t>
  </si>
  <si>
    <t>phone-171</t>
  </si>
  <si>
    <t>phone-194-196</t>
  </si>
  <si>
    <t>phone-210-211</t>
  </si>
  <si>
    <t>phone-220</t>
  </si>
  <si>
    <t>phone-231</t>
  </si>
  <si>
    <t>phone-239</t>
  </si>
  <si>
    <t>phone-252</t>
  </si>
  <si>
    <t>phone-281-283</t>
  </si>
  <si>
    <t>phone-308-309</t>
  </si>
  <si>
    <t>phone-329-333</t>
  </si>
  <si>
    <t>phone-343</t>
  </si>
  <si>
    <t>phone-358</t>
  </si>
  <si>
    <t>phone-361</t>
  </si>
  <si>
    <t>24/12</t>
  </si>
  <si>
    <t>Josias</t>
  </si>
  <si>
    <t>phone-7-8</t>
  </si>
  <si>
    <t>phone-32-33</t>
  </si>
  <si>
    <t>phone-69-73</t>
  </si>
  <si>
    <t>phone-91-92</t>
  </si>
  <si>
    <t>phone-102</t>
  </si>
  <si>
    <t>phone-109</t>
  </si>
  <si>
    <t>phone-147-148</t>
  </si>
  <si>
    <t>phone-163</t>
  </si>
  <si>
    <t>phone-179</t>
  </si>
  <si>
    <t>phone-209</t>
  </si>
  <si>
    <t>phone-219</t>
  </si>
  <si>
    <t>phone-233</t>
  </si>
  <si>
    <t>phone-246</t>
  </si>
  <si>
    <t>phone-254</t>
  </si>
  <si>
    <t>phone-294</t>
  </si>
  <si>
    <t>phone-323</t>
  </si>
  <si>
    <t>phone-348</t>
  </si>
  <si>
    <t>phone-362</t>
  </si>
  <si>
    <t>26/12</t>
  </si>
  <si>
    <t>Alain</t>
  </si>
  <si>
    <t>phone-14</t>
  </si>
  <si>
    <t>phone-31</t>
  </si>
  <si>
    <t>phone-41</t>
  </si>
  <si>
    <t>phone-95</t>
  </si>
  <si>
    <t>phone-110</t>
  </si>
  <si>
    <t>phone-137</t>
  </si>
  <si>
    <t>phone-157</t>
  </si>
  <si>
    <t>phone-190</t>
  </si>
  <si>
    <t>phone-214</t>
  </si>
  <si>
    <t>phone-241</t>
  </si>
  <si>
    <t>phone-251</t>
  </si>
  <si>
    <t>phone-287-289</t>
  </si>
  <si>
    <t>phone-300</t>
  </si>
  <si>
    <t>phone-318-319</t>
  </si>
  <si>
    <t>phone-353</t>
  </si>
  <si>
    <t>phone-365</t>
  </si>
  <si>
    <t>phone-370</t>
  </si>
  <si>
    <t>phone-376</t>
  </si>
  <si>
    <t>31/12</t>
  </si>
  <si>
    <t>Aime</t>
  </si>
  <si>
    <t>phone-26</t>
  </si>
  <si>
    <t>phone-49</t>
  </si>
  <si>
    <t>phone-96</t>
  </si>
  <si>
    <t>phone-112</t>
  </si>
  <si>
    <t>phone-135</t>
  </si>
  <si>
    <t>phone-191</t>
  </si>
  <si>
    <t>phone-200</t>
  </si>
  <si>
    <t>phone-228</t>
  </si>
  <si>
    <t>phone-259</t>
  </si>
  <si>
    <t>phone-292-293</t>
  </si>
  <si>
    <t>phone-303</t>
  </si>
  <si>
    <t>phone-312</t>
  </si>
  <si>
    <t>phone-349</t>
  </si>
  <si>
    <t>phone-363</t>
  </si>
  <si>
    <t>Kennedy</t>
  </si>
  <si>
    <t>phone-21</t>
  </si>
  <si>
    <t>phone-130</t>
  </si>
  <si>
    <t>phone-136</t>
  </si>
  <si>
    <t>phone-174</t>
  </si>
  <si>
    <t>phone-184</t>
  </si>
  <si>
    <t>phone-277</t>
  </si>
  <si>
    <t>phone-305</t>
  </si>
  <si>
    <t>M. Mbuam</t>
  </si>
  <si>
    <t>phone-25</t>
  </si>
  <si>
    <t>phone-105-105a</t>
  </si>
  <si>
    <t>phone-124-125</t>
  </si>
  <si>
    <t>phone-141-142</t>
  </si>
  <si>
    <t>phone-229</t>
  </si>
  <si>
    <t>phone-304</t>
  </si>
  <si>
    <t>phone-326-328</t>
  </si>
  <si>
    <t>phone-346</t>
  </si>
  <si>
    <t>phone-369</t>
  </si>
  <si>
    <t xml:space="preserve">phone </t>
  </si>
  <si>
    <t>jos-r</t>
  </si>
  <si>
    <t>josias</t>
  </si>
  <si>
    <t>al-20</t>
  </si>
  <si>
    <t>al-21</t>
  </si>
  <si>
    <t>al-r</t>
  </si>
  <si>
    <t>hor-3</t>
  </si>
  <si>
    <t>horline</t>
  </si>
  <si>
    <t>hor-4</t>
  </si>
  <si>
    <t>jos-5</t>
  </si>
  <si>
    <t>ken-1</t>
  </si>
  <si>
    <t>kenneth</t>
  </si>
  <si>
    <t>jos-2</t>
  </si>
  <si>
    <t>al-5</t>
  </si>
  <si>
    <t>Dla-Yde</t>
  </si>
  <si>
    <t>travelling expensive</t>
  </si>
  <si>
    <t>jos-6</t>
  </si>
  <si>
    <t>Yde-Dla</t>
  </si>
  <si>
    <t>jos-7</t>
  </si>
  <si>
    <t>Dla-Nkgsamba</t>
  </si>
  <si>
    <t>jos-9</t>
  </si>
  <si>
    <t>Nkgsamba-Dla</t>
  </si>
  <si>
    <t>jos-11</t>
  </si>
  <si>
    <t>luggage fare</t>
  </si>
  <si>
    <t>jos-12</t>
  </si>
  <si>
    <t>Yde-Bfssam</t>
  </si>
  <si>
    <t>ken-3</t>
  </si>
  <si>
    <t>Bfsam-Bamenda</t>
  </si>
  <si>
    <t>ken-r</t>
  </si>
  <si>
    <t>Bamenda-Yde</t>
  </si>
  <si>
    <t>ken-5</t>
  </si>
  <si>
    <t>al-2</t>
  </si>
  <si>
    <t>al-4</t>
  </si>
  <si>
    <t>al-6</t>
  </si>
  <si>
    <t>Dla-Mbanga</t>
  </si>
  <si>
    <t>Mbanga-Kumba</t>
  </si>
  <si>
    <t>al-7</t>
  </si>
  <si>
    <t>Kumba-Mamfe</t>
  </si>
  <si>
    <t>al-9</t>
  </si>
  <si>
    <t>Mamfe-Kumba</t>
  </si>
  <si>
    <t>al-12</t>
  </si>
  <si>
    <t>Kumba-Mbanga</t>
  </si>
  <si>
    <t>al-14</t>
  </si>
  <si>
    <t>Mbanga-Dla</t>
  </si>
  <si>
    <t>al-16</t>
  </si>
  <si>
    <t>al-17</t>
  </si>
  <si>
    <t>al-18</t>
  </si>
  <si>
    <t>al-22</t>
  </si>
  <si>
    <t>al-23</t>
  </si>
  <si>
    <t>Ydé-Dla</t>
  </si>
  <si>
    <t>hor-1</t>
  </si>
  <si>
    <t>Dla-Ydé</t>
  </si>
  <si>
    <t>hor-2</t>
  </si>
  <si>
    <t>aim-r</t>
  </si>
  <si>
    <t>aime</t>
  </si>
  <si>
    <t>19/20</t>
  </si>
  <si>
    <t>30/12</t>
  </si>
  <si>
    <t>hor-r</t>
  </si>
  <si>
    <t>jos-1</t>
  </si>
  <si>
    <t>jos-8</t>
  </si>
  <si>
    <t>jos-10</t>
  </si>
  <si>
    <t>ken-4</t>
  </si>
  <si>
    <t>al-3</t>
  </si>
  <si>
    <t>al-8</t>
  </si>
  <si>
    <t>al-10</t>
  </si>
  <si>
    <t>al-13</t>
  </si>
  <si>
    <t>al-15</t>
  </si>
  <si>
    <t>al-11</t>
  </si>
  <si>
    <t>x7 photocopy</t>
  </si>
  <si>
    <t>x20 photcopy</t>
  </si>
  <si>
    <t>jos-4</t>
  </si>
  <si>
    <t>x14 photocopy</t>
  </si>
  <si>
    <t>printing</t>
  </si>
  <si>
    <t>x4 photocopy</t>
  </si>
  <si>
    <t>x18 photocopy</t>
  </si>
  <si>
    <t>x10 photocopy</t>
  </si>
  <si>
    <t>x5 photocopy</t>
  </si>
  <si>
    <t>4x photocopy</t>
  </si>
  <si>
    <t>x12 photocopy</t>
  </si>
  <si>
    <t>x31 photocopy</t>
  </si>
  <si>
    <t>ken-2</t>
  </si>
  <si>
    <t>x74 photocopy</t>
  </si>
  <si>
    <t>ken-6</t>
  </si>
  <si>
    <t>X24 printing</t>
  </si>
  <si>
    <t>al-19</t>
  </si>
  <si>
    <t>x23 photocopy</t>
  </si>
  <si>
    <t>x2 bindings</t>
  </si>
  <si>
    <t>x1file</t>
  </si>
  <si>
    <t>Me mbuan</t>
  </si>
  <si>
    <t>Mbuan-1</t>
  </si>
  <si>
    <t>mbuan-2</t>
  </si>
  <si>
    <t>Mbua-3</t>
  </si>
  <si>
    <t>Mbuan-4</t>
  </si>
  <si>
    <t>Mbuan-4a</t>
  </si>
  <si>
    <t>Mbuan-5</t>
  </si>
  <si>
    <t>Me Tambe</t>
  </si>
  <si>
    <t>tam-1</t>
  </si>
  <si>
    <t>professional fees</t>
  </si>
  <si>
    <t>Me Mbuan</t>
  </si>
  <si>
    <t>mb-1</t>
  </si>
  <si>
    <t>mb-2</t>
  </si>
  <si>
    <t>mb-3</t>
  </si>
  <si>
    <t>mb-4</t>
  </si>
  <si>
    <t>Letter</t>
  </si>
  <si>
    <t>ken-7</t>
  </si>
  <si>
    <t>Nya Aime</t>
  </si>
  <si>
    <t>bonus</t>
  </si>
  <si>
    <t>Alain bernard</t>
  </si>
  <si>
    <t>media</t>
  </si>
  <si>
    <t>Vincent</t>
  </si>
  <si>
    <t>phone-4</t>
  </si>
  <si>
    <t>phone-34-35</t>
  </si>
  <si>
    <t>phone-74-75</t>
  </si>
  <si>
    <t>phone-100</t>
  </si>
  <si>
    <t>phone-114</t>
  </si>
  <si>
    <t>phone-145-146</t>
  </si>
  <si>
    <t>phone-160</t>
  </si>
  <si>
    <t>phone-177</t>
  </si>
  <si>
    <t>phone-186</t>
  </si>
  <si>
    <t>phone-204</t>
  </si>
  <si>
    <t>phone-217</t>
  </si>
  <si>
    <t>phone-234</t>
  </si>
  <si>
    <t>phone-245</t>
  </si>
  <si>
    <t>phone-256</t>
  </si>
  <si>
    <t>phone-279-280</t>
  </si>
  <si>
    <t>phone-297</t>
  </si>
  <si>
    <t>phone-319</t>
  </si>
  <si>
    <t>phone-322</t>
  </si>
  <si>
    <t>phone-340</t>
  </si>
  <si>
    <t>phone-351</t>
  </si>
  <si>
    <t>Cynthia</t>
  </si>
  <si>
    <t>phone-6</t>
  </si>
  <si>
    <t>phone-30</t>
  </si>
  <si>
    <t>phone-76-77</t>
  </si>
  <si>
    <t>phone-97</t>
  </si>
  <si>
    <t>phone-111</t>
  </si>
  <si>
    <t>phone-206</t>
  </si>
  <si>
    <t>phone-213</t>
  </si>
  <si>
    <t>phone-257</t>
  </si>
  <si>
    <t>phone-278</t>
  </si>
  <si>
    <t>phone-299</t>
  </si>
  <si>
    <t>phone-320</t>
  </si>
  <si>
    <t>phone-354</t>
  </si>
  <si>
    <t>Eric</t>
  </si>
  <si>
    <t>phone-3</t>
  </si>
  <si>
    <t>phone-27</t>
  </si>
  <si>
    <t>phone-45</t>
  </si>
  <si>
    <t>phone-98</t>
  </si>
  <si>
    <t>phone-115</t>
  </si>
  <si>
    <t>phone-139</t>
  </si>
  <si>
    <t>phone-156</t>
  </si>
  <si>
    <t>phone-180</t>
  </si>
  <si>
    <t>phone-224</t>
  </si>
  <si>
    <t>phone-238</t>
  </si>
  <si>
    <t>phone-271</t>
  </si>
  <si>
    <t>phone-345</t>
  </si>
  <si>
    <t>phone-355</t>
  </si>
  <si>
    <t>phone-364</t>
  </si>
  <si>
    <t>phone-368</t>
  </si>
  <si>
    <t>phone-373</t>
  </si>
  <si>
    <t>phone-375</t>
  </si>
  <si>
    <t>Anna</t>
  </si>
  <si>
    <t>phone-1</t>
  </si>
  <si>
    <t>phone-28</t>
  </si>
  <si>
    <t>phone-44</t>
  </si>
  <si>
    <t>phone-99</t>
  </si>
  <si>
    <t>phone-116</t>
  </si>
  <si>
    <t>phone-138</t>
  </si>
  <si>
    <t>phone-188</t>
  </si>
  <si>
    <t>phone-199</t>
  </si>
  <si>
    <t>phone-260</t>
  </si>
  <si>
    <t>phone-274</t>
  </si>
  <si>
    <t>phone-352</t>
  </si>
  <si>
    <t>x4hrs internet</t>
  </si>
  <si>
    <t>vin-15</t>
  </si>
  <si>
    <t>vincent</t>
  </si>
  <si>
    <t>Y'de-Bamenda</t>
  </si>
  <si>
    <t>vin-6</t>
  </si>
  <si>
    <t>Bamenda-Yaounde</t>
  </si>
  <si>
    <t>vin-13</t>
  </si>
  <si>
    <t>ann-r</t>
  </si>
  <si>
    <t>eri-r</t>
  </si>
  <si>
    <t>23/12</t>
  </si>
  <si>
    <t>vin-r</t>
  </si>
  <si>
    <t>cyn-r</t>
  </si>
  <si>
    <t>01/12</t>
  </si>
  <si>
    <t>cynthia</t>
  </si>
  <si>
    <t>03/12</t>
  </si>
  <si>
    <t>04/12</t>
  </si>
  <si>
    <t>05/12</t>
  </si>
  <si>
    <t>06/12</t>
  </si>
  <si>
    <t>Reuters-Africa E</t>
  </si>
  <si>
    <t>Cameroon welcomes home 'Taiping four' gorillas</t>
  </si>
  <si>
    <t>The Herald newspaper E</t>
  </si>
  <si>
    <t>BBC radio</t>
  </si>
  <si>
    <t>TV talk show E</t>
  </si>
  <si>
    <t>Radio talk show E</t>
  </si>
  <si>
    <t>Radio news flash F</t>
  </si>
  <si>
    <t xml:space="preserve">Female dealer in protected wildlife species sentenced </t>
  </si>
  <si>
    <t>Radio news flash E</t>
  </si>
  <si>
    <t>Cameroon Tribune E</t>
  </si>
  <si>
    <t>Two Ghanian arrested for export of about 500 parrots</t>
  </si>
  <si>
    <t>Le Liberal newspaper F</t>
  </si>
  <si>
    <t>Another consignment of 500 parrots for illegal export seized at the Douala airport</t>
  </si>
  <si>
    <t>500 parrots intercepted at Douala airport</t>
  </si>
  <si>
    <t>Radio news feature E</t>
  </si>
  <si>
    <t>wildlife law enforcement intensified in Douala</t>
  </si>
  <si>
    <t>x1cd production</t>
  </si>
  <si>
    <t>vin-1b</t>
  </si>
  <si>
    <t xml:space="preserve"> radio recordings</t>
  </si>
  <si>
    <t>vin-14</t>
  </si>
  <si>
    <t>x5 newspaper</t>
  </si>
  <si>
    <t>vin-1a</t>
  </si>
  <si>
    <t>x5 page fax</t>
  </si>
  <si>
    <t>vin-2</t>
  </si>
  <si>
    <t>x5 mini DV</t>
  </si>
  <si>
    <t>vin-3</t>
  </si>
  <si>
    <t>x40 photocopy</t>
  </si>
  <si>
    <t>vin-4</t>
  </si>
  <si>
    <t>x2 newspaper</t>
  </si>
  <si>
    <t>vin-5</t>
  </si>
  <si>
    <t>x6 printing photos</t>
  </si>
  <si>
    <t>vin-7</t>
  </si>
  <si>
    <t>vin-8</t>
  </si>
  <si>
    <t>x100plastic sleeves</t>
  </si>
  <si>
    <t>vin-10</t>
  </si>
  <si>
    <t>x10 A4 envelopes</t>
  </si>
  <si>
    <t>x10 audio cassette</t>
  </si>
  <si>
    <t>vin-11</t>
  </si>
  <si>
    <t>x10 CD</t>
  </si>
  <si>
    <t>vin-12</t>
  </si>
  <si>
    <t>x1plastification</t>
  </si>
  <si>
    <t>cyn-2</t>
  </si>
  <si>
    <t>x15pages translation</t>
  </si>
  <si>
    <t>Wildlife Justice</t>
  </si>
  <si>
    <t>cyn-1</t>
  </si>
  <si>
    <t>professional card and memory card</t>
  </si>
  <si>
    <t>cyn-3</t>
  </si>
  <si>
    <t>x1 reel to reel tape</t>
  </si>
  <si>
    <t>vin-9</t>
  </si>
  <si>
    <t>media officer</t>
  </si>
  <si>
    <t>Development assistant</t>
  </si>
  <si>
    <t>Anna Egbe</t>
  </si>
  <si>
    <t>phone international</t>
  </si>
  <si>
    <t>policy and external relations</t>
  </si>
  <si>
    <t>phone-24</t>
  </si>
  <si>
    <t>phone-81A</t>
  </si>
  <si>
    <t>Kenya</t>
  </si>
  <si>
    <t>phone-164</t>
  </si>
  <si>
    <t>phone-169</t>
  </si>
  <si>
    <t>phone-192-193</t>
  </si>
  <si>
    <t>phone-198</t>
  </si>
  <si>
    <t>phone-223</t>
  </si>
  <si>
    <t>phone-227</t>
  </si>
  <si>
    <t>Bahrain</t>
  </si>
  <si>
    <t>phone-270</t>
  </si>
  <si>
    <t>France</t>
  </si>
  <si>
    <t>Ofir-13</t>
  </si>
  <si>
    <t>25/12</t>
  </si>
  <si>
    <t>Ofir</t>
  </si>
  <si>
    <t>Ofir-14</t>
  </si>
  <si>
    <t>Ofir-15</t>
  </si>
  <si>
    <t>Ofir-16</t>
  </si>
  <si>
    <t>house-report</t>
  </si>
  <si>
    <t>sim card</t>
  </si>
  <si>
    <t>Ofir-6</t>
  </si>
  <si>
    <t>Ofir-9</t>
  </si>
  <si>
    <t>Ofir-11</t>
  </si>
  <si>
    <t>Y'de-D'la</t>
  </si>
  <si>
    <t>Ofir-3</t>
  </si>
  <si>
    <t>cancelation fees</t>
  </si>
  <si>
    <t>Ofir-1</t>
  </si>
  <si>
    <t>airticket D'la-London-D'la</t>
  </si>
  <si>
    <t>Ofir-2</t>
  </si>
  <si>
    <t>airport tax</t>
  </si>
  <si>
    <t>Ofir-4</t>
  </si>
  <si>
    <t>Horsham-london</t>
  </si>
  <si>
    <t>Ofir-8</t>
  </si>
  <si>
    <t>D'la-y'de</t>
  </si>
  <si>
    <t>Ofir-12</t>
  </si>
  <si>
    <t>special taxi</t>
  </si>
  <si>
    <t>Ofir-r</t>
  </si>
  <si>
    <t>Ofir-5</t>
  </si>
  <si>
    <t>Ofir-7</t>
  </si>
  <si>
    <t>Ofir-10</t>
  </si>
  <si>
    <t>management</t>
  </si>
  <si>
    <t>phone-12</t>
  </si>
  <si>
    <t>phone-36-37</t>
  </si>
  <si>
    <t>phone-55-60</t>
  </si>
  <si>
    <t>phone-78-81</t>
  </si>
  <si>
    <t>phone-126-129</t>
  </si>
  <si>
    <t>phone-149-152</t>
  </si>
  <si>
    <t>phone-249</t>
  </si>
  <si>
    <t>phone-263</t>
  </si>
  <si>
    <t>phone-267</t>
  </si>
  <si>
    <t>phone-273</t>
  </si>
  <si>
    <t>phone-310-311</t>
  </si>
  <si>
    <t>phone-324-325</t>
  </si>
  <si>
    <t>phone-335</t>
  </si>
  <si>
    <t>phone-342</t>
  </si>
  <si>
    <t>phone-357</t>
  </si>
  <si>
    <t>Director</t>
  </si>
  <si>
    <t>Emeline</t>
  </si>
  <si>
    <t>phone-5</t>
  </si>
  <si>
    <t>phone-16</t>
  </si>
  <si>
    <t>phone-19</t>
  </si>
  <si>
    <t>phone-43</t>
  </si>
  <si>
    <t>phone-106-107</t>
  </si>
  <si>
    <t>phone-113</t>
  </si>
  <si>
    <t>phone-132</t>
  </si>
  <si>
    <t>phone-170</t>
  </si>
  <si>
    <t>phone-176</t>
  </si>
  <si>
    <t>phone-178</t>
  </si>
  <si>
    <t>phone-207</t>
  </si>
  <si>
    <t>phone-225-226</t>
  </si>
  <si>
    <t>phone-248-249</t>
  </si>
  <si>
    <t>phone-258</t>
  </si>
  <si>
    <t>phone-268-269</t>
  </si>
  <si>
    <t>phone-290-291</t>
  </si>
  <si>
    <t>phone-296</t>
  </si>
  <si>
    <t>phone-313</t>
  </si>
  <si>
    <t>phone-334</t>
  </si>
  <si>
    <t>phone-350</t>
  </si>
  <si>
    <t>phone-356</t>
  </si>
  <si>
    <t>phone-367</t>
  </si>
  <si>
    <t>phone-372</t>
  </si>
  <si>
    <t>Eme-r</t>
  </si>
  <si>
    <t>x2 hrs taxi</t>
  </si>
  <si>
    <t>5/11</t>
  </si>
  <si>
    <t>x1 hr taxi</t>
  </si>
  <si>
    <t>office cleaner</t>
  </si>
  <si>
    <t>Eme-2</t>
  </si>
  <si>
    <t>x1 black ink</t>
  </si>
  <si>
    <t>Eme-7</t>
  </si>
  <si>
    <t>x10 A4 Envelopes</t>
  </si>
  <si>
    <t>Eme-8</t>
  </si>
  <si>
    <t>x2 permanent markers</t>
  </si>
  <si>
    <t>x2 info notes</t>
  </si>
  <si>
    <t>x2 packet plastic bands</t>
  </si>
  <si>
    <t>x3 bloc notes</t>
  </si>
  <si>
    <t>x1 packet papers</t>
  </si>
  <si>
    <t>Eme-14</t>
  </si>
  <si>
    <t>Eme-16</t>
  </si>
  <si>
    <t>x10 Garbage plastics</t>
  </si>
  <si>
    <t>Eme-18</t>
  </si>
  <si>
    <t>liquid soap</t>
  </si>
  <si>
    <t>x1 folder</t>
  </si>
  <si>
    <t>x80 photocopies</t>
  </si>
  <si>
    <t>Eme-19</t>
  </si>
  <si>
    <t>x200 plastic sleeves</t>
  </si>
  <si>
    <t>Eme-20</t>
  </si>
  <si>
    <t>x10 pens</t>
  </si>
  <si>
    <t>Eme-22</t>
  </si>
  <si>
    <t>x25 small envelopes</t>
  </si>
  <si>
    <t>Eme-24a</t>
  </si>
  <si>
    <t>Eme-29a</t>
  </si>
  <si>
    <t>Eme-30a</t>
  </si>
  <si>
    <t>Eme-38</t>
  </si>
  <si>
    <t>Eme-39</t>
  </si>
  <si>
    <t>Express Union</t>
  </si>
  <si>
    <t>Eme-1</t>
  </si>
  <si>
    <t>Eme-3</t>
  </si>
  <si>
    <t>Eme-4</t>
  </si>
  <si>
    <t>Eme-5</t>
  </si>
  <si>
    <t>Eme-6</t>
  </si>
  <si>
    <t>Express union</t>
  </si>
  <si>
    <t>vin-1c</t>
  </si>
  <si>
    <t>Eme-9</t>
  </si>
  <si>
    <t>Eme-10</t>
  </si>
  <si>
    <t>Eme-11</t>
  </si>
  <si>
    <t>Eme-12</t>
  </si>
  <si>
    <t>Eme-13</t>
  </si>
  <si>
    <t>Eme-14a</t>
  </si>
  <si>
    <t>Eme-15</t>
  </si>
  <si>
    <t>Eme-17</t>
  </si>
  <si>
    <t>Eme-18a</t>
  </si>
  <si>
    <t>Eme-21a</t>
  </si>
  <si>
    <t>Eme-23</t>
  </si>
  <si>
    <t>Eme-23a</t>
  </si>
  <si>
    <t>Eme-24</t>
  </si>
  <si>
    <t>Eme-24b</t>
  </si>
  <si>
    <t>Eme-25</t>
  </si>
  <si>
    <t>Eme-26</t>
  </si>
  <si>
    <t>Eme-27</t>
  </si>
  <si>
    <t>Eme-28</t>
  </si>
  <si>
    <t>Eme-29</t>
  </si>
  <si>
    <t>Eme-30</t>
  </si>
  <si>
    <t>Eme-30b</t>
  </si>
  <si>
    <t>Eme-31</t>
  </si>
  <si>
    <t>Eme-32</t>
  </si>
  <si>
    <t>Eme-33</t>
  </si>
  <si>
    <t>Eme-34</t>
  </si>
  <si>
    <t>Eme-35</t>
  </si>
  <si>
    <t>Eme-40</t>
  </si>
  <si>
    <t>Eme-41</t>
  </si>
  <si>
    <t>Eme-42</t>
  </si>
  <si>
    <t>x1month night watch</t>
  </si>
  <si>
    <t>Eme-21</t>
  </si>
  <si>
    <t>UNICS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</si>
  <si>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</si>
  <si>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</si>
  <si>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</si>
  <si>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</si>
  <si>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</si>
  <si>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</si>
  <si>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</si>
  <si>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Secretary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</si>
</sst>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#,##0.00;[Red]#,##0.00"/>
    <numFmt numFmtId="204" formatCode="&quot;$&quot;#,##0"/>
    <numFmt numFmtId="205" formatCode="[$$-409]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5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20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8"/>
      <color indexed="54"/>
      <name val="Arial"/>
      <family val="2"/>
    </font>
    <font>
      <sz val="10"/>
      <color indexed="46"/>
      <name val="Arial"/>
      <family val="2"/>
    </font>
    <font>
      <sz val="8"/>
      <color indexed="46"/>
      <name val="Arial"/>
      <family val="2"/>
    </font>
    <font>
      <sz val="9"/>
      <color indexed="46"/>
      <name val="Arial"/>
      <family val="2"/>
    </font>
    <font>
      <b/>
      <sz val="10"/>
      <color indexed="46"/>
      <name val="Arial"/>
      <family val="2"/>
    </font>
    <font>
      <sz val="8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7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8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8" fillId="0" borderId="2" xfId="0" applyNumberFormat="1" applyFont="1" applyBorder="1" applyAlignment="1">
      <alignment/>
    </xf>
    <xf numFmtId="20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9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0" fontId="0" fillId="0" borderId="3" xfId="0" applyNumberFormat="1" applyBorder="1" applyAlignment="1">
      <alignment/>
    </xf>
    <xf numFmtId="3" fontId="0" fillId="2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200" fontId="0" fillId="0" borderId="2" xfId="0" applyNumberFormat="1" applyFill="1" applyBorder="1" applyAlignment="1">
      <alignment/>
    </xf>
    <xf numFmtId="200" fontId="0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1" fillId="0" borderId="2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200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201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201" fontId="0" fillId="0" borderId="4" xfId="0" applyNumberFormat="1" applyBorder="1" applyAlignment="1">
      <alignment/>
    </xf>
    <xf numFmtId="201" fontId="0" fillId="0" borderId="2" xfId="0" applyNumberFormat="1" applyBorder="1" applyAlignment="1">
      <alignment/>
    </xf>
    <xf numFmtId="200" fontId="15" fillId="0" borderId="2" xfId="0" applyNumberFormat="1" applyFont="1" applyBorder="1" applyAlignment="1">
      <alignment/>
    </xf>
    <xf numFmtId="200" fontId="15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200" fontId="0" fillId="0" borderId="4" xfId="0" applyNumberFormat="1" applyBorder="1" applyAlignment="1">
      <alignment/>
    </xf>
    <xf numFmtId="200" fontId="0" fillId="0" borderId="0" xfId="0" applyNumberFormat="1" applyBorder="1" applyAlignment="1">
      <alignment/>
    </xf>
    <xf numFmtId="3" fontId="16" fillId="0" borderId="4" xfId="0" applyNumberFormat="1" applyFont="1" applyFill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4" xfId="0" applyNumberFormat="1" applyFont="1" applyFill="1" applyBorder="1" applyAlignment="1">
      <alignment/>
    </xf>
    <xf numFmtId="49" fontId="16" fillId="0" borderId="4" xfId="0" applyNumberFormat="1" applyFont="1" applyBorder="1" applyAlignment="1">
      <alignment horizontal="center"/>
    </xf>
    <xf numFmtId="198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Fill="1" applyAlignment="1">
      <alignment/>
    </xf>
    <xf numFmtId="3" fontId="17" fillId="0" borderId="4" xfId="0" applyNumberFormat="1" applyFont="1" applyFill="1" applyBorder="1" applyAlignment="1">
      <alignment/>
    </xf>
    <xf numFmtId="49" fontId="17" fillId="0" borderId="4" xfId="0" applyNumberFormat="1" applyFont="1" applyFill="1" applyBorder="1" applyAlignment="1">
      <alignment/>
    </xf>
    <xf numFmtId="4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Fill="1" applyAlignment="1">
      <alignment/>
    </xf>
    <xf numFmtId="3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49" fontId="13" fillId="0" borderId="4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49" fontId="13" fillId="0" borderId="0" xfId="0" applyNumberFormat="1" applyFont="1" applyAlignment="1">
      <alignment/>
    </xf>
    <xf numFmtId="49" fontId="13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9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200" fontId="15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center"/>
    </xf>
    <xf numFmtId="3" fontId="19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3" fontId="1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2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200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201" fontId="8" fillId="2" borderId="0" xfId="0" applyNumberFormat="1" applyFont="1" applyFill="1" applyAlignment="1">
      <alignment/>
    </xf>
    <xf numFmtId="200" fontId="15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/>
    </xf>
    <xf numFmtId="200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200" fontId="18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center"/>
    </xf>
    <xf numFmtId="200" fontId="24" fillId="0" borderId="0" xfId="0" applyNumberFormat="1" applyFont="1" applyFill="1" applyAlignment="1">
      <alignment/>
    </xf>
    <xf numFmtId="20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200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20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200" fontId="13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center"/>
    </xf>
    <xf numFmtId="200" fontId="25" fillId="0" borderId="0" xfId="0" applyNumberFormat="1" applyFont="1" applyFill="1" applyAlignment="1">
      <alignment/>
    </xf>
    <xf numFmtId="20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20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9" fontId="1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200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198" fontId="26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202" fontId="26" fillId="0" borderId="0" xfId="0" applyNumberFormat="1" applyFont="1" applyFill="1" applyAlignment="1">
      <alignment/>
    </xf>
    <xf numFmtId="203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3" fontId="1" fillId="0" borderId="2" xfId="0" applyNumberFormat="1" applyFont="1" applyBorder="1" applyAlignment="1" quotePrefix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20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8" fontId="2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204" fontId="22" fillId="0" borderId="0" xfId="0" applyNumberFormat="1" applyFont="1" applyFill="1" applyAlignment="1">
      <alignment/>
    </xf>
    <xf numFmtId="20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Fill="1" applyBorder="1" applyAlignment="1">
      <alignment/>
    </xf>
    <xf numFmtId="49" fontId="22" fillId="0" borderId="4" xfId="0" applyNumberFormat="1" applyFont="1" applyFill="1" applyBorder="1" applyAlignment="1">
      <alignment horizontal="center"/>
    </xf>
    <xf numFmtId="200" fontId="22" fillId="0" borderId="0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49" fontId="26" fillId="0" borderId="4" xfId="0" applyNumberFormat="1" applyFont="1" applyFill="1" applyBorder="1" applyAlignment="1">
      <alignment/>
    </xf>
    <xf numFmtId="49" fontId="26" fillId="0" borderId="4" xfId="0" applyNumberFormat="1" applyFont="1" applyFill="1" applyBorder="1" applyAlignment="1">
      <alignment horizontal="center"/>
    </xf>
    <xf numFmtId="200" fontId="26" fillId="0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49" fontId="13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2" borderId="0" xfId="0" applyNumberFormat="1" applyFont="1" applyFill="1" applyAlignment="1">
      <alignment/>
    </xf>
    <xf numFmtId="3" fontId="33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35" fillId="0" borderId="4" xfId="0" applyNumberFormat="1" applyFont="1" applyBorder="1" applyAlignment="1">
      <alignment/>
    </xf>
    <xf numFmtId="49" fontId="35" fillId="0" borderId="4" xfId="0" applyNumberFormat="1" applyFont="1" applyFill="1" applyBorder="1" applyAlignment="1">
      <alignment/>
    </xf>
    <xf numFmtId="3" fontId="35" fillId="0" borderId="4" xfId="0" applyNumberFormat="1" applyFont="1" applyFill="1" applyBorder="1" applyAlignment="1">
      <alignment/>
    </xf>
    <xf numFmtId="3" fontId="35" fillId="2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49" fontId="26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center"/>
    </xf>
    <xf numFmtId="200" fontId="26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200" fontId="22" fillId="2" borderId="0" xfId="0" applyNumberFormat="1" applyFont="1" applyFill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49" fontId="35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center"/>
    </xf>
    <xf numFmtId="200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49" fontId="35" fillId="2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49" fontId="35" fillId="2" borderId="0" xfId="0" applyNumberFormat="1" applyFont="1" applyFill="1" applyAlignment="1">
      <alignment horizontal="center"/>
    </xf>
    <xf numFmtId="200" fontId="35" fillId="2" borderId="0" xfId="0" applyNumberFormat="1" applyFont="1" applyFill="1" applyAlignment="1">
      <alignment/>
    </xf>
    <xf numFmtId="0" fontId="35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49" fontId="13" fillId="0" borderId="0" xfId="0" applyNumberFormat="1" applyFont="1" applyAlignment="1">
      <alignment horizontal="center"/>
    </xf>
    <xf numFmtId="198" fontId="13" fillId="0" borderId="0" xfId="0" applyNumberFormat="1" applyFont="1" applyAlignment="1">
      <alignment/>
    </xf>
    <xf numFmtId="3" fontId="33" fillId="0" borderId="2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horizontal="left"/>
    </xf>
    <xf numFmtId="1" fontId="35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22" fillId="0" borderId="0" xfId="0" applyNumberFormat="1" applyFont="1" applyAlignment="1" quotePrefix="1">
      <alignment/>
    </xf>
    <xf numFmtId="3" fontId="13" fillId="0" borderId="0" xfId="0" applyNumberFormat="1" applyFont="1" applyAlignment="1" quotePrefix="1">
      <alignment/>
    </xf>
    <xf numFmtId="49" fontId="37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/>
    </xf>
    <xf numFmtId="3" fontId="3" fillId="2" borderId="0" xfId="0" applyNumberFormat="1" applyFont="1" applyFill="1" applyAlignment="1" quotePrefix="1">
      <alignment/>
    </xf>
    <xf numFmtId="3" fontId="13" fillId="2" borderId="0" xfId="0" applyNumberFormat="1" applyFont="1" applyFill="1" applyAlignment="1" quotePrefix="1">
      <alignment/>
    </xf>
    <xf numFmtId="3" fontId="26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3" fontId="14" fillId="0" borderId="0" xfId="0" applyNumberFormat="1" applyFont="1" applyAlignment="1" quotePrefix="1">
      <alignment/>
    </xf>
    <xf numFmtId="49" fontId="0" fillId="0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0" fontId="0" fillId="3" borderId="0" xfId="0" applyFill="1" applyAlignment="1">
      <alignment/>
    </xf>
    <xf numFmtId="3" fontId="14" fillId="0" borderId="0" xfId="0" applyNumberFormat="1" applyFont="1" applyFill="1" applyAlignment="1" quotePrefix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17" fillId="0" borderId="0" xfId="0" applyNumberFormat="1" applyFont="1" applyFill="1" applyAlignment="1" quotePrefix="1">
      <alignment/>
    </xf>
    <xf numFmtId="3" fontId="17" fillId="0" borderId="0" xfId="0" applyNumberFormat="1" applyFont="1" applyFill="1" applyBorder="1" applyAlignment="1" quotePrefix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13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workbookViewId="0" topLeftCell="A1">
      <pane ySplit="5" topLeftCell="BM6" activePane="bottomLeft" state="frozen"/>
      <selection pane="topLeft" activeCell="A1" sqref="A1"/>
      <selection pane="bottomLeft" activeCell="A781" sqref="A781:IV2442"/>
    </sheetView>
  </sheetViews>
  <sheetFormatPr defaultColWidth="11.421875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76" t="s">
        <v>12</v>
      </c>
      <c r="C2" s="376"/>
      <c r="D2" s="376"/>
      <c r="E2" s="376"/>
      <c r="F2" s="376"/>
      <c r="G2" s="376"/>
      <c r="H2" s="376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114</v>
      </c>
      <c r="C5" s="23"/>
      <c r="D5" s="23"/>
      <c r="E5" s="23"/>
      <c r="F5" s="28"/>
      <c r="G5" s="26"/>
      <c r="H5" s="24">
        <v>0</v>
      </c>
      <c r="I5" s="25">
        <v>450</v>
      </c>
      <c r="K5" t="s">
        <v>10</v>
      </c>
      <c r="L5" t="s">
        <v>11</v>
      </c>
      <c r="M5" s="2">
        <v>450</v>
      </c>
    </row>
    <row r="6" spans="2:13" ht="12.75">
      <c r="B6" s="29"/>
      <c r="C6" s="12"/>
      <c r="D6" s="12"/>
      <c r="E6" s="12"/>
      <c r="F6" s="30"/>
      <c r="I6" s="22"/>
      <c r="M6" s="2">
        <v>450</v>
      </c>
    </row>
    <row r="7" spans="2:13" ht="12.75">
      <c r="B7" s="29"/>
      <c r="C7" s="12"/>
      <c r="D7" s="12"/>
      <c r="E7" s="12"/>
      <c r="F7" s="30"/>
      <c r="I7" s="22"/>
      <c r="M7" s="2">
        <v>450</v>
      </c>
    </row>
    <row r="8" spans="2:13" ht="12.75">
      <c r="B8" s="29"/>
      <c r="C8" s="12"/>
      <c r="D8" s="12"/>
      <c r="E8" s="12"/>
      <c r="F8" s="30"/>
      <c r="I8" s="22"/>
      <c r="M8" s="2">
        <v>450</v>
      </c>
    </row>
    <row r="9" spans="1:13" ht="12.75">
      <c r="A9" s="85"/>
      <c r="B9" s="92" t="s">
        <v>115</v>
      </c>
      <c r="C9" s="93"/>
      <c r="D9" s="93" t="s">
        <v>116</v>
      </c>
      <c r="E9" s="93" t="s">
        <v>117</v>
      </c>
      <c r="F9" s="94"/>
      <c r="G9" s="94"/>
      <c r="H9" s="92"/>
      <c r="I9" s="95" t="s">
        <v>118</v>
      </c>
      <c r="J9" s="96"/>
      <c r="K9" s="2"/>
      <c r="M9" s="2">
        <v>450</v>
      </c>
    </row>
    <row r="10" spans="1:13" s="15" customFormat="1" ht="12.75">
      <c r="A10" s="85"/>
      <c r="B10" s="92">
        <v>1714400</v>
      </c>
      <c r="C10" s="97"/>
      <c r="D10" s="93" t="s">
        <v>77</v>
      </c>
      <c r="E10" s="247" t="s">
        <v>171</v>
      </c>
      <c r="F10" s="98"/>
      <c r="G10" s="99"/>
      <c r="H10" s="29">
        <v>-1714400</v>
      </c>
      <c r="I10" s="100">
        <v>3809.777777777778</v>
      </c>
      <c r="J10" s="40"/>
      <c r="K10" s="40"/>
      <c r="L10" s="40"/>
      <c r="M10" s="2">
        <v>450</v>
      </c>
    </row>
    <row r="11" spans="1:13" s="15" customFormat="1" ht="12.75">
      <c r="A11" s="85"/>
      <c r="B11" s="92">
        <v>513700</v>
      </c>
      <c r="C11" s="97"/>
      <c r="D11" s="93" t="s">
        <v>119</v>
      </c>
      <c r="E11" s="247" t="s">
        <v>193</v>
      </c>
      <c r="F11" s="98"/>
      <c r="G11" s="99"/>
      <c r="H11" s="101">
        <v>-2228100</v>
      </c>
      <c r="I11" s="100">
        <v>1141.5555555555557</v>
      </c>
      <c r="J11" s="40"/>
      <c r="K11" s="40"/>
      <c r="L11" s="40"/>
      <c r="M11" s="2">
        <v>450</v>
      </c>
    </row>
    <row r="12" spans="1:13" s="15" customFormat="1" ht="12.75">
      <c r="A12" s="85"/>
      <c r="B12" s="92">
        <v>2500290</v>
      </c>
      <c r="C12" s="97"/>
      <c r="D12" s="93" t="s">
        <v>83</v>
      </c>
      <c r="E12" s="247" t="s">
        <v>172</v>
      </c>
      <c r="F12" s="98"/>
      <c r="G12" s="99"/>
      <c r="H12" s="101">
        <v>-4728390</v>
      </c>
      <c r="I12" s="100">
        <v>5556.2</v>
      </c>
      <c r="J12" s="40"/>
      <c r="K12" s="40"/>
      <c r="L12" s="40"/>
      <c r="M12" s="2">
        <v>450</v>
      </c>
    </row>
    <row r="13" spans="1:13" s="15" customFormat="1" ht="12.75">
      <c r="A13" s="85"/>
      <c r="B13" s="92">
        <v>1372450</v>
      </c>
      <c r="C13" s="97"/>
      <c r="D13" s="93" t="s">
        <v>91</v>
      </c>
      <c r="E13" s="247" t="s">
        <v>173</v>
      </c>
      <c r="F13" s="98"/>
      <c r="G13" s="99"/>
      <c r="H13" s="101">
        <v>-6100840</v>
      </c>
      <c r="I13" s="100">
        <v>3049.8888888888887</v>
      </c>
      <c r="J13" s="40"/>
      <c r="K13" s="40"/>
      <c r="L13" s="40"/>
      <c r="M13" s="2">
        <v>450</v>
      </c>
    </row>
    <row r="14" spans="1:13" s="15" customFormat="1" ht="12.75">
      <c r="A14" s="85"/>
      <c r="B14" s="92">
        <v>915360</v>
      </c>
      <c r="C14" s="97"/>
      <c r="D14" s="93" t="s">
        <v>103</v>
      </c>
      <c r="E14" s="247" t="s">
        <v>174</v>
      </c>
      <c r="F14" s="98"/>
      <c r="G14" s="99"/>
      <c r="H14" s="101">
        <v>-7016200</v>
      </c>
      <c r="I14" s="100">
        <v>2034.1333333333334</v>
      </c>
      <c r="J14" s="40"/>
      <c r="K14" s="40"/>
      <c r="L14" s="40"/>
      <c r="M14" s="2">
        <v>450</v>
      </c>
    </row>
    <row r="15" spans="1:13" s="15" customFormat="1" ht="12.75">
      <c r="A15" s="85"/>
      <c r="B15" s="92">
        <v>947600</v>
      </c>
      <c r="C15" s="97"/>
      <c r="D15" s="93" t="s">
        <v>105</v>
      </c>
      <c r="E15" s="97" t="s">
        <v>120</v>
      </c>
      <c r="F15" s="98"/>
      <c r="G15" s="99"/>
      <c r="H15" s="102">
        <v>-7963800</v>
      </c>
      <c r="I15" s="100">
        <v>2105.777777777778</v>
      </c>
      <c r="J15" s="40"/>
      <c r="K15" s="40"/>
      <c r="L15" s="40"/>
      <c r="M15" s="2">
        <v>450</v>
      </c>
    </row>
    <row r="16" spans="1:13" s="15" customFormat="1" ht="12.75">
      <c r="A16" s="85"/>
      <c r="B16" s="92">
        <v>961883</v>
      </c>
      <c r="C16" s="97"/>
      <c r="D16" s="93" t="s">
        <v>111</v>
      </c>
      <c r="E16" s="97"/>
      <c r="F16" s="98"/>
      <c r="G16" s="99"/>
      <c r="H16" s="102">
        <v>-8925683</v>
      </c>
      <c r="I16" s="103">
        <v>2137.5177777777776</v>
      </c>
      <c r="J16" s="40"/>
      <c r="K16" s="2"/>
      <c r="L16" s="40"/>
      <c r="M16" s="2">
        <v>450</v>
      </c>
    </row>
    <row r="17" spans="1:13" ht="12.75">
      <c r="A17" s="86"/>
      <c r="B17" s="92">
        <v>8925683</v>
      </c>
      <c r="C17" s="93" t="s">
        <v>195</v>
      </c>
      <c r="D17" s="97"/>
      <c r="E17" s="97"/>
      <c r="F17" s="98"/>
      <c r="G17" s="99"/>
      <c r="H17" s="101">
        <v>0</v>
      </c>
      <c r="I17" s="103">
        <v>19834.85111111111</v>
      </c>
      <c r="J17" s="2"/>
      <c r="K17" s="2"/>
      <c r="L17" s="2"/>
      <c r="M17" s="2">
        <v>450</v>
      </c>
    </row>
    <row r="18" spans="6:13" ht="12.75">
      <c r="F18" s="60"/>
      <c r="I18" s="22"/>
      <c r="M18" s="2">
        <v>450</v>
      </c>
    </row>
    <row r="19" spans="1:13" s="49" customFormat="1" ht="13.5" thickBot="1">
      <c r="A19" s="41"/>
      <c r="B19" s="66">
        <v>8925683</v>
      </c>
      <c r="C19" s="91" t="s">
        <v>122</v>
      </c>
      <c r="D19" s="44"/>
      <c r="E19" s="44"/>
      <c r="F19" s="45"/>
      <c r="G19" s="46"/>
      <c r="H19" s="47">
        <v>-9824686.8</v>
      </c>
      <c r="I19" s="104">
        <v>19834.85111111111</v>
      </c>
      <c r="M19" s="2">
        <v>450</v>
      </c>
    </row>
    <row r="20" spans="9:13" ht="12.75">
      <c r="I20" s="22"/>
      <c r="M20" s="2">
        <v>450</v>
      </c>
    </row>
    <row r="21" spans="9:13" ht="12.75">
      <c r="I21" s="22"/>
      <c r="M21" s="2">
        <v>450</v>
      </c>
    </row>
    <row r="22" spans="1:13" s="49" customFormat="1" ht="13.5" thickBot="1">
      <c r="A22" s="41"/>
      <c r="B22" s="42">
        <v>1714400</v>
      </c>
      <c r="C22" s="41"/>
      <c r="D22" s="43" t="s">
        <v>13</v>
      </c>
      <c r="E22" s="44"/>
      <c r="F22" s="45"/>
      <c r="G22" s="46"/>
      <c r="H22" s="47">
        <v>-1714400</v>
      </c>
      <c r="I22" s="48">
        <v>3809.777777777778</v>
      </c>
      <c r="M22" s="2">
        <v>450</v>
      </c>
    </row>
    <row r="23" spans="9:13" ht="12.75">
      <c r="I23" s="22"/>
      <c r="M23" s="2">
        <v>450</v>
      </c>
    </row>
    <row r="24" spans="9:13" ht="12.75">
      <c r="I24" s="22"/>
      <c r="M24" s="2">
        <v>450</v>
      </c>
    </row>
    <row r="25" spans="1:13" s="57" customFormat="1" ht="12.75">
      <c r="A25" s="11"/>
      <c r="B25" s="300">
        <v>90450</v>
      </c>
      <c r="C25" s="51" t="s">
        <v>14</v>
      </c>
      <c r="D25" s="52" t="s">
        <v>15</v>
      </c>
      <c r="E25" s="51" t="s">
        <v>16</v>
      </c>
      <c r="F25" s="53" t="s">
        <v>17</v>
      </c>
      <c r="G25" s="54" t="s">
        <v>194</v>
      </c>
      <c r="H25" s="55"/>
      <c r="I25" s="56">
        <v>201</v>
      </c>
      <c r="J25" s="56"/>
      <c r="K25" s="56"/>
      <c r="M25" s="2">
        <v>450</v>
      </c>
    </row>
    <row r="26" spans="2:13" ht="12.75">
      <c r="B26" s="301"/>
      <c r="H26" s="6">
        <v>0</v>
      </c>
      <c r="I26" s="22">
        <v>0</v>
      </c>
      <c r="M26" s="2">
        <v>450</v>
      </c>
    </row>
    <row r="27" spans="1:13" ht="12.75">
      <c r="A27" s="11"/>
      <c r="B27" s="59">
        <v>25000</v>
      </c>
      <c r="C27" s="51" t="s">
        <v>20</v>
      </c>
      <c r="D27" s="52" t="s">
        <v>112</v>
      </c>
      <c r="E27" s="51" t="s">
        <v>21</v>
      </c>
      <c r="F27" s="53" t="s">
        <v>183</v>
      </c>
      <c r="G27" s="54" t="s">
        <v>22</v>
      </c>
      <c r="H27" s="55"/>
      <c r="I27" s="56">
        <v>55.55555555555556</v>
      </c>
      <c r="J27" s="56"/>
      <c r="K27" s="56"/>
      <c r="L27" s="57"/>
      <c r="M27" s="2">
        <v>450</v>
      </c>
    </row>
    <row r="28" spans="2:13" ht="12.75">
      <c r="B28" s="7"/>
      <c r="H28" s="6">
        <v>0</v>
      </c>
      <c r="I28" s="22">
        <v>0</v>
      </c>
      <c r="M28" s="2">
        <v>450</v>
      </c>
    </row>
    <row r="29" spans="1:13" ht="12.75">
      <c r="A29" s="11"/>
      <c r="B29" s="59">
        <v>52700</v>
      </c>
      <c r="C29" s="51" t="s">
        <v>24</v>
      </c>
      <c r="D29" s="52" t="s">
        <v>25</v>
      </c>
      <c r="E29" s="51" t="s">
        <v>26</v>
      </c>
      <c r="F29" s="53" t="s">
        <v>27</v>
      </c>
      <c r="G29" s="54" t="s">
        <v>22</v>
      </c>
      <c r="H29" s="55"/>
      <c r="I29" s="56">
        <v>117.11111111111111</v>
      </c>
      <c r="J29" s="56"/>
      <c r="K29" s="56"/>
      <c r="L29" s="57"/>
      <c r="M29" s="2">
        <v>450</v>
      </c>
    </row>
    <row r="30" spans="2:13" ht="12.75">
      <c r="B30" s="7"/>
      <c r="H30" s="6">
        <v>0</v>
      </c>
      <c r="I30" s="22">
        <v>0</v>
      </c>
      <c r="M30" s="2">
        <v>450</v>
      </c>
    </row>
    <row r="31" spans="1:13" ht="12.75">
      <c r="A31" s="11"/>
      <c r="B31" s="290">
        <v>126800</v>
      </c>
      <c r="C31" s="51" t="s">
        <v>30</v>
      </c>
      <c r="D31" s="52" t="s">
        <v>31</v>
      </c>
      <c r="E31" s="51" t="s">
        <v>32</v>
      </c>
      <c r="F31" s="53" t="s">
        <v>33</v>
      </c>
      <c r="G31" s="54" t="s">
        <v>196</v>
      </c>
      <c r="H31" s="55"/>
      <c r="I31" s="56">
        <v>281.77777777777777</v>
      </c>
      <c r="J31" s="56"/>
      <c r="K31" s="56"/>
      <c r="L31" s="57"/>
      <c r="M31" s="2">
        <v>450</v>
      </c>
    </row>
    <row r="32" spans="2:13" ht="12.75">
      <c r="B32" s="289"/>
      <c r="H32" s="6">
        <v>0</v>
      </c>
      <c r="I32" s="22">
        <v>0</v>
      </c>
      <c r="M32" s="2">
        <v>450</v>
      </c>
    </row>
    <row r="33" spans="1:13" ht="12.75">
      <c r="A33" s="11"/>
      <c r="B33" s="227">
        <v>26300</v>
      </c>
      <c r="C33" s="51" t="s">
        <v>34</v>
      </c>
      <c r="D33" s="52" t="s">
        <v>197</v>
      </c>
      <c r="E33" s="51" t="s">
        <v>16</v>
      </c>
      <c r="F33" s="53" t="s">
        <v>35</v>
      </c>
      <c r="G33" s="54" t="s">
        <v>36</v>
      </c>
      <c r="H33" s="55"/>
      <c r="I33" s="56">
        <v>58.44444444444444</v>
      </c>
      <c r="J33" s="56"/>
      <c r="K33" s="56"/>
      <c r="L33" s="57"/>
      <c r="M33" s="2">
        <v>450</v>
      </c>
    </row>
    <row r="34" spans="2:13" ht="12.75">
      <c r="B34" s="224"/>
      <c r="H34" s="6">
        <v>0</v>
      </c>
      <c r="I34" s="22">
        <v>0</v>
      </c>
      <c r="M34" s="2">
        <v>450</v>
      </c>
    </row>
    <row r="35" spans="1:13" ht="12.75">
      <c r="A35" s="11"/>
      <c r="B35" s="290">
        <v>39600</v>
      </c>
      <c r="C35" s="51" t="s">
        <v>37</v>
      </c>
      <c r="D35" s="52" t="s">
        <v>198</v>
      </c>
      <c r="E35" s="51" t="s">
        <v>16</v>
      </c>
      <c r="F35" s="53" t="s">
        <v>38</v>
      </c>
      <c r="G35" s="54" t="s">
        <v>196</v>
      </c>
      <c r="H35" s="55"/>
      <c r="I35" s="56">
        <v>88</v>
      </c>
      <c r="J35" s="56"/>
      <c r="K35" s="56"/>
      <c r="L35" s="57"/>
      <c r="M35" s="2">
        <v>450</v>
      </c>
    </row>
    <row r="36" spans="2:13" ht="12.75">
      <c r="B36" s="289"/>
      <c r="H36" s="6">
        <v>0</v>
      </c>
      <c r="I36" s="22">
        <v>0</v>
      </c>
      <c r="M36" s="2">
        <v>450</v>
      </c>
    </row>
    <row r="37" spans="1:13" ht="12.75">
      <c r="A37" s="11"/>
      <c r="B37" s="227">
        <v>33700</v>
      </c>
      <c r="C37" s="51" t="s">
        <v>40</v>
      </c>
      <c r="D37" s="52" t="s">
        <v>41</v>
      </c>
      <c r="E37" s="51" t="s">
        <v>42</v>
      </c>
      <c r="F37" s="53" t="s">
        <v>43</v>
      </c>
      <c r="G37" s="54" t="s">
        <v>22</v>
      </c>
      <c r="H37" s="55"/>
      <c r="I37" s="56">
        <v>74.88888888888889</v>
      </c>
      <c r="J37" s="56"/>
      <c r="K37" s="56"/>
      <c r="L37" s="57"/>
      <c r="M37" s="2">
        <v>450</v>
      </c>
    </row>
    <row r="38" spans="2:13" ht="12.75">
      <c r="B38" s="224"/>
      <c r="H38" s="6">
        <v>0</v>
      </c>
      <c r="I38" s="22">
        <v>0</v>
      </c>
      <c r="M38" s="2">
        <v>450</v>
      </c>
    </row>
    <row r="39" spans="1:13" ht="12.75">
      <c r="A39" s="11"/>
      <c r="B39" s="227">
        <v>29400</v>
      </c>
      <c r="C39" s="51" t="s">
        <v>44</v>
      </c>
      <c r="D39" s="52" t="s">
        <v>199</v>
      </c>
      <c r="E39" s="51" t="s">
        <v>46</v>
      </c>
      <c r="F39" s="53" t="s">
        <v>47</v>
      </c>
      <c r="G39" s="54" t="s">
        <v>36</v>
      </c>
      <c r="H39" s="55"/>
      <c r="I39" s="56">
        <v>65.33333333333333</v>
      </c>
      <c r="J39" s="56"/>
      <c r="K39" s="56"/>
      <c r="L39" s="57"/>
      <c r="M39" s="2">
        <v>450</v>
      </c>
    </row>
    <row r="40" spans="2:13" ht="12.75">
      <c r="B40" s="224"/>
      <c r="H40" s="6">
        <v>0</v>
      </c>
      <c r="I40" s="22">
        <v>0</v>
      </c>
      <c r="M40" s="2">
        <v>450</v>
      </c>
    </row>
    <row r="41" spans="1:13" ht="12.75">
      <c r="A41" s="11"/>
      <c r="B41" s="227">
        <v>73700</v>
      </c>
      <c r="C41" s="51" t="s">
        <v>48</v>
      </c>
      <c r="D41" s="52" t="s">
        <v>81</v>
      </c>
      <c r="E41" s="51" t="s">
        <v>32</v>
      </c>
      <c r="F41" s="53" t="s">
        <v>49</v>
      </c>
      <c r="G41" s="54" t="s">
        <v>36</v>
      </c>
      <c r="H41" s="55"/>
      <c r="I41" s="56">
        <v>163.77777777777777</v>
      </c>
      <c r="J41" s="56"/>
      <c r="K41" s="56"/>
      <c r="L41" s="57"/>
      <c r="M41" s="2">
        <v>450</v>
      </c>
    </row>
    <row r="42" spans="2:13" ht="12.75">
      <c r="B42" s="224"/>
      <c r="H42" s="6">
        <v>0</v>
      </c>
      <c r="I42" s="22">
        <v>0</v>
      </c>
      <c r="M42" s="2">
        <v>450</v>
      </c>
    </row>
    <row r="43" spans="1:13" ht="12.75">
      <c r="A43" s="11"/>
      <c r="B43" s="227">
        <v>23000</v>
      </c>
      <c r="C43" s="51" t="s">
        <v>52</v>
      </c>
      <c r="D43" s="52" t="s">
        <v>45</v>
      </c>
      <c r="E43" s="51" t="s">
        <v>21</v>
      </c>
      <c r="F43" s="53" t="s">
        <v>53</v>
      </c>
      <c r="G43" s="54" t="s">
        <v>22</v>
      </c>
      <c r="H43" s="55"/>
      <c r="I43" s="56">
        <v>51.111111111111114</v>
      </c>
      <c r="J43" s="56"/>
      <c r="K43" s="56"/>
      <c r="L43" s="57"/>
      <c r="M43" s="2">
        <v>450</v>
      </c>
    </row>
    <row r="44" spans="1:13" s="57" customFormat="1" ht="12.75">
      <c r="A44" s="1"/>
      <c r="B44" s="224"/>
      <c r="C44" s="1"/>
      <c r="D44" s="1"/>
      <c r="E44" s="1"/>
      <c r="F44" s="27"/>
      <c r="G44" s="27"/>
      <c r="H44" s="6">
        <v>0</v>
      </c>
      <c r="I44" s="22">
        <v>0</v>
      </c>
      <c r="J44"/>
      <c r="K44"/>
      <c r="L44"/>
      <c r="M44" s="2">
        <v>450</v>
      </c>
    </row>
    <row r="45" spans="1:13" ht="12.75">
      <c r="A45" s="11"/>
      <c r="B45" s="227">
        <v>33100</v>
      </c>
      <c r="C45" s="51" t="s">
        <v>54</v>
      </c>
      <c r="D45" s="52" t="s">
        <v>200</v>
      </c>
      <c r="E45" s="51" t="s">
        <v>32</v>
      </c>
      <c r="F45" s="53" t="s">
        <v>55</v>
      </c>
      <c r="G45" s="54" t="s">
        <v>36</v>
      </c>
      <c r="H45" s="55"/>
      <c r="I45" s="56">
        <v>73.55555555555556</v>
      </c>
      <c r="J45" s="56"/>
      <c r="K45" s="56"/>
      <c r="L45" s="57"/>
      <c r="M45" s="2">
        <v>450</v>
      </c>
    </row>
    <row r="46" spans="2:13" ht="12.75">
      <c r="B46" s="224"/>
      <c r="H46" s="6">
        <v>0</v>
      </c>
      <c r="I46" s="22">
        <v>0</v>
      </c>
      <c r="M46" s="2">
        <v>450</v>
      </c>
    </row>
    <row r="47" spans="1:13" ht="12.75">
      <c r="A47" s="11"/>
      <c r="B47" s="227">
        <v>87200</v>
      </c>
      <c r="C47" s="51" t="s">
        <v>56</v>
      </c>
      <c r="D47" s="52" t="s">
        <v>57</v>
      </c>
      <c r="E47" s="51" t="s">
        <v>26</v>
      </c>
      <c r="F47" s="53" t="s">
        <v>58</v>
      </c>
      <c r="G47" s="54" t="s">
        <v>22</v>
      </c>
      <c r="H47" s="55"/>
      <c r="I47" s="56">
        <v>193.77777777777777</v>
      </c>
      <c r="J47" s="56"/>
      <c r="K47" s="56"/>
      <c r="L47" s="57"/>
      <c r="M47" s="2">
        <v>450</v>
      </c>
    </row>
    <row r="48" spans="2:13" ht="12.75">
      <c r="B48" s="304"/>
      <c r="C48" s="38"/>
      <c r="D48" s="12"/>
      <c r="E48" s="38"/>
      <c r="H48" s="6">
        <v>0</v>
      </c>
      <c r="I48" s="22">
        <v>0</v>
      </c>
      <c r="J48" s="37"/>
      <c r="K48" s="37"/>
      <c r="L48" s="37"/>
      <c r="M48" s="2">
        <v>450</v>
      </c>
    </row>
    <row r="49" spans="1:13" s="57" customFormat="1" ht="12.75">
      <c r="A49" s="11"/>
      <c r="B49" s="290">
        <v>18100</v>
      </c>
      <c r="C49" s="51" t="s">
        <v>59</v>
      </c>
      <c r="D49" s="52" t="s">
        <v>60</v>
      </c>
      <c r="E49" s="51" t="s">
        <v>16</v>
      </c>
      <c r="F49" s="53" t="s">
        <v>38</v>
      </c>
      <c r="G49" s="54" t="s">
        <v>39</v>
      </c>
      <c r="H49" s="55"/>
      <c r="I49" s="56">
        <v>40.22222222222222</v>
      </c>
      <c r="J49" s="56"/>
      <c r="K49" s="56"/>
      <c r="M49" s="2">
        <v>450</v>
      </c>
    </row>
    <row r="50" spans="2:13" ht="12.75">
      <c r="B50" s="289"/>
      <c r="H50" s="6">
        <v>0</v>
      </c>
      <c r="I50" s="22">
        <v>0</v>
      </c>
      <c r="M50" s="2">
        <v>450</v>
      </c>
    </row>
    <row r="51" spans="1:13" ht="12.75">
      <c r="A51" s="11"/>
      <c r="B51" s="65">
        <v>48500</v>
      </c>
      <c r="C51" s="51" t="s">
        <v>61</v>
      </c>
      <c r="D51" s="52" t="s">
        <v>80</v>
      </c>
      <c r="E51" s="51" t="s">
        <v>42</v>
      </c>
      <c r="F51" s="53" t="s">
        <v>62</v>
      </c>
      <c r="G51" s="54" t="s">
        <v>63</v>
      </c>
      <c r="H51" s="55"/>
      <c r="I51" s="56">
        <v>107.77777777777777</v>
      </c>
      <c r="J51" s="56"/>
      <c r="K51" s="56"/>
      <c r="L51" s="57"/>
      <c r="M51" s="2">
        <v>450</v>
      </c>
    </row>
    <row r="52" spans="2:13" ht="12.75">
      <c r="B52" s="69"/>
      <c r="H52" s="6">
        <v>0</v>
      </c>
      <c r="I52" s="22">
        <v>0</v>
      </c>
      <c r="M52" s="2">
        <v>450</v>
      </c>
    </row>
    <row r="53" spans="1:13" ht="12.75">
      <c r="A53" s="11"/>
      <c r="B53" s="227">
        <v>38700</v>
      </c>
      <c r="C53" s="51" t="s">
        <v>64</v>
      </c>
      <c r="D53" s="52" t="s">
        <v>65</v>
      </c>
      <c r="E53" s="51" t="s">
        <v>42</v>
      </c>
      <c r="F53" s="53" t="s">
        <v>43</v>
      </c>
      <c r="G53" s="54" t="s">
        <v>63</v>
      </c>
      <c r="H53" s="55"/>
      <c r="I53" s="56">
        <v>86</v>
      </c>
      <c r="J53" s="56"/>
      <c r="K53" s="56"/>
      <c r="L53" s="57"/>
      <c r="M53" s="2">
        <v>450</v>
      </c>
    </row>
    <row r="54" spans="2:13" ht="12.75">
      <c r="B54" s="224"/>
      <c r="H54" s="6">
        <v>0</v>
      </c>
      <c r="I54" s="22">
        <v>0</v>
      </c>
      <c r="M54" s="2">
        <v>450</v>
      </c>
    </row>
    <row r="55" spans="1:13" ht="12" customHeight="1">
      <c r="A55" s="11"/>
      <c r="B55" s="227">
        <v>48450</v>
      </c>
      <c r="C55" s="51" t="s">
        <v>66</v>
      </c>
      <c r="D55" s="52" t="s">
        <v>67</v>
      </c>
      <c r="E55" s="51" t="s">
        <v>16</v>
      </c>
      <c r="F55" s="53" t="s">
        <v>17</v>
      </c>
      <c r="G55" s="54" t="s">
        <v>201</v>
      </c>
      <c r="H55" s="55"/>
      <c r="I55" s="56">
        <v>107.66666666666667</v>
      </c>
      <c r="J55" s="56"/>
      <c r="K55" s="56"/>
      <c r="L55" s="57"/>
      <c r="M55" s="2">
        <v>450</v>
      </c>
    </row>
    <row r="56" spans="2:13" ht="12" customHeight="1">
      <c r="B56" s="224"/>
      <c r="H56" s="6">
        <v>0</v>
      </c>
      <c r="I56" s="22">
        <v>0</v>
      </c>
      <c r="M56" s="2">
        <v>450</v>
      </c>
    </row>
    <row r="57" spans="1:13" ht="12.75">
      <c r="A57" s="11"/>
      <c r="B57" s="227">
        <v>69600</v>
      </c>
      <c r="C57" s="51" t="s">
        <v>68</v>
      </c>
      <c r="D57" s="52" t="s">
        <v>175</v>
      </c>
      <c r="E57" s="51" t="s">
        <v>32</v>
      </c>
      <c r="F57" s="53" t="s">
        <v>176</v>
      </c>
      <c r="G57" s="54" t="s">
        <v>177</v>
      </c>
      <c r="H57" s="55"/>
      <c r="I57" s="56">
        <v>154.66666666666666</v>
      </c>
      <c r="J57" s="56"/>
      <c r="K57" s="56"/>
      <c r="L57" s="57"/>
      <c r="M57" s="2">
        <v>450</v>
      </c>
    </row>
    <row r="58" spans="2:13" ht="12.75">
      <c r="B58" s="224"/>
      <c r="H58" s="6">
        <v>0</v>
      </c>
      <c r="I58" s="22">
        <v>0</v>
      </c>
      <c r="M58" s="2">
        <v>450</v>
      </c>
    </row>
    <row r="59" spans="1:13" ht="12.75">
      <c r="A59" s="11"/>
      <c r="B59" s="227">
        <v>37800</v>
      </c>
      <c r="C59" s="51" t="s">
        <v>69</v>
      </c>
      <c r="D59" s="52" t="s">
        <v>70</v>
      </c>
      <c r="E59" s="51" t="s">
        <v>21</v>
      </c>
      <c r="F59" s="53" t="s">
        <v>71</v>
      </c>
      <c r="G59" s="54" t="s">
        <v>72</v>
      </c>
      <c r="H59" s="55"/>
      <c r="I59" s="56">
        <v>84</v>
      </c>
      <c r="J59" s="56"/>
      <c r="K59" s="56"/>
      <c r="L59" s="57"/>
      <c r="M59" s="2">
        <v>450</v>
      </c>
    </row>
    <row r="60" spans="2:13" ht="12.75">
      <c r="B60" s="224"/>
      <c r="H60" s="6">
        <v>0</v>
      </c>
      <c r="I60" s="22">
        <v>0</v>
      </c>
      <c r="M60" s="2">
        <v>450</v>
      </c>
    </row>
    <row r="61" spans="1:13" s="57" customFormat="1" ht="12.75">
      <c r="A61" s="11"/>
      <c r="B61" s="300">
        <v>33800</v>
      </c>
      <c r="C61" s="51" t="s">
        <v>74</v>
      </c>
      <c r="D61" s="52" t="s">
        <v>75</v>
      </c>
      <c r="E61" s="51" t="s">
        <v>16</v>
      </c>
      <c r="F61" s="53" t="s">
        <v>17</v>
      </c>
      <c r="G61" s="54" t="s">
        <v>76</v>
      </c>
      <c r="H61" s="55"/>
      <c r="I61" s="56">
        <v>75.11111111111111</v>
      </c>
      <c r="J61" s="56"/>
      <c r="K61" s="56"/>
      <c r="M61" s="2">
        <v>450</v>
      </c>
    </row>
    <row r="62" spans="2:13" ht="12.75">
      <c r="B62" s="301"/>
      <c r="H62" s="6">
        <v>0</v>
      </c>
      <c r="I62" s="22">
        <v>0</v>
      </c>
      <c r="M62" s="2">
        <v>450</v>
      </c>
    </row>
    <row r="63" spans="1:13" ht="12.75">
      <c r="A63" s="11"/>
      <c r="B63" s="227">
        <v>188500</v>
      </c>
      <c r="C63" s="51" t="s">
        <v>82</v>
      </c>
      <c r="D63" s="52" t="s">
        <v>65</v>
      </c>
      <c r="E63" s="51" t="s">
        <v>32</v>
      </c>
      <c r="F63" s="53" t="s">
        <v>55</v>
      </c>
      <c r="G63" s="54" t="s">
        <v>36</v>
      </c>
      <c r="H63" s="55"/>
      <c r="I63" s="56">
        <v>418.8888888888889</v>
      </c>
      <c r="J63" s="56"/>
      <c r="K63" s="56"/>
      <c r="L63" s="57"/>
      <c r="M63" s="2">
        <v>450</v>
      </c>
    </row>
    <row r="64" spans="2:13" ht="12.75">
      <c r="B64" s="224"/>
      <c r="H64" s="6">
        <v>0</v>
      </c>
      <c r="I64" s="22">
        <v>0</v>
      </c>
      <c r="M64" s="2">
        <v>450</v>
      </c>
    </row>
    <row r="65" spans="1:13" ht="12.75">
      <c r="A65" s="11"/>
      <c r="B65" s="65">
        <v>590000</v>
      </c>
      <c r="C65" s="11" t="s">
        <v>78</v>
      </c>
      <c r="D65" s="11"/>
      <c r="E65" s="11"/>
      <c r="F65" s="63"/>
      <c r="G65" s="18"/>
      <c r="H65" s="55">
        <v>0</v>
      </c>
      <c r="I65" s="56">
        <v>1311.111111111111</v>
      </c>
      <c r="J65" s="57"/>
      <c r="K65" s="57"/>
      <c r="L65" s="57"/>
      <c r="M65" s="2">
        <v>450</v>
      </c>
    </row>
    <row r="66" spans="2:13" ht="12.75">
      <c r="B66" s="69"/>
      <c r="H66" s="6">
        <v>0</v>
      </c>
      <c r="I66" s="22">
        <v>0</v>
      </c>
      <c r="M66" s="2">
        <v>450</v>
      </c>
    </row>
    <row r="67" spans="2:13" ht="12.75">
      <c r="B67" s="69"/>
      <c r="H67" s="6">
        <v>0</v>
      </c>
      <c r="I67" s="22">
        <v>0</v>
      </c>
      <c r="M67" s="2">
        <v>450</v>
      </c>
    </row>
    <row r="68" spans="2:13" ht="12.75">
      <c r="B68" s="69"/>
      <c r="H68" s="6">
        <v>0</v>
      </c>
      <c r="I68" s="22">
        <v>0</v>
      </c>
      <c r="M68" s="2">
        <v>450</v>
      </c>
    </row>
    <row r="69" spans="2:13" ht="12.75">
      <c r="B69" s="69"/>
      <c r="H69" s="6">
        <v>0</v>
      </c>
      <c r="I69" s="22">
        <v>0</v>
      </c>
      <c r="M69" s="2">
        <v>450</v>
      </c>
    </row>
    <row r="70" spans="1:13" ht="13.5" thickBot="1">
      <c r="A70" s="41"/>
      <c r="B70" s="42">
        <v>513700</v>
      </c>
      <c r="C70" s="41"/>
      <c r="D70" s="43" t="s">
        <v>79</v>
      </c>
      <c r="E70" s="44"/>
      <c r="F70" s="45"/>
      <c r="G70" s="46"/>
      <c r="H70" s="68">
        <v>-513700</v>
      </c>
      <c r="I70" s="64">
        <v>1141.5555555555557</v>
      </c>
      <c r="J70" s="49"/>
      <c r="K70" s="49"/>
      <c r="L70" s="49"/>
      <c r="M70" s="2">
        <v>450</v>
      </c>
    </row>
    <row r="71" spans="1:13" s="57" customFormat="1" ht="12.75">
      <c r="A71" s="1"/>
      <c r="B71" s="69"/>
      <c r="C71" s="1"/>
      <c r="D71" s="1"/>
      <c r="E71" s="1"/>
      <c r="F71" s="27"/>
      <c r="G71" s="27"/>
      <c r="H71" s="6">
        <v>0</v>
      </c>
      <c r="I71" s="22">
        <v>0</v>
      </c>
      <c r="J71"/>
      <c r="K71"/>
      <c r="L71"/>
      <c r="M71" s="2">
        <v>450</v>
      </c>
    </row>
    <row r="72" spans="2:13" ht="12.75">
      <c r="B72" s="69"/>
      <c r="H72" s="6">
        <v>0</v>
      </c>
      <c r="I72" s="22">
        <v>0</v>
      </c>
      <c r="M72" s="2">
        <v>450</v>
      </c>
    </row>
    <row r="73" spans="1:13" ht="12.75">
      <c r="A73" s="11"/>
      <c r="B73" s="65">
        <v>123700</v>
      </c>
      <c r="C73" s="51" t="s">
        <v>14</v>
      </c>
      <c r="D73" s="52" t="s">
        <v>15</v>
      </c>
      <c r="E73" s="51" t="s">
        <v>16</v>
      </c>
      <c r="F73" s="53" t="s">
        <v>17</v>
      </c>
      <c r="G73" s="54" t="s">
        <v>18</v>
      </c>
      <c r="H73" s="55"/>
      <c r="I73" s="56">
        <v>274.8888888888889</v>
      </c>
      <c r="J73" s="56"/>
      <c r="K73" s="56"/>
      <c r="L73" s="57"/>
      <c r="M73" s="2">
        <v>450</v>
      </c>
    </row>
    <row r="74" spans="2:13" ht="12.75">
      <c r="B74" s="69"/>
      <c r="H74" s="6">
        <v>0</v>
      </c>
      <c r="I74" s="22">
        <v>0</v>
      </c>
      <c r="M74" s="2">
        <v>450</v>
      </c>
    </row>
    <row r="75" spans="1:13" ht="12.75">
      <c r="A75" s="11"/>
      <c r="B75" s="65">
        <v>390000</v>
      </c>
      <c r="C75" s="11" t="s">
        <v>113</v>
      </c>
      <c r="D75" s="11"/>
      <c r="E75" s="11"/>
      <c r="F75" s="63"/>
      <c r="G75" s="18"/>
      <c r="H75" s="55">
        <v>0</v>
      </c>
      <c r="I75" s="56">
        <v>866.6666666666666</v>
      </c>
      <c r="J75" s="57"/>
      <c r="K75" s="57"/>
      <c r="L75" s="57"/>
      <c r="M75" s="2">
        <v>450</v>
      </c>
    </row>
    <row r="76" spans="2:13" ht="12.75">
      <c r="B76" s="69"/>
      <c r="H76" s="6">
        <v>0</v>
      </c>
      <c r="I76" s="22">
        <v>0</v>
      </c>
      <c r="M76" s="2">
        <v>450</v>
      </c>
    </row>
    <row r="77" spans="2:13" ht="12.75">
      <c r="B77" s="69"/>
      <c r="H77" s="6">
        <v>0</v>
      </c>
      <c r="I77" s="22">
        <v>0</v>
      </c>
      <c r="M77" s="2">
        <v>450</v>
      </c>
    </row>
    <row r="78" spans="2:13" ht="12.75">
      <c r="B78" s="69"/>
      <c r="H78" s="6">
        <v>0</v>
      </c>
      <c r="I78" s="22">
        <v>0</v>
      </c>
      <c r="M78" s="2">
        <v>450</v>
      </c>
    </row>
    <row r="79" spans="2:13" ht="12.75">
      <c r="B79" s="69"/>
      <c r="H79" s="6">
        <v>0</v>
      </c>
      <c r="I79" s="22">
        <v>0</v>
      </c>
      <c r="M79" s="2">
        <v>450</v>
      </c>
    </row>
    <row r="80" spans="1:13" ht="13.5" thickBot="1">
      <c r="A80" s="41"/>
      <c r="B80" s="66">
        <v>2500290</v>
      </c>
      <c r="C80" s="44"/>
      <c r="D80" s="43" t="s">
        <v>85</v>
      </c>
      <c r="E80" s="41"/>
      <c r="F80" s="67"/>
      <c r="G80" s="46"/>
      <c r="H80" s="68">
        <v>-2500290</v>
      </c>
      <c r="I80" s="48">
        <v>5556.2</v>
      </c>
      <c r="J80" s="49"/>
      <c r="K80" s="49"/>
      <c r="L80" s="49"/>
      <c r="M80" s="2">
        <v>450</v>
      </c>
    </row>
    <row r="81" spans="2:13" ht="12.75">
      <c r="B81" s="69"/>
      <c r="H81" s="6">
        <v>0</v>
      </c>
      <c r="I81" s="22">
        <v>0</v>
      </c>
      <c r="M81" s="2">
        <v>450</v>
      </c>
    </row>
    <row r="82" spans="1:13" s="15" customFormat="1" ht="12.75">
      <c r="A82" s="1"/>
      <c r="B82" s="69"/>
      <c r="C82" s="1"/>
      <c r="D82" s="1"/>
      <c r="E82" s="1"/>
      <c r="F82" s="27"/>
      <c r="G82" s="27"/>
      <c r="H82" s="6">
        <v>0</v>
      </c>
      <c r="I82" s="22">
        <v>0</v>
      </c>
      <c r="J82"/>
      <c r="K82"/>
      <c r="L82"/>
      <c r="M82" s="2">
        <v>450</v>
      </c>
    </row>
    <row r="83" spans="1:13" ht="12.75">
      <c r="A83" s="11"/>
      <c r="B83" s="287">
        <v>396800</v>
      </c>
      <c r="C83" s="11" t="s">
        <v>0</v>
      </c>
      <c r="D83" s="11"/>
      <c r="E83" s="11"/>
      <c r="F83" s="18"/>
      <c r="G83" s="18"/>
      <c r="H83" s="55">
        <v>0</v>
      </c>
      <c r="I83" s="56">
        <v>881.7777777777778</v>
      </c>
      <c r="J83" s="57"/>
      <c r="K83" s="57"/>
      <c r="L83" s="57"/>
      <c r="M83" s="2">
        <v>450</v>
      </c>
    </row>
    <row r="84" spans="2:25" ht="12.75">
      <c r="B84" s="288"/>
      <c r="D84" s="12"/>
      <c r="H84" s="6">
        <v>0</v>
      </c>
      <c r="I84" s="22">
        <v>0</v>
      </c>
      <c r="M84" s="2">
        <v>450</v>
      </c>
      <c r="N84" s="15"/>
      <c r="O84" s="15"/>
      <c r="P84" s="15"/>
      <c r="Q84" s="15"/>
      <c r="R84" s="15"/>
      <c r="S84" s="15"/>
      <c r="T84" s="69"/>
      <c r="U84" s="1"/>
      <c r="V84" s="1"/>
      <c r="W84" s="1"/>
      <c r="X84" s="27"/>
      <c r="Y84" s="27"/>
    </row>
    <row r="85" spans="1:13" ht="12.75">
      <c r="A85" s="11"/>
      <c r="B85" s="287">
        <v>1900</v>
      </c>
      <c r="C85" s="11" t="s">
        <v>1</v>
      </c>
      <c r="D85" s="11"/>
      <c r="E85" s="11"/>
      <c r="F85" s="18"/>
      <c r="G85" s="18"/>
      <c r="H85" s="55">
        <v>0</v>
      </c>
      <c r="I85" s="56">
        <v>4.222222222222222</v>
      </c>
      <c r="J85" s="57"/>
      <c r="K85" s="57"/>
      <c r="L85" s="57"/>
      <c r="M85" s="2">
        <v>450</v>
      </c>
    </row>
    <row r="86" spans="1:25" s="15" customFormat="1" ht="12.75">
      <c r="A86" s="1"/>
      <c r="B86" s="288"/>
      <c r="C86" s="1"/>
      <c r="D86" s="1"/>
      <c r="E86" s="1"/>
      <c r="F86" s="27"/>
      <c r="G86" s="27"/>
      <c r="H86" s="6">
        <v>0</v>
      </c>
      <c r="I86" s="22">
        <v>0</v>
      </c>
      <c r="J86"/>
      <c r="K86"/>
      <c r="L86"/>
      <c r="M86" s="2">
        <v>450</v>
      </c>
      <c r="T86" s="32"/>
      <c r="U86" s="12"/>
      <c r="V86" s="12"/>
      <c r="W86" s="12"/>
      <c r="X86" s="30"/>
      <c r="Y86" s="30"/>
    </row>
    <row r="87" spans="1:25" s="15" customFormat="1" ht="12.75">
      <c r="A87" s="11"/>
      <c r="B87" s="287">
        <v>4075</v>
      </c>
      <c r="C87" s="11" t="s">
        <v>90</v>
      </c>
      <c r="D87" s="11"/>
      <c r="E87" s="11"/>
      <c r="F87" s="18"/>
      <c r="G87" s="18"/>
      <c r="H87" s="55">
        <v>0</v>
      </c>
      <c r="I87" s="56">
        <v>9.055555555555555</v>
      </c>
      <c r="J87" s="57"/>
      <c r="K87" s="57"/>
      <c r="L87" s="57"/>
      <c r="M87" s="2">
        <v>450</v>
      </c>
      <c r="T87" s="29"/>
      <c r="U87" s="12"/>
      <c r="V87" s="12"/>
      <c r="W87" s="12"/>
      <c r="X87" s="30"/>
      <c r="Y87" s="30"/>
    </row>
    <row r="88" spans="1:25" ht="12.75">
      <c r="A88" s="12"/>
      <c r="B88" s="177"/>
      <c r="C88" s="12"/>
      <c r="D88" s="12"/>
      <c r="E88" s="12"/>
      <c r="F88" s="30"/>
      <c r="G88" s="30"/>
      <c r="H88" s="6">
        <v>0</v>
      </c>
      <c r="I88" s="22">
        <v>0</v>
      </c>
      <c r="J88" s="15"/>
      <c r="K88" s="15"/>
      <c r="L88" s="15"/>
      <c r="M88" s="2">
        <v>450</v>
      </c>
      <c r="N88" s="15"/>
      <c r="O88" s="15"/>
      <c r="P88" s="15"/>
      <c r="Q88" s="15"/>
      <c r="R88" s="15"/>
      <c r="S88" s="15"/>
      <c r="T88" s="69"/>
      <c r="U88" s="1"/>
      <c r="V88" s="1"/>
      <c r="W88" s="1"/>
      <c r="X88" s="70"/>
      <c r="Y88" s="27"/>
    </row>
    <row r="89" spans="1:25" ht="12.75">
      <c r="A89" s="11"/>
      <c r="B89" s="287">
        <v>81500</v>
      </c>
      <c r="C89" s="11" t="s">
        <v>19</v>
      </c>
      <c r="D89" s="11"/>
      <c r="E89" s="11"/>
      <c r="F89" s="18"/>
      <c r="G89" s="18"/>
      <c r="H89" s="55">
        <v>0</v>
      </c>
      <c r="I89" s="56">
        <v>181.11111111111111</v>
      </c>
      <c r="J89" s="57"/>
      <c r="K89" s="57"/>
      <c r="L89" s="57"/>
      <c r="M89" s="2">
        <v>450</v>
      </c>
      <c r="N89" s="15"/>
      <c r="O89" s="15"/>
      <c r="P89" s="15"/>
      <c r="Q89" s="15"/>
      <c r="R89" s="15"/>
      <c r="S89" s="15"/>
      <c r="T89" s="6"/>
      <c r="U89" s="1"/>
      <c r="V89" s="1"/>
      <c r="W89" s="1"/>
      <c r="X89" s="27"/>
      <c r="Y89" s="27"/>
    </row>
    <row r="90" spans="1:25" ht="12.75">
      <c r="A90" s="12"/>
      <c r="B90" s="177"/>
      <c r="C90" s="12"/>
      <c r="D90" s="12"/>
      <c r="E90" s="12"/>
      <c r="F90" s="30"/>
      <c r="G90" s="30"/>
      <c r="H90" s="29">
        <v>0</v>
      </c>
      <c r="I90" s="22">
        <v>0</v>
      </c>
      <c r="J90" s="15"/>
      <c r="K90" s="15"/>
      <c r="L90" s="15"/>
      <c r="M90" s="2">
        <v>450</v>
      </c>
      <c r="N90" s="15"/>
      <c r="O90" s="15"/>
      <c r="P90" s="15"/>
      <c r="Q90" s="15"/>
      <c r="R90" s="15"/>
      <c r="S90" s="15"/>
      <c r="T90" s="6"/>
      <c r="U90" s="1"/>
      <c r="V90" s="1"/>
      <c r="W90" s="1"/>
      <c r="X90" s="27"/>
      <c r="Y90" s="27"/>
    </row>
    <row r="91" spans="1:19" ht="12.75">
      <c r="A91" s="11"/>
      <c r="B91" s="287">
        <v>136600</v>
      </c>
      <c r="C91" s="11"/>
      <c r="D91" s="11"/>
      <c r="E91" s="11" t="s">
        <v>23</v>
      </c>
      <c r="F91" s="18"/>
      <c r="G91" s="18"/>
      <c r="H91" s="55">
        <v>0</v>
      </c>
      <c r="I91" s="56">
        <v>303.55555555555554</v>
      </c>
      <c r="J91" s="57"/>
      <c r="K91" s="57"/>
      <c r="L91" s="57"/>
      <c r="M91" s="2">
        <v>450</v>
      </c>
      <c r="N91" s="15"/>
      <c r="O91" s="15"/>
      <c r="P91" s="15"/>
      <c r="Q91" s="15"/>
      <c r="R91" s="15"/>
      <c r="S91" s="15"/>
    </row>
    <row r="92" spans="2:19" ht="12.75">
      <c r="B92" s="288"/>
      <c r="H92" s="29">
        <v>0</v>
      </c>
      <c r="I92" s="22">
        <v>0</v>
      </c>
      <c r="J92" s="15"/>
      <c r="K92" s="15"/>
      <c r="L92" s="15"/>
      <c r="M92" s="2">
        <v>450</v>
      </c>
      <c r="N92" s="15"/>
      <c r="O92" s="15"/>
      <c r="P92" s="15"/>
      <c r="Q92" s="15"/>
      <c r="R92" s="15"/>
      <c r="S92" s="15"/>
    </row>
    <row r="93" spans="1:19" ht="12.75">
      <c r="A93" s="11"/>
      <c r="B93" s="287">
        <v>85000</v>
      </c>
      <c r="C93" s="11" t="s">
        <v>28</v>
      </c>
      <c r="D93" s="11"/>
      <c r="E93" s="11"/>
      <c r="F93" s="18"/>
      <c r="G93" s="18"/>
      <c r="H93" s="55">
        <v>0</v>
      </c>
      <c r="I93" s="56">
        <v>188.88888888888889</v>
      </c>
      <c r="J93" s="57"/>
      <c r="K93" s="57"/>
      <c r="L93" s="57"/>
      <c r="M93" s="2">
        <v>450</v>
      </c>
      <c r="N93" s="15"/>
      <c r="O93" s="15"/>
      <c r="P93" s="15"/>
      <c r="Q93" s="15"/>
      <c r="R93" s="15"/>
      <c r="S93" s="15"/>
    </row>
    <row r="94" spans="2:19" ht="12.75">
      <c r="B94" s="288"/>
      <c r="H94" s="29">
        <v>0</v>
      </c>
      <c r="I94" s="22">
        <v>0</v>
      </c>
      <c r="J94" s="15"/>
      <c r="K94" s="15"/>
      <c r="L94" s="15"/>
      <c r="M94" s="2">
        <v>450</v>
      </c>
      <c r="N94" s="15"/>
      <c r="O94" s="15"/>
      <c r="P94" s="15"/>
      <c r="Q94" s="15"/>
      <c r="R94" s="15"/>
      <c r="S94" s="15"/>
    </row>
    <row r="95" spans="1:13" ht="12.75">
      <c r="A95" s="11"/>
      <c r="B95" s="287">
        <v>50700</v>
      </c>
      <c r="C95" s="11" t="s">
        <v>29</v>
      </c>
      <c r="D95" s="11"/>
      <c r="E95" s="11"/>
      <c r="F95" s="18"/>
      <c r="G95" s="18"/>
      <c r="H95" s="55">
        <v>0</v>
      </c>
      <c r="I95" s="56">
        <v>112.66666666666667</v>
      </c>
      <c r="J95" s="57"/>
      <c r="K95" s="57"/>
      <c r="L95" s="57"/>
      <c r="M95" s="2">
        <v>450</v>
      </c>
    </row>
    <row r="96" spans="1:13" s="15" customFormat="1" ht="12.75">
      <c r="A96" s="1"/>
      <c r="B96" s="288"/>
      <c r="C96" s="1"/>
      <c r="D96" s="1"/>
      <c r="E96" s="1"/>
      <c r="F96" s="27"/>
      <c r="G96" s="27"/>
      <c r="H96" s="6">
        <v>0</v>
      </c>
      <c r="I96" s="22">
        <v>0</v>
      </c>
      <c r="J96"/>
      <c r="K96"/>
      <c r="L96"/>
      <c r="M96" s="2">
        <v>450</v>
      </c>
    </row>
    <row r="97" spans="1:19" ht="12.75">
      <c r="A97" s="11"/>
      <c r="B97" s="287">
        <v>15715</v>
      </c>
      <c r="C97" s="11" t="s">
        <v>87</v>
      </c>
      <c r="D97" s="11"/>
      <c r="E97" s="11"/>
      <c r="F97" s="18"/>
      <c r="G97" s="18"/>
      <c r="H97" s="55">
        <v>0</v>
      </c>
      <c r="I97" s="56">
        <v>34.922222222222224</v>
      </c>
      <c r="J97" s="57"/>
      <c r="K97" s="57"/>
      <c r="L97" s="57"/>
      <c r="M97" s="2">
        <v>450</v>
      </c>
      <c r="N97" s="15"/>
      <c r="O97" s="15"/>
      <c r="P97" s="15"/>
      <c r="Q97" s="15"/>
      <c r="R97" s="15"/>
      <c r="S97" s="15"/>
    </row>
    <row r="98" spans="2:19" ht="12.75">
      <c r="B98" s="69"/>
      <c r="H98" s="29">
        <v>0</v>
      </c>
      <c r="I98" s="22">
        <v>0</v>
      </c>
      <c r="J98" s="15"/>
      <c r="K98" s="15"/>
      <c r="L98" s="15"/>
      <c r="M98" s="2">
        <v>450</v>
      </c>
      <c r="N98" s="15"/>
      <c r="O98" s="15"/>
      <c r="P98" s="15"/>
      <c r="Q98" s="15"/>
      <c r="R98" s="15"/>
      <c r="S98" s="15"/>
    </row>
    <row r="99" spans="1:13" ht="12.75">
      <c r="A99" s="11"/>
      <c r="B99" s="65">
        <v>927000</v>
      </c>
      <c r="C99" s="11" t="s">
        <v>88</v>
      </c>
      <c r="D99" s="11"/>
      <c r="E99" s="11"/>
      <c r="F99" s="18"/>
      <c r="G99" s="18"/>
      <c r="H99" s="55">
        <v>0</v>
      </c>
      <c r="I99" s="56">
        <v>2060</v>
      </c>
      <c r="J99" s="57"/>
      <c r="K99" s="57"/>
      <c r="L99" s="57"/>
      <c r="M99" s="2">
        <v>450</v>
      </c>
    </row>
    <row r="100" spans="1:13" s="15" customFormat="1" ht="12.75">
      <c r="A100" s="1"/>
      <c r="B100" s="69"/>
      <c r="C100" s="1"/>
      <c r="D100" s="1"/>
      <c r="E100" s="1"/>
      <c r="F100" s="27"/>
      <c r="G100" s="27"/>
      <c r="H100" s="6">
        <v>0</v>
      </c>
      <c r="I100" s="22">
        <v>0</v>
      </c>
      <c r="J100"/>
      <c r="K100"/>
      <c r="L100"/>
      <c r="M100" s="2">
        <v>450</v>
      </c>
    </row>
    <row r="101" spans="1:13" ht="12.75">
      <c r="A101" s="11"/>
      <c r="B101" s="50">
        <v>1000</v>
      </c>
      <c r="C101" s="11" t="s">
        <v>89</v>
      </c>
      <c r="D101" s="11"/>
      <c r="E101" s="11"/>
      <c r="F101" s="18"/>
      <c r="G101" s="18"/>
      <c r="H101" s="55">
        <v>0</v>
      </c>
      <c r="I101" s="56">
        <v>2.2222222222222223</v>
      </c>
      <c r="J101" s="57"/>
      <c r="K101" s="57"/>
      <c r="L101" s="57"/>
      <c r="M101" s="2">
        <v>450</v>
      </c>
    </row>
    <row r="102" spans="2:19" ht="12.75">
      <c r="B102" s="69"/>
      <c r="H102" s="6">
        <v>0</v>
      </c>
      <c r="I102" s="22">
        <v>0</v>
      </c>
      <c r="M102" s="2">
        <v>450</v>
      </c>
      <c r="N102" s="15"/>
      <c r="O102" s="15"/>
      <c r="P102" s="15"/>
      <c r="Q102" s="15"/>
      <c r="R102" s="15"/>
      <c r="S102" s="15"/>
    </row>
    <row r="103" spans="1:13" ht="12.75">
      <c r="A103" s="11"/>
      <c r="B103" s="62">
        <v>800000</v>
      </c>
      <c r="C103" s="11" t="s">
        <v>78</v>
      </c>
      <c r="D103" s="11"/>
      <c r="E103" s="11"/>
      <c r="F103" s="63"/>
      <c r="G103" s="18"/>
      <c r="H103" s="55">
        <v>0</v>
      </c>
      <c r="I103" s="56">
        <v>1777.7777777777778</v>
      </c>
      <c r="J103" s="57"/>
      <c r="K103" s="57"/>
      <c r="L103" s="57"/>
      <c r="M103" s="2">
        <v>450</v>
      </c>
    </row>
    <row r="104" spans="2:13" ht="12.75">
      <c r="B104" s="69"/>
      <c r="H104" s="6">
        <v>0</v>
      </c>
      <c r="I104" s="22">
        <v>0</v>
      </c>
      <c r="M104" s="2">
        <v>450</v>
      </c>
    </row>
    <row r="105" spans="2:13" ht="12.75">
      <c r="B105" s="69"/>
      <c r="H105" s="6">
        <v>0</v>
      </c>
      <c r="I105" s="22">
        <v>0</v>
      </c>
      <c r="M105" s="2">
        <v>450</v>
      </c>
    </row>
    <row r="106" spans="2:13" ht="12.75">
      <c r="B106" s="69"/>
      <c r="H106" s="6">
        <v>0</v>
      </c>
      <c r="I106" s="22">
        <v>0</v>
      </c>
      <c r="M106" s="2">
        <v>450</v>
      </c>
    </row>
    <row r="107" spans="2:13" ht="12.75">
      <c r="B107" s="69"/>
      <c r="H107" s="6">
        <v>0</v>
      </c>
      <c r="I107" s="22">
        <v>0</v>
      </c>
      <c r="M107" s="2">
        <v>450</v>
      </c>
    </row>
    <row r="108" spans="1:13" ht="13.5" thickBot="1">
      <c r="A108" s="41"/>
      <c r="B108" s="66">
        <v>1372450</v>
      </c>
      <c r="C108" s="44"/>
      <c r="D108" s="43" t="s">
        <v>91</v>
      </c>
      <c r="E108" s="41"/>
      <c r="F108" s="73"/>
      <c r="G108" s="46"/>
      <c r="H108" s="74">
        <v>0</v>
      </c>
      <c r="I108" s="75">
        <v>3049.8888888888887</v>
      </c>
      <c r="J108" s="49"/>
      <c r="K108" s="49"/>
      <c r="L108" s="49"/>
      <c r="M108" s="2">
        <v>450</v>
      </c>
    </row>
    <row r="109" spans="1:13" s="15" customFormat="1" ht="12.75">
      <c r="A109" s="1"/>
      <c r="B109" s="32"/>
      <c r="C109" s="12"/>
      <c r="D109" s="12"/>
      <c r="E109" s="35"/>
      <c r="F109" s="27"/>
      <c r="G109" s="36"/>
      <c r="H109" s="6">
        <v>0</v>
      </c>
      <c r="I109" s="22">
        <v>0</v>
      </c>
      <c r="J109"/>
      <c r="K109"/>
      <c r="L109"/>
      <c r="M109" s="2">
        <v>450</v>
      </c>
    </row>
    <row r="110" spans="2:13" ht="12.75">
      <c r="B110" s="32"/>
      <c r="C110" s="12"/>
      <c r="D110" s="12"/>
      <c r="E110" s="12"/>
      <c r="G110" s="30"/>
      <c r="H110" s="6">
        <v>0</v>
      </c>
      <c r="I110" s="22">
        <v>0</v>
      </c>
      <c r="M110" s="2">
        <v>450</v>
      </c>
    </row>
    <row r="111" spans="1:13" ht="12.75">
      <c r="A111" s="11"/>
      <c r="B111" s="290">
        <v>180000</v>
      </c>
      <c r="C111" s="11" t="s">
        <v>0</v>
      </c>
      <c r="D111" s="11"/>
      <c r="E111" s="11"/>
      <c r="F111" s="18"/>
      <c r="G111" s="18"/>
      <c r="H111" s="55">
        <v>0</v>
      </c>
      <c r="I111" s="56">
        <v>400</v>
      </c>
      <c r="J111" s="57"/>
      <c r="K111" s="57"/>
      <c r="L111" s="57"/>
      <c r="M111" s="2">
        <v>450</v>
      </c>
    </row>
    <row r="112" spans="2:13" ht="12.75">
      <c r="B112" s="289"/>
      <c r="H112" s="6">
        <v>0</v>
      </c>
      <c r="I112" s="22">
        <v>0</v>
      </c>
      <c r="M112" s="2">
        <v>450</v>
      </c>
    </row>
    <row r="113" spans="1:13" ht="12.75">
      <c r="A113" s="11"/>
      <c r="B113" s="290">
        <v>2000</v>
      </c>
      <c r="C113" s="11" t="s">
        <v>86</v>
      </c>
      <c r="D113" s="11"/>
      <c r="E113" s="11"/>
      <c r="F113" s="18"/>
      <c r="G113" s="18"/>
      <c r="H113" s="55">
        <v>0</v>
      </c>
      <c r="I113" s="56">
        <v>4.444444444444445</v>
      </c>
      <c r="J113" s="57"/>
      <c r="K113" s="57"/>
      <c r="L113" s="57"/>
      <c r="M113" s="2">
        <v>450</v>
      </c>
    </row>
    <row r="114" spans="2:13" ht="12.75">
      <c r="B114" s="289"/>
      <c r="H114" s="6">
        <v>0</v>
      </c>
      <c r="I114" s="22">
        <v>0</v>
      </c>
      <c r="M114" s="2">
        <v>450</v>
      </c>
    </row>
    <row r="115" spans="1:13" ht="12.75">
      <c r="A115" s="11"/>
      <c r="B115" s="290">
        <v>10000</v>
      </c>
      <c r="C115" s="11" t="s">
        <v>92</v>
      </c>
      <c r="D115" s="11"/>
      <c r="E115" s="11"/>
      <c r="F115" s="18"/>
      <c r="G115" s="18"/>
      <c r="H115" s="55">
        <v>0</v>
      </c>
      <c r="I115" s="56">
        <v>22.22222222222222</v>
      </c>
      <c r="J115" s="57"/>
      <c r="K115" s="57"/>
      <c r="L115" s="57"/>
      <c r="M115" s="2">
        <v>450</v>
      </c>
    </row>
    <row r="116" spans="2:13" ht="12.75">
      <c r="B116" s="289"/>
      <c r="H116" s="6">
        <v>0</v>
      </c>
      <c r="I116" s="22">
        <v>0</v>
      </c>
      <c r="M116" s="2">
        <v>450</v>
      </c>
    </row>
    <row r="117" spans="1:13" ht="12.75">
      <c r="A117" s="77"/>
      <c r="B117" s="296">
        <v>89700</v>
      </c>
      <c r="C117" s="77"/>
      <c r="D117" s="77"/>
      <c r="E117" s="77" t="s">
        <v>23</v>
      </c>
      <c r="F117" s="78"/>
      <c r="G117" s="78"/>
      <c r="H117" s="79">
        <v>0</v>
      </c>
      <c r="I117" s="56">
        <v>199.33333333333334</v>
      </c>
      <c r="J117" s="80"/>
      <c r="K117" s="80"/>
      <c r="L117" s="80"/>
      <c r="M117" s="2">
        <v>450</v>
      </c>
    </row>
    <row r="118" spans="1:13" s="80" customFormat="1" ht="12.75">
      <c r="A118" s="1"/>
      <c r="B118" s="69"/>
      <c r="C118" s="3"/>
      <c r="D118" s="1"/>
      <c r="E118" s="1"/>
      <c r="F118" s="27"/>
      <c r="G118" s="27"/>
      <c r="H118" s="6">
        <v>0</v>
      </c>
      <c r="I118" s="22">
        <v>0</v>
      </c>
      <c r="J118"/>
      <c r="K118"/>
      <c r="L118"/>
      <c r="M118" s="2">
        <v>450</v>
      </c>
    </row>
    <row r="119" spans="2:13" ht="12.75">
      <c r="B119" s="69"/>
      <c r="H119" s="6">
        <v>0</v>
      </c>
      <c r="I119" s="22">
        <v>0</v>
      </c>
      <c r="M119" s="2">
        <v>450</v>
      </c>
    </row>
    <row r="120" spans="1:13" ht="12.75">
      <c r="A120" s="77"/>
      <c r="B120" s="292">
        <v>237000</v>
      </c>
      <c r="C120" s="81" t="s">
        <v>93</v>
      </c>
      <c r="D120" s="77"/>
      <c r="E120" s="77"/>
      <c r="F120" s="78"/>
      <c r="G120" s="78"/>
      <c r="H120" s="79">
        <v>-237000</v>
      </c>
      <c r="I120" s="56">
        <v>526.6666666666666</v>
      </c>
      <c r="J120" s="80"/>
      <c r="K120" s="80"/>
      <c r="L120" s="80"/>
      <c r="M120" s="2">
        <v>450</v>
      </c>
    </row>
    <row r="121" spans="2:13" ht="12.75">
      <c r="B121" s="293"/>
      <c r="H121" s="6">
        <v>0</v>
      </c>
      <c r="I121" s="22">
        <v>0</v>
      </c>
      <c r="M121" s="2">
        <v>450</v>
      </c>
    </row>
    <row r="122" spans="1:13" ht="12.75">
      <c r="A122" s="11"/>
      <c r="B122" s="171">
        <v>20000</v>
      </c>
      <c r="C122" s="11"/>
      <c r="D122" s="11"/>
      <c r="E122" s="84" t="s">
        <v>94</v>
      </c>
      <c r="F122" s="18"/>
      <c r="G122" s="18"/>
      <c r="H122" s="55"/>
      <c r="I122" s="56">
        <v>44.44444444444444</v>
      </c>
      <c r="J122" s="57"/>
      <c r="K122" s="57"/>
      <c r="L122" s="57"/>
      <c r="M122" s="2">
        <v>450</v>
      </c>
    </row>
    <row r="123" spans="2:13" ht="12.75">
      <c r="B123" s="293"/>
      <c r="H123" s="6">
        <v>0</v>
      </c>
      <c r="I123" s="22">
        <v>0</v>
      </c>
      <c r="M123" s="2">
        <v>450</v>
      </c>
    </row>
    <row r="124" spans="1:13" ht="12.75">
      <c r="A124" s="11"/>
      <c r="B124" s="171">
        <v>122000</v>
      </c>
      <c r="C124" s="11"/>
      <c r="D124" s="11"/>
      <c r="E124" s="84" t="s">
        <v>190</v>
      </c>
      <c r="F124" s="18"/>
      <c r="G124" s="18"/>
      <c r="H124" s="55"/>
      <c r="I124" s="56">
        <v>271.1111111111111</v>
      </c>
      <c r="J124" s="57"/>
      <c r="K124" s="57"/>
      <c r="L124" s="57"/>
      <c r="M124" s="2">
        <v>450</v>
      </c>
    </row>
    <row r="125" spans="2:13" ht="12.75">
      <c r="B125" s="293"/>
      <c r="H125" s="6">
        <v>0</v>
      </c>
      <c r="I125" s="22">
        <v>0</v>
      </c>
      <c r="M125" s="2">
        <v>450</v>
      </c>
    </row>
    <row r="126" spans="1:13" ht="12.75">
      <c r="A126" s="11"/>
      <c r="B126" s="171">
        <v>15000</v>
      </c>
      <c r="C126" s="11"/>
      <c r="D126" s="11"/>
      <c r="E126" s="83" t="s">
        <v>191</v>
      </c>
      <c r="F126" s="18"/>
      <c r="G126" s="18"/>
      <c r="H126" s="55"/>
      <c r="I126" s="56">
        <v>33.333333333333336</v>
      </c>
      <c r="J126" s="57"/>
      <c r="K126" s="57"/>
      <c r="L126" s="57"/>
      <c r="M126" s="2">
        <v>450</v>
      </c>
    </row>
    <row r="127" spans="2:13" ht="12.75">
      <c r="B127" s="293"/>
      <c r="H127" s="6">
        <v>0</v>
      </c>
      <c r="I127" s="22">
        <v>0</v>
      </c>
      <c r="M127" s="2">
        <v>450</v>
      </c>
    </row>
    <row r="128" spans="1:13" ht="12.75">
      <c r="A128" s="11"/>
      <c r="B128" s="171">
        <v>10000</v>
      </c>
      <c r="C128" s="11"/>
      <c r="D128" s="11"/>
      <c r="E128" s="83" t="s">
        <v>95</v>
      </c>
      <c r="F128" s="18"/>
      <c r="G128" s="18"/>
      <c r="H128" s="79"/>
      <c r="I128" s="56">
        <v>22.22222222222222</v>
      </c>
      <c r="J128" s="57"/>
      <c r="K128" s="57"/>
      <c r="L128" s="57"/>
      <c r="M128" s="2">
        <v>450</v>
      </c>
    </row>
    <row r="129" spans="1:13" ht="12.75">
      <c r="A129" s="12"/>
      <c r="B129" s="166"/>
      <c r="C129" s="12"/>
      <c r="D129" s="12"/>
      <c r="E129" s="82"/>
      <c r="F129" s="30"/>
      <c r="G129" s="30"/>
      <c r="H129" s="6">
        <v>0</v>
      </c>
      <c r="I129" s="22">
        <v>0</v>
      </c>
      <c r="J129" s="15"/>
      <c r="K129" s="15"/>
      <c r="L129" s="15"/>
      <c r="M129" s="2">
        <v>450</v>
      </c>
    </row>
    <row r="130" spans="1:13" ht="12.75">
      <c r="A130" s="11"/>
      <c r="B130" s="171">
        <v>60000</v>
      </c>
      <c r="C130" s="11"/>
      <c r="D130" s="11"/>
      <c r="E130" s="83" t="s">
        <v>96</v>
      </c>
      <c r="F130" s="18"/>
      <c r="G130" s="18"/>
      <c r="H130" s="55"/>
      <c r="I130" s="56">
        <v>133.33333333333334</v>
      </c>
      <c r="J130" s="57"/>
      <c r="K130" s="57"/>
      <c r="L130" s="57"/>
      <c r="M130" s="2">
        <v>450</v>
      </c>
    </row>
    <row r="131" spans="2:13" ht="12.75">
      <c r="B131" s="293"/>
      <c r="H131" s="6">
        <v>0</v>
      </c>
      <c r="I131" s="22">
        <v>0</v>
      </c>
      <c r="M131" s="2">
        <v>450</v>
      </c>
    </row>
    <row r="132" spans="1:13" ht="12.75">
      <c r="A132" s="11"/>
      <c r="B132" s="171">
        <v>10000</v>
      </c>
      <c r="C132" s="84"/>
      <c r="D132" s="11"/>
      <c r="E132" s="84" t="s">
        <v>97</v>
      </c>
      <c r="F132" s="18"/>
      <c r="G132" s="18"/>
      <c r="H132" s="55"/>
      <c r="I132" s="56">
        <v>22.22222222222222</v>
      </c>
      <c r="J132" s="57"/>
      <c r="K132" s="57"/>
      <c r="L132" s="57"/>
      <c r="M132" s="2">
        <v>450</v>
      </c>
    </row>
    <row r="133" spans="1:13" s="57" customFormat="1" ht="12.75">
      <c r="A133" s="1"/>
      <c r="B133" s="293"/>
      <c r="C133" s="1"/>
      <c r="D133" s="1"/>
      <c r="E133" s="1"/>
      <c r="F133" s="27"/>
      <c r="G133" s="27"/>
      <c r="H133" s="6">
        <v>0</v>
      </c>
      <c r="I133" s="22">
        <v>0</v>
      </c>
      <c r="J133"/>
      <c r="K133"/>
      <c r="L133"/>
      <c r="M133" s="2">
        <v>450</v>
      </c>
    </row>
    <row r="134" spans="2:13" ht="12.75">
      <c r="B134" s="69"/>
      <c r="H134" s="6">
        <v>0</v>
      </c>
      <c r="I134" s="22">
        <v>0</v>
      </c>
      <c r="M134" s="2">
        <v>450</v>
      </c>
    </row>
    <row r="135" spans="1:13" ht="12.75">
      <c r="A135" s="11"/>
      <c r="B135" s="294">
        <v>20000</v>
      </c>
      <c r="C135" s="88" t="s">
        <v>98</v>
      </c>
      <c r="D135" s="11"/>
      <c r="E135" s="11"/>
      <c r="F135" s="18"/>
      <c r="G135" s="18"/>
      <c r="H135" s="55">
        <v>-20000</v>
      </c>
      <c r="I135" s="56">
        <v>44.44444444444444</v>
      </c>
      <c r="J135" s="57"/>
      <c r="K135" s="57"/>
      <c r="L135" s="57"/>
      <c r="M135" s="2">
        <v>450</v>
      </c>
    </row>
    <row r="136" spans="2:13" ht="12.75">
      <c r="B136" s="293"/>
      <c r="H136" s="6">
        <v>0</v>
      </c>
      <c r="I136" s="22">
        <v>0</v>
      </c>
      <c r="M136" s="2">
        <v>450</v>
      </c>
    </row>
    <row r="137" spans="1:13" ht="12.75">
      <c r="A137" s="11"/>
      <c r="B137" s="171">
        <v>15000</v>
      </c>
      <c r="C137" s="84"/>
      <c r="D137" s="11"/>
      <c r="E137" s="84" t="s">
        <v>99</v>
      </c>
      <c r="F137" s="18"/>
      <c r="G137" s="18"/>
      <c r="H137" s="55"/>
      <c r="I137" s="56">
        <v>33.333333333333336</v>
      </c>
      <c r="J137" s="57"/>
      <c r="K137" s="57"/>
      <c r="L137" s="57"/>
      <c r="M137" s="2">
        <v>450</v>
      </c>
    </row>
    <row r="138" spans="2:13" ht="12.75">
      <c r="B138" s="293"/>
      <c r="H138" s="6">
        <v>0</v>
      </c>
      <c r="I138" s="22">
        <v>0</v>
      </c>
      <c r="M138" s="2">
        <v>450</v>
      </c>
    </row>
    <row r="139" spans="1:13" ht="12.75">
      <c r="A139" s="11"/>
      <c r="B139" s="171">
        <v>5000</v>
      </c>
      <c r="C139" s="11"/>
      <c r="D139" s="11"/>
      <c r="E139" s="11" t="s">
        <v>100</v>
      </c>
      <c r="F139" s="18"/>
      <c r="G139" s="18"/>
      <c r="H139" s="55"/>
      <c r="I139" s="56">
        <v>11.11111111111111</v>
      </c>
      <c r="J139" s="57"/>
      <c r="K139" s="57"/>
      <c r="L139" s="57"/>
      <c r="M139" s="2">
        <v>450</v>
      </c>
    </row>
    <row r="140" spans="1:13" ht="12.75">
      <c r="A140" s="12"/>
      <c r="B140" s="32"/>
      <c r="C140" s="12"/>
      <c r="D140" s="12"/>
      <c r="E140" s="12"/>
      <c r="F140" s="30"/>
      <c r="G140" s="30"/>
      <c r="H140" s="6">
        <v>0</v>
      </c>
      <c r="I140" s="22">
        <v>0</v>
      </c>
      <c r="J140" s="15"/>
      <c r="K140" s="15"/>
      <c r="L140" s="15"/>
      <c r="M140" s="2">
        <v>450</v>
      </c>
    </row>
    <row r="141" spans="1:13" ht="12.75">
      <c r="A141" s="77"/>
      <c r="B141" s="295">
        <v>33250</v>
      </c>
      <c r="C141" s="77"/>
      <c r="D141" s="77"/>
      <c r="E141" s="90" t="s">
        <v>87</v>
      </c>
      <c r="F141" s="78"/>
      <c r="G141" s="78"/>
      <c r="H141" s="79">
        <v>0</v>
      </c>
      <c r="I141" s="56">
        <v>73.88888888888889</v>
      </c>
      <c r="J141" s="80"/>
      <c r="K141" s="80"/>
      <c r="L141" s="80"/>
      <c r="M141" s="2">
        <v>450</v>
      </c>
    </row>
    <row r="142" spans="1:13" s="15" customFormat="1" ht="12.75">
      <c r="A142" s="1"/>
      <c r="B142" s="69"/>
      <c r="C142" s="1"/>
      <c r="D142" s="1"/>
      <c r="E142" s="1"/>
      <c r="F142" s="27"/>
      <c r="G142" s="27"/>
      <c r="H142" s="6">
        <v>0</v>
      </c>
      <c r="I142" s="22">
        <v>0</v>
      </c>
      <c r="J142"/>
      <c r="K142"/>
      <c r="L142"/>
      <c r="M142" s="2">
        <v>450</v>
      </c>
    </row>
    <row r="143" spans="1:13" s="57" customFormat="1" ht="12.75">
      <c r="A143" s="11"/>
      <c r="B143" s="287">
        <v>75000</v>
      </c>
      <c r="C143" s="11" t="s">
        <v>192</v>
      </c>
      <c r="D143" s="11"/>
      <c r="E143" s="11"/>
      <c r="F143" s="18"/>
      <c r="G143" s="18"/>
      <c r="H143" s="55">
        <v>0</v>
      </c>
      <c r="I143" s="56">
        <v>166.66666666666666</v>
      </c>
      <c r="M143" s="154">
        <v>450</v>
      </c>
    </row>
    <row r="144" spans="1:13" s="15" customFormat="1" ht="12.75">
      <c r="A144" s="1"/>
      <c r="B144" s="69"/>
      <c r="C144" s="1"/>
      <c r="D144" s="1"/>
      <c r="E144" s="1"/>
      <c r="F144" s="27"/>
      <c r="G144" s="27"/>
      <c r="H144" s="6">
        <v>0</v>
      </c>
      <c r="I144" s="22">
        <v>0</v>
      </c>
      <c r="J144"/>
      <c r="K144"/>
      <c r="L144"/>
      <c r="M144" s="2">
        <v>450</v>
      </c>
    </row>
    <row r="145" spans="1:13" ht="12.75">
      <c r="A145" s="77"/>
      <c r="B145" s="303">
        <v>500</v>
      </c>
      <c r="C145" s="77"/>
      <c r="D145" s="77"/>
      <c r="E145" s="90" t="s">
        <v>101</v>
      </c>
      <c r="F145" s="78"/>
      <c r="G145" s="78"/>
      <c r="H145" s="79">
        <v>0</v>
      </c>
      <c r="I145" s="56">
        <v>1.1111111111111112</v>
      </c>
      <c r="J145" s="80"/>
      <c r="K145" s="80"/>
      <c r="L145" s="80"/>
      <c r="M145" s="2">
        <v>450</v>
      </c>
    </row>
    <row r="146" spans="2:13" ht="12.75">
      <c r="B146" s="293"/>
      <c r="H146" s="6">
        <v>0</v>
      </c>
      <c r="I146" s="22">
        <v>0</v>
      </c>
      <c r="M146" s="2">
        <v>450</v>
      </c>
    </row>
    <row r="147" spans="1:13" ht="12.75">
      <c r="A147" s="11"/>
      <c r="B147" s="171">
        <v>25000</v>
      </c>
      <c r="C147" s="11"/>
      <c r="D147" s="11"/>
      <c r="E147" s="11" t="s">
        <v>102</v>
      </c>
      <c r="F147" s="18"/>
      <c r="G147" s="18"/>
      <c r="H147" s="79">
        <v>0</v>
      </c>
      <c r="I147" s="56">
        <v>55.55555555555556</v>
      </c>
      <c r="J147" s="57"/>
      <c r="K147" s="57"/>
      <c r="L147" s="57"/>
      <c r="M147" s="2">
        <v>450</v>
      </c>
    </row>
    <row r="148" spans="2:13" ht="12.75">
      <c r="B148" s="293"/>
      <c r="H148" s="6">
        <v>0</v>
      </c>
      <c r="I148" s="22">
        <v>0</v>
      </c>
      <c r="M148" s="2">
        <v>450</v>
      </c>
    </row>
    <row r="149" spans="1:13" ht="12.75">
      <c r="A149" s="11"/>
      <c r="B149" s="171">
        <v>700000</v>
      </c>
      <c r="C149" s="11" t="s">
        <v>78</v>
      </c>
      <c r="D149" s="11"/>
      <c r="E149" s="11"/>
      <c r="F149" s="63"/>
      <c r="G149" s="18"/>
      <c r="H149" s="55">
        <v>0</v>
      </c>
      <c r="I149" s="56">
        <v>1555.5555555555557</v>
      </c>
      <c r="J149" s="57"/>
      <c r="K149" s="57"/>
      <c r="L149" s="57"/>
      <c r="M149" s="2">
        <v>450</v>
      </c>
    </row>
    <row r="150" spans="2:13" ht="12.75">
      <c r="B150" s="69"/>
      <c r="H150" s="6">
        <v>0</v>
      </c>
      <c r="I150" s="22">
        <v>0</v>
      </c>
      <c r="M150" s="2">
        <v>450</v>
      </c>
    </row>
    <row r="151" spans="2:13" ht="12.75">
      <c r="B151" s="69"/>
      <c r="H151" s="6">
        <v>0</v>
      </c>
      <c r="I151" s="22">
        <v>0</v>
      </c>
      <c r="M151" s="2">
        <v>450</v>
      </c>
    </row>
    <row r="152" spans="2:13" ht="12.75">
      <c r="B152" s="69"/>
      <c r="H152" s="6">
        <v>0</v>
      </c>
      <c r="I152" s="22">
        <v>0</v>
      </c>
      <c r="M152" s="2">
        <v>450</v>
      </c>
    </row>
    <row r="153" spans="2:13" ht="12.75">
      <c r="B153" s="69"/>
      <c r="H153" s="6">
        <v>0</v>
      </c>
      <c r="I153" s="22">
        <v>0</v>
      </c>
      <c r="M153" s="2">
        <v>450</v>
      </c>
    </row>
    <row r="154" spans="1:13" ht="13.5" thickBot="1">
      <c r="A154" s="41"/>
      <c r="B154" s="42">
        <v>915360</v>
      </c>
      <c r="C154" s="44"/>
      <c r="D154" s="43" t="s">
        <v>103</v>
      </c>
      <c r="E154" s="41"/>
      <c r="F154" s="73"/>
      <c r="G154" s="46"/>
      <c r="H154" s="284">
        <v>-915360</v>
      </c>
      <c r="I154" s="75">
        <v>2034.1333333333334</v>
      </c>
      <c r="J154" s="49"/>
      <c r="K154" s="49"/>
      <c r="L154" s="49"/>
      <c r="M154" s="2">
        <v>450</v>
      </c>
    </row>
    <row r="155" spans="2:13" ht="12.75">
      <c r="B155" s="32"/>
      <c r="C155" s="33"/>
      <c r="D155" s="12"/>
      <c r="E155" s="33"/>
      <c r="G155" s="31"/>
      <c r="H155" s="6">
        <v>0</v>
      </c>
      <c r="I155" s="22">
        <v>0</v>
      </c>
      <c r="M155" s="2">
        <v>450</v>
      </c>
    </row>
    <row r="156" spans="2:13" ht="12.75">
      <c r="B156" s="32"/>
      <c r="C156" s="33"/>
      <c r="D156" s="12"/>
      <c r="E156" s="33"/>
      <c r="G156" s="31"/>
      <c r="H156" s="6">
        <v>0</v>
      </c>
      <c r="I156" s="22">
        <v>0</v>
      </c>
      <c r="M156" s="2">
        <v>450</v>
      </c>
    </row>
    <row r="157" spans="1:13" ht="12.75">
      <c r="A157" s="11"/>
      <c r="B157" s="290">
        <v>57460</v>
      </c>
      <c r="C157" s="11" t="s">
        <v>0</v>
      </c>
      <c r="D157" s="11"/>
      <c r="E157" s="11"/>
      <c r="F157" s="18"/>
      <c r="G157" s="18"/>
      <c r="H157" s="55">
        <v>0</v>
      </c>
      <c r="I157" s="56">
        <v>127.68888888888888</v>
      </c>
      <c r="J157" s="57"/>
      <c r="K157" s="57"/>
      <c r="L157" s="57"/>
      <c r="M157" s="2">
        <v>450</v>
      </c>
    </row>
    <row r="158" spans="2:13" ht="12.75">
      <c r="B158" s="69"/>
      <c r="D158" s="12"/>
      <c r="H158" s="6">
        <v>0</v>
      </c>
      <c r="I158" s="22">
        <v>0</v>
      </c>
      <c r="M158" s="2">
        <v>450</v>
      </c>
    </row>
    <row r="159" spans="1:13" ht="12.75">
      <c r="A159" s="11"/>
      <c r="B159" s="287">
        <v>75000</v>
      </c>
      <c r="C159" s="11" t="s">
        <v>1</v>
      </c>
      <c r="D159" s="11"/>
      <c r="E159" s="11"/>
      <c r="F159" s="63"/>
      <c r="G159" s="18"/>
      <c r="H159" s="55">
        <v>0</v>
      </c>
      <c r="I159" s="56">
        <v>166.66666666666666</v>
      </c>
      <c r="J159" s="57"/>
      <c r="K159" s="57"/>
      <c r="L159" s="57"/>
      <c r="M159" s="2">
        <v>450</v>
      </c>
    </row>
    <row r="160" spans="2:13" ht="12.75">
      <c r="B160" s="69"/>
      <c r="H160" s="6">
        <v>0</v>
      </c>
      <c r="I160" s="22">
        <v>0</v>
      </c>
      <c r="M160" s="2">
        <v>450</v>
      </c>
    </row>
    <row r="161" spans="2:13" ht="12.75">
      <c r="B161" s="69"/>
      <c r="H161" s="6">
        <v>0</v>
      </c>
      <c r="I161" s="22">
        <v>0</v>
      </c>
      <c r="M161" s="2">
        <v>450</v>
      </c>
    </row>
    <row r="162" spans="1:13" s="283" customFormat="1" ht="12.75">
      <c r="A162" s="88"/>
      <c r="B162" s="291">
        <v>782900</v>
      </c>
      <c r="C162" s="88" t="s">
        <v>104</v>
      </c>
      <c r="D162" s="88" t="s">
        <v>189</v>
      </c>
      <c r="E162" s="282"/>
      <c r="F162" s="281"/>
      <c r="G162" s="281"/>
      <c r="H162" s="87"/>
      <c r="I162" s="56">
        <v>1739.7777777777778</v>
      </c>
      <c r="J162" s="282"/>
      <c r="K162" s="282"/>
      <c r="L162" s="282"/>
      <c r="M162" s="96">
        <v>450</v>
      </c>
    </row>
    <row r="163" spans="1:13" s="333" customFormat="1" ht="12.75">
      <c r="A163" s="331"/>
      <c r="B163" s="332"/>
      <c r="C163" s="331"/>
      <c r="D163" s="331"/>
      <c r="F163" s="334"/>
      <c r="G163" s="334"/>
      <c r="H163" s="6">
        <v>0</v>
      </c>
      <c r="I163" s="22">
        <v>0</v>
      </c>
      <c r="M163" s="335">
        <v>450</v>
      </c>
    </row>
    <row r="164" spans="1:13" ht="12.75">
      <c r="A164" s="11"/>
      <c r="B164" s="287">
        <v>22972</v>
      </c>
      <c r="C164" s="11" t="s">
        <v>0</v>
      </c>
      <c r="D164" s="11"/>
      <c r="E164" s="11"/>
      <c r="F164" s="18"/>
      <c r="G164" s="18"/>
      <c r="H164" s="55">
        <v>0</v>
      </c>
      <c r="I164" s="56">
        <v>51.04888888888889</v>
      </c>
      <c r="J164" s="57"/>
      <c r="K164" s="57"/>
      <c r="L164" s="57"/>
      <c r="M164" s="2">
        <v>450</v>
      </c>
    </row>
    <row r="165" spans="2:13" ht="12.75">
      <c r="B165" s="288"/>
      <c r="H165" s="6">
        <v>0</v>
      </c>
      <c r="I165" s="22">
        <v>0</v>
      </c>
      <c r="M165" s="2">
        <v>450</v>
      </c>
    </row>
    <row r="166" spans="1:13" ht="12.75">
      <c r="A166" s="11"/>
      <c r="B166" s="287">
        <v>702607</v>
      </c>
      <c r="C166" s="11" t="s">
        <v>19</v>
      </c>
      <c r="D166" s="11"/>
      <c r="E166" s="11"/>
      <c r="F166" s="18"/>
      <c r="G166" s="18"/>
      <c r="H166" s="55">
        <v>0</v>
      </c>
      <c r="I166" s="56">
        <v>1561.348888888889</v>
      </c>
      <c r="J166" s="57"/>
      <c r="K166" s="57"/>
      <c r="L166" s="57"/>
      <c r="M166" s="2">
        <v>450</v>
      </c>
    </row>
    <row r="167" spans="2:13" ht="12.75">
      <c r="B167" s="288"/>
      <c r="H167" s="6">
        <v>0</v>
      </c>
      <c r="I167" s="22">
        <v>0</v>
      </c>
      <c r="M167" s="2">
        <v>450</v>
      </c>
    </row>
    <row r="168" spans="1:13" ht="12.75">
      <c r="A168" s="11"/>
      <c r="B168" s="287">
        <v>25096</v>
      </c>
      <c r="C168" s="11" t="s">
        <v>23</v>
      </c>
      <c r="D168" s="11"/>
      <c r="E168" s="11"/>
      <c r="F168" s="18"/>
      <c r="G168" s="18"/>
      <c r="H168" s="55">
        <v>0</v>
      </c>
      <c r="I168" s="56">
        <v>55.76888888888889</v>
      </c>
      <c r="J168" s="57"/>
      <c r="K168" s="57"/>
      <c r="L168" s="57"/>
      <c r="M168" s="2">
        <v>450</v>
      </c>
    </row>
    <row r="169" spans="2:13" ht="12.75">
      <c r="B169" s="288"/>
      <c r="H169" s="6">
        <v>0</v>
      </c>
      <c r="I169" s="22">
        <v>0</v>
      </c>
      <c r="M169" s="2">
        <v>450</v>
      </c>
    </row>
    <row r="170" spans="1:13" ht="12.75">
      <c r="A170" s="11"/>
      <c r="B170" s="287">
        <v>32225</v>
      </c>
      <c r="C170" s="11" t="s">
        <v>29</v>
      </c>
      <c r="D170" s="11"/>
      <c r="E170" s="11"/>
      <c r="F170" s="18"/>
      <c r="G170" s="18"/>
      <c r="H170" s="55">
        <v>0</v>
      </c>
      <c r="I170" s="56">
        <v>71.61111111111111</v>
      </c>
      <c r="J170" s="57"/>
      <c r="K170" s="57"/>
      <c r="L170" s="57"/>
      <c r="M170" s="2">
        <v>450</v>
      </c>
    </row>
    <row r="171" spans="2:13" ht="12.75">
      <c r="B171" s="69"/>
      <c r="H171" s="6">
        <v>0</v>
      </c>
      <c r="I171" s="22">
        <v>0</v>
      </c>
      <c r="M171" s="2">
        <v>450</v>
      </c>
    </row>
    <row r="172" spans="2:13" ht="12.75">
      <c r="B172" s="69"/>
      <c r="H172" s="6">
        <v>0</v>
      </c>
      <c r="I172" s="22">
        <v>0</v>
      </c>
      <c r="M172" s="2">
        <v>450</v>
      </c>
    </row>
    <row r="173" spans="2:13" ht="12.75">
      <c r="B173" s="69"/>
      <c r="H173" s="6">
        <v>0</v>
      </c>
      <c r="I173" s="22">
        <v>0</v>
      </c>
      <c r="M173" s="2">
        <v>450</v>
      </c>
    </row>
    <row r="174" spans="2:13" ht="12.75">
      <c r="B174" s="69"/>
      <c r="H174" s="6">
        <v>0</v>
      </c>
      <c r="I174" s="22">
        <v>0</v>
      </c>
      <c r="M174" s="2">
        <v>450</v>
      </c>
    </row>
    <row r="175" spans="2:13" ht="12.75">
      <c r="B175" s="69"/>
      <c r="H175" s="6">
        <v>0</v>
      </c>
      <c r="I175" s="22">
        <v>0</v>
      </c>
      <c r="M175" s="2">
        <v>450</v>
      </c>
    </row>
    <row r="176" spans="1:13" ht="13.5" thickBot="1">
      <c r="A176" s="41"/>
      <c r="B176" s="66">
        <v>947600</v>
      </c>
      <c r="C176" s="44"/>
      <c r="D176" s="43" t="s">
        <v>105</v>
      </c>
      <c r="E176" s="44"/>
      <c r="F176" s="73"/>
      <c r="G176" s="46"/>
      <c r="H176" s="68">
        <v>-947600</v>
      </c>
      <c r="I176" s="64">
        <v>2105.777777777778</v>
      </c>
      <c r="J176" s="49"/>
      <c r="K176" s="49"/>
      <c r="L176" s="49"/>
      <c r="M176" s="2">
        <v>450</v>
      </c>
    </row>
    <row r="177" spans="2:13" ht="12.75">
      <c r="B177" s="288"/>
      <c r="H177" s="6">
        <v>0</v>
      </c>
      <c r="I177" s="22">
        <v>0</v>
      </c>
      <c r="M177" s="2">
        <v>450</v>
      </c>
    </row>
    <row r="178" spans="2:13" ht="12.75">
      <c r="B178" s="288"/>
      <c r="H178" s="6">
        <v>0</v>
      </c>
      <c r="I178" s="22">
        <v>0</v>
      </c>
      <c r="M178" s="2">
        <v>450</v>
      </c>
    </row>
    <row r="179" spans="1:13" ht="12.75">
      <c r="A179" s="11"/>
      <c r="B179" s="287">
        <v>137000</v>
      </c>
      <c r="C179" s="11" t="s">
        <v>0</v>
      </c>
      <c r="D179" s="11"/>
      <c r="E179" s="11"/>
      <c r="F179" s="18"/>
      <c r="G179" s="18"/>
      <c r="H179" s="55">
        <v>0</v>
      </c>
      <c r="I179" s="56">
        <v>304.44444444444446</v>
      </c>
      <c r="J179" s="57"/>
      <c r="K179" s="57"/>
      <c r="L179" s="57"/>
      <c r="M179" s="2">
        <v>450</v>
      </c>
    </row>
    <row r="180" spans="2:13" ht="12.75">
      <c r="B180" s="288"/>
      <c r="H180" s="6">
        <v>0</v>
      </c>
      <c r="I180" s="22">
        <v>0</v>
      </c>
      <c r="M180" s="2">
        <v>450</v>
      </c>
    </row>
    <row r="181" spans="1:13" ht="12.75">
      <c r="A181" s="11"/>
      <c r="B181" s="287">
        <v>10600</v>
      </c>
      <c r="C181" s="11" t="s">
        <v>23</v>
      </c>
      <c r="D181" s="11"/>
      <c r="E181" s="11"/>
      <c r="F181" s="18"/>
      <c r="G181" s="18"/>
      <c r="H181" s="55">
        <v>0</v>
      </c>
      <c r="I181" s="56">
        <v>23.555555555555557</v>
      </c>
      <c r="J181" s="57"/>
      <c r="K181" s="57"/>
      <c r="L181" s="57"/>
      <c r="M181" s="2">
        <v>450</v>
      </c>
    </row>
    <row r="182" spans="2:13" ht="12.75">
      <c r="B182" s="288"/>
      <c r="H182" s="6">
        <v>0</v>
      </c>
      <c r="I182" s="22">
        <v>0</v>
      </c>
      <c r="M182" s="2">
        <v>450</v>
      </c>
    </row>
    <row r="183" spans="1:13" ht="12.75">
      <c r="A183" s="11"/>
      <c r="B183" s="287">
        <v>800000</v>
      </c>
      <c r="C183" s="11" t="s">
        <v>106</v>
      </c>
      <c r="D183" s="11"/>
      <c r="E183" s="11"/>
      <c r="F183" s="63"/>
      <c r="G183" s="18"/>
      <c r="H183" s="55">
        <v>0</v>
      </c>
      <c r="I183" s="56">
        <v>1777.7777777777778</v>
      </c>
      <c r="J183" s="57"/>
      <c r="K183" s="57"/>
      <c r="L183" s="57"/>
      <c r="M183" s="2">
        <v>450</v>
      </c>
    </row>
    <row r="184" spans="2:13" ht="12.75">
      <c r="B184" s="69"/>
      <c r="H184" s="6">
        <v>0</v>
      </c>
      <c r="I184" s="22">
        <v>0</v>
      </c>
      <c r="M184" s="2">
        <v>450</v>
      </c>
    </row>
    <row r="185" spans="2:13" ht="12.75">
      <c r="B185" s="69"/>
      <c r="H185" s="6">
        <v>0</v>
      </c>
      <c r="I185" s="22">
        <v>0</v>
      </c>
      <c r="M185" s="2">
        <v>450</v>
      </c>
    </row>
    <row r="186" spans="2:13" ht="12.75">
      <c r="B186" s="69"/>
      <c r="H186" s="6">
        <v>0</v>
      </c>
      <c r="I186" s="22">
        <v>0</v>
      </c>
      <c r="M186" s="2">
        <v>450</v>
      </c>
    </row>
    <row r="187" spans="2:13" ht="12.75">
      <c r="B187" s="69"/>
      <c r="H187" s="6">
        <v>0</v>
      </c>
      <c r="I187" s="22">
        <v>0</v>
      </c>
      <c r="M187" s="2">
        <v>450</v>
      </c>
    </row>
    <row r="188" spans="1:13" ht="13.5" thickBot="1">
      <c r="A188" s="41"/>
      <c r="B188" s="261">
        <v>961883</v>
      </c>
      <c r="C188" s="41"/>
      <c r="D188" s="91" t="s">
        <v>87</v>
      </c>
      <c r="E188" s="41"/>
      <c r="F188" s="73"/>
      <c r="G188" s="46"/>
      <c r="H188" s="68">
        <v>-961883</v>
      </c>
      <c r="I188" s="64">
        <v>2137.5177777777776</v>
      </c>
      <c r="J188" s="49"/>
      <c r="K188" s="49"/>
      <c r="L188" s="49"/>
      <c r="M188" s="2">
        <v>450</v>
      </c>
    </row>
    <row r="189" spans="2:13" ht="12.75">
      <c r="B189" s="69"/>
      <c r="H189" s="6">
        <v>0</v>
      </c>
      <c r="I189" s="22">
        <v>0</v>
      </c>
      <c r="M189" s="2">
        <v>450</v>
      </c>
    </row>
    <row r="190" spans="2:13" ht="12.75">
      <c r="B190" s="288"/>
      <c r="H190" s="6">
        <v>0</v>
      </c>
      <c r="I190" s="22">
        <v>0</v>
      </c>
      <c r="M190" s="2">
        <v>450</v>
      </c>
    </row>
    <row r="191" spans="1:13" ht="12.75">
      <c r="A191" s="11"/>
      <c r="B191" s="287">
        <v>110000</v>
      </c>
      <c r="C191" s="11" t="s">
        <v>107</v>
      </c>
      <c r="D191" s="11"/>
      <c r="E191" s="11"/>
      <c r="F191" s="18"/>
      <c r="G191" s="18"/>
      <c r="H191" s="55">
        <v>0</v>
      </c>
      <c r="I191" s="56">
        <v>244.44444444444446</v>
      </c>
      <c r="J191" s="57"/>
      <c r="K191" s="57"/>
      <c r="L191" s="57"/>
      <c r="M191" s="2">
        <v>450</v>
      </c>
    </row>
    <row r="192" spans="2:13" ht="12.75">
      <c r="B192" s="288"/>
      <c r="H192" s="6">
        <v>0</v>
      </c>
      <c r="I192" s="22">
        <v>0</v>
      </c>
      <c r="M192" s="2">
        <v>450</v>
      </c>
    </row>
    <row r="193" spans="1:13" ht="12.75">
      <c r="A193" s="11"/>
      <c r="B193" s="287">
        <v>38500</v>
      </c>
      <c r="C193" s="11"/>
      <c r="D193" s="11"/>
      <c r="E193" s="11" t="s">
        <v>23</v>
      </c>
      <c r="F193" s="18"/>
      <c r="G193" s="18"/>
      <c r="H193" s="55">
        <v>0</v>
      </c>
      <c r="I193" s="56">
        <v>85.55555555555556</v>
      </c>
      <c r="J193" s="57"/>
      <c r="K193" s="57"/>
      <c r="L193" s="57"/>
      <c r="M193" s="2">
        <v>450</v>
      </c>
    </row>
    <row r="194" spans="2:13" ht="12.75">
      <c r="B194" s="288"/>
      <c r="H194" s="6">
        <v>0</v>
      </c>
      <c r="I194" s="22">
        <v>0</v>
      </c>
      <c r="M194" s="2">
        <v>450</v>
      </c>
    </row>
    <row r="195" spans="1:13" ht="12.75">
      <c r="A195" s="11"/>
      <c r="B195" s="287">
        <v>87364</v>
      </c>
      <c r="C195" s="11"/>
      <c r="D195" s="11"/>
      <c r="E195" s="11" t="s">
        <v>87</v>
      </c>
      <c r="F195" s="18"/>
      <c r="G195" s="18"/>
      <c r="H195" s="55">
        <v>0</v>
      </c>
      <c r="I195" s="56">
        <v>194.14222222222222</v>
      </c>
      <c r="J195" s="57"/>
      <c r="K195" s="57"/>
      <c r="L195" s="57"/>
      <c r="M195" s="2">
        <v>450</v>
      </c>
    </row>
    <row r="196" spans="2:13" ht="12.75">
      <c r="B196" s="288"/>
      <c r="H196" s="6">
        <v>0</v>
      </c>
      <c r="I196" s="22">
        <v>0</v>
      </c>
      <c r="M196" s="2">
        <v>450</v>
      </c>
    </row>
    <row r="197" spans="1:13" s="15" customFormat="1" ht="12.75">
      <c r="A197" s="11"/>
      <c r="B197" s="287">
        <v>66100</v>
      </c>
      <c r="C197" s="11" t="s">
        <v>108</v>
      </c>
      <c r="D197" s="11"/>
      <c r="E197" s="11"/>
      <c r="F197" s="18"/>
      <c r="G197" s="18"/>
      <c r="H197" s="55">
        <v>0</v>
      </c>
      <c r="I197" s="56">
        <v>146.88888888888889</v>
      </c>
      <c r="J197" s="57"/>
      <c r="K197" s="57"/>
      <c r="L197" s="57"/>
      <c r="M197" s="2">
        <v>450</v>
      </c>
    </row>
    <row r="198" spans="1:13" s="57" customFormat="1" ht="12.75">
      <c r="A198" s="1"/>
      <c r="B198" s="288"/>
      <c r="C198" s="1"/>
      <c r="D198" s="1"/>
      <c r="E198" s="1"/>
      <c r="F198" s="27"/>
      <c r="G198" s="27"/>
      <c r="H198" s="6">
        <v>0</v>
      </c>
      <c r="I198" s="22">
        <v>0</v>
      </c>
      <c r="J198"/>
      <c r="K198"/>
      <c r="L198"/>
      <c r="M198" s="2">
        <v>450</v>
      </c>
    </row>
    <row r="199" spans="1:13" s="15" customFormat="1" ht="12.75">
      <c r="A199" s="11"/>
      <c r="B199" s="287">
        <v>178875</v>
      </c>
      <c r="C199" s="11" t="s">
        <v>188</v>
      </c>
      <c r="D199" s="11"/>
      <c r="E199" s="11" t="s">
        <v>187</v>
      </c>
      <c r="F199" s="63"/>
      <c r="G199" s="18"/>
      <c r="H199" s="55"/>
      <c r="I199" s="56">
        <v>397.5</v>
      </c>
      <c r="J199" s="57"/>
      <c r="K199" s="57"/>
      <c r="L199" s="57"/>
      <c r="M199" s="2">
        <v>450</v>
      </c>
    </row>
    <row r="200" spans="1:13" s="15" customFormat="1" ht="12.75">
      <c r="A200" s="12"/>
      <c r="B200" s="32"/>
      <c r="C200" s="12"/>
      <c r="D200" s="12"/>
      <c r="E200" s="12"/>
      <c r="F200" s="31"/>
      <c r="G200" s="30"/>
      <c r="H200" s="29"/>
      <c r="I200" s="22">
        <v>0</v>
      </c>
      <c r="M200" s="2">
        <v>450</v>
      </c>
    </row>
    <row r="201" spans="1:13" ht="12.75">
      <c r="A201" s="11"/>
      <c r="B201" s="290">
        <v>32384</v>
      </c>
      <c r="C201" s="11" t="s">
        <v>109</v>
      </c>
      <c r="D201" s="11"/>
      <c r="E201" s="11"/>
      <c r="F201" s="63"/>
      <c r="G201" s="18"/>
      <c r="H201" s="55">
        <v>0</v>
      </c>
      <c r="I201" s="56">
        <v>71.96444444444444</v>
      </c>
      <c r="J201" s="57"/>
      <c r="K201" s="57"/>
      <c r="L201" s="57"/>
      <c r="M201" s="2">
        <v>450</v>
      </c>
    </row>
    <row r="202" spans="2:13" ht="12.75">
      <c r="B202" s="69"/>
      <c r="H202" s="6">
        <v>0</v>
      </c>
      <c r="I202" s="22">
        <v>0</v>
      </c>
      <c r="M202" s="2">
        <v>450</v>
      </c>
    </row>
    <row r="203" spans="1:13" ht="12.75">
      <c r="A203" s="11"/>
      <c r="B203" s="65">
        <v>268660</v>
      </c>
      <c r="C203" s="11"/>
      <c r="D203" s="11"/>
      <c r="E203" s="11" t="s">
        <v>110</v>
      </c>
      <c r="F203" s="63"/>
      <c r="G203" s="18"/>
      <c r="H203" s="55">
        <v>0</v>
      </c>
      <c r="I203" s="56">
        <v>597.0222222222222</v>
      </c>
      <c r="J203" s="57"/>
      <c r="K203" s="57"/>
      <c r="L203" s="57"/>
      <c r="M203" s="2">
        <v>450</v>
      </c>
    </row>
    <row r="204" spans="2:13" ht="12.75">
      <c r="B204" s="69"/>
      <c r="F204" s="60"/>
      <c r="H204" s="6">
        <v>0</v>
      </c>
      <c r="I204" s="22">
        <v>0</v>
      </c>
      <c r="M204" s="2">
        <v>450</v>
      </c>
    </row>
    <row r="205" spans="2:13" ht="12.75">
      <c r="B205" s="69"/>
      <c r="F205" s="60"/>
      <c r="H205" s="6">
        <v>0</v>
      </c>
      <c r="I205" s="22">
        <v>0</v>
      </c>
      <c r="M205" s="2">
        <v>450</v>
      </c>
    </row>
    <row r="206" spans="1:13" ht="12.75">
      <c r="A206" s="11"/>
      <c r="B206" s="287">
        <v>180000</v>
      </c>
      <c r="C206" s="11" t="s">
        <v>84</v>
      </c>
      <c r="D206" s="11"/>
      <c r="E206" s="11"/>
      <c r="F206" s="63"/>
      <c r="G206" s="18"/>
      <c r="H206" s="55">
        <v>0</v>
      </c>
      <c r="I206" s="56">
        <v>400</v>
      </c>
      <c r="J206" s="57"/>
      <c r="K206" s="57"/>
      <c r="L206" s="57"/>
      <c r="M206" s="2">
        <v>450</v>
      </c>
    </row>
    <row r="207" spans="9:13" ht="12.75">
      <c r="I207" s="39"/>
      <c r="M207" s="2">
        <v>450</v>
      </c>
    </row>
    <row r="208" spans="9:13" ht="12.75">
      <c r="I208" s="22"/>
      <c r="M208" s="2">
        <v>450</v>
      </c>
    </row>
    <row r="209" spans="9:13" ht="12.75">
      <c r="I209" s="22"/>
      <c r="M209" s="2">
        <v>450</v>
      </c>
    </row>
    <row r="210" spans="9:13" ht="12.75">
      <c r="I210" s="22"/>
      <c r="M210" s="2">
        <v>450</v>
      </c>
    </row>
    <row r="211" spans="1:13" ht="13.5" thickBot="1">
      <c r="A211" s="44"/>
      <c r="B211" s="66">
        <v>8925683</v>
      </c>
      <c r="C211" s="43" t="s">
        <v>121</v>
      </c>
      <c r="D211" s="44"/>
      <c r="E211" s="41"/>
      <c r="F211" s="73"/>
      <c r="G211" s="46"/>
      <c r="H211" s="47">
        <v>-8925683</v>
      </c>
      <c r="I211" s="105">
        <v>19834.85111111111</v>
      </c>
      <c r="J211" s="106"/>
      <c r="K211" s="49">
        <v>450</v>
      </c>
      <c r="L211" s="49"/>
      <c r="M211" s="2">
        <v>450</v>
      </c>
    </row>
    <row r="212" spans="1:13" s="118" customFormat="1" ht="12.75">
      <c r="A212" s="1"/>
      <c r="B212" s="34"/>
      <c r="C212" s="12"/>
      <c r="D212" s="12"/>
      <c r="E212" s="35"/>
      <c r="F212" s="60"/>
      <c r="G212" s="36"/>
      <c r="H212" s="6">
        <v>0</v>
      </c>
      <c r="I212" s="22">
        <v>0</v>
      </c>
      <c r="J212" s="22"/>
      <c r="K212" s="2">
        <v>450</v>
      </c>
      <c r="L212"/>
      <c r="M212" s="2">
        <v>450</v>
      </c>
    </row>
    <row r="213" spans="1:13" s="123" customFormat="1" ht="12.75">
      <c r="A213" s="12"/>
      <c r="B213" s="107" t="s">
        <v>123</v>
      </c>
      <c r="C213" s="108" t="s">
        <v>124</v>
      </c>
      <c r="D213" s="108"/>
      <c r="E213" s="108"/>
      <c r="F213" s="109"/>
      <c r="G213" s="110"/>
      <c r="H213" s="107"/>
      <c r="I213" s="111" t="s">
        <v>118</v>
      </c>
      <c r="J213" s="112"/>
      <c r="K213" s="2">
        <v>450</v>
      </c>
      <c r="L213"/>
      <c r="M213" s="2">
        <v>450</v>
      </c>
    </row>
    <row r="214" spans="1:13" s="123" customFormat="1" ht="12.75">
      <c r="A214" s="12"/>
      <c r="B214" s="113">
        <v>0</v>
      </c>
      <c r="C214" s="114" t="s">
        <v>125</v>
      </c>
      <c r="D214" s="114" t="s">
        <v>126</v>
      </c>
      <c r="E214" s="115" t="s">
        <v>168</v>
      </c>
      <c r="F214" s="109"/>
      <c r="G214" s="116"/>
      <c r="H214" s="107">
        <v>0</v>
      </c>
      <c r="I214" s="111">
        <v>0</v>
      </c>
      <c r="J214" s="117"/>
      <c r="K214" s="2">
        <v>450</v>
      </c>
      <c r="L214"/>
      <c r="M214" s="2">
        <v>450</v>
      </c>
    </row>
    <row r="215" spans="1:13" s="123" customFormat="1" ht="12.75">
      <c r="A215" s="119"/>
      <c r="B215" s="120">
        <v>1015250</v>
      </c>
      <c r="C215" s="121" t="s">
        <v>127</v>
      </c>
      <c r="D215" s="121" t="s">
        <v>126</v>
      </c>
      <c r="E215" s="121" t="s">
        <v>168</v>
      </c>
      <c r="F215" s="109"/>
      <c r="G215" s="122"/>
      <c r="H215" s="107">
        <v>-1015250</v>
      </c>
      <c r="I215" s="111">
        <v>2256.1111111111113</v>
      </c>
      <c r="J215" s="112"/>
      <c r="K215" s="2">
        <v>450</v>
      </c>
      <c r="L215" s="118"/>
      <c r="M215" s="2">
        <v>450</v>
      </c>
    </row>
    <row r="216" spans="1:13" s="123" customFormat="1" ht="12.75">
      <c r="A216" s="124"/>
      <c r="B216" s="125">
        <v>3545329</v>
      </c>
      <c r="C216" s="126" t="s">
        <v>128</v>
      </c>
      <c r="D216" s="126" t="s">
        <v>126</v>
      </c>
      <c r="E216" s="126" t="s">
        <v>168</v>
      </c>
      <c r="F216" s="109"/>
      <c r="G216" s="127"/>
      <c r="H216" s="107">
        <v>-4560579</v>
      </c>
      <c r="I216" s="111">
        <v>7878.508888888889</v>
      </c>
      <c r="J216" s="112"/>
      <c r="K216" s="2">
        <v>450</v>
      </c>
      <c r="M216" s="2">
        <v>450</v>
      </c>
    </row>
    <row r="217" spans="1:13" s="123" customFormat="1" ht="12.75">
      <c r="A217" s="124"/>
      <c r="B217" s="128">
        <v>116200</v>
      </c>
      <c r="C217" s="129" t="s">
        <v>129</v>
      </c>
      <c r="D217" s="129" t="s">
        <v>126</v>
      </c>
      <c r="E217" s="129" t="s">
        <v>168</v>
      </c>
      <c r="F217" s="109"/>
      <c r="G217" s="127"/>
      <c r="H217" s="107">
        <v>-4676779</v>
      </c>
      <c r="I217" s="111">
        <v>258.22222222222223</v>
      </c>
      <c r="J217" s="112"/>
      <c r="K217" s="2">
        <v>450</v>
      </c>
      <c r="M217" s="2">
        <v>450</v>
      </c>
    </row>
    <row r="218" spans="1:13" ht="12.75">
      <c r="A218" s="124"/>
      <c r="B218" s="130">
        <v>0</v>
      </c>
      <c r="C218" s="131" t="s">
        <v>130</v>
      </c>
      <c r="D218" s="131" t="s">
        <v>126</v>
      </c>
      <c r="E218" s="131" t="s">
        <v>168</v>
      </c>
      <c r="F218" s="109"/>
      <c r="G218" s="127"/>
      <c r="H218" s="107">
        <v>-4676779</v>
      </c>
      <c r="I218" s="111">
        <v>0</v>
      </c>
      <c r="J218" s="112"/>
      <c r="K218" s="2">
        <v>450</v>
      </c>
      <c r="L218" s="123"/>
      <c r="M218" s="2">
        <v>450</v>
      </c>
    </row>
    <row r="219" spans="1:13" s="123" customFormat="1" ht="12.75">
      <c r="A219" s="124"/>
      <c r="B219" s="132">
        <v>850000</v>
      </c>
      <c r="C219" s="133" t="s">
        <v>131</v>
      </c>
      <c r="D219" s="133" t="s">
        <v>126</v>
      </c>
      <c r="E219" s="133" t="s">
        <v>168</v>
      </c>
      <c r="F219" s="109"/>
      <c r="G219" s="127"/>
      <c r="H219" s="107">
        <v>-5526779</v>
      </c>
      <c r="I219" s="111">
        <v>1888.888888888889</v>
      </c>
      <c r="J219" s="112"/>
      <c r="K219" s="2">
        <v>450</v>
      </c>
      <c r="M219" s="2">
        <v>450</v>
      </c>
    </row>
    <row r="220" spans="1:13" ht="12.75">
      <c r="A220" s="124"/>
      <c r="B220" s="134">
        <v>1189450</v>
      </c>
      <c r="C220" s="285" t="s">
        <v>132</v>
      </c>
      <c r="D220" s="136" t="s">
        <v>126</v>
      </c>
      <c r="E220" s="136" t="s">
        <v>168</v>
      </c>
      <c r="F220" s="109"/>
      <c r="G220" s="127"/>
      <c r="H220" s="137">
        <v>-6716229</v>
      </c>
      <c r="I220" s="111">
        <v>2643.222222222222</v>
      </c>
      <c r="J220" s="112"/>
      <c r="K220" s="2">
        <v>450</v>
      </c>
      <c r="L220" s="123"/>
      <c r="M220" s="2">
        <v>450</v>
      </c>
    </row>
    <row r="221" spans="1:13" ht="12.75">
      <c r="A221" s="124"/>
      <c r="B221" s="138">
        <v>618000</v>
      </c>
      <c r="C221" s="286" t="s">
        <v>133</v>
      </c>
      <c r="D221" s="140" t="s">
        <v>126</v>
      </c>
      <c r="E221" s="140" t="s">
        <v>168</v>
      </c>
      <c r="F221" s="109"/>
      <c r="G221" s="127"/>
      <c r="H221" s="137">
        <v>-7334229</v>
      </c>
      <c r="I221" s="111">
        <v>1373.3333333333333</v>
      </c>
      <c r="J221" s="112"/>
      <c r="K221" s="2">
        <v>450</v>
      </c>
      <c r="L221" s="123"/>
      <c r="M221" s="2">
        <v>450</v>
      </c>
    </row>
    <row r="222" spans="1:13" ht="12.75">
      <c r="A222" s="124"/>
      <c r="B222" s="299">
        <v>331250</v>
      </c>
      <c r="C222" s="297" t="s">
        <v>202</v>
      </c>
      <c r="D222" s="298" t="s">
        <v>126</v>
      </c>
      <c r="E222" s="298" t="s">
        <v>168</v>
      </c>
      <c r="F222" s="109"/>
      <c r="G222" s="127"/>
      <c r="H222" s="137">
        <v>-7665479</v>
      </c>
      <c r="I222" s="111">
        <v>736.1111111111111</v>
      </c>
      <c r="J222" s="112"/>
      <c r="K222" s="40">
        <v>450</v>
      </c>
      <c r="L222" s="123"/>
      <c r="M222" s="40">
        <v>450</v>
      </c>
    </row>
    <row r="223" spans="1:13" s="266" customFormat="1" ht="12.75">
      <c r="A223" s="262"/>
      <c r="B223" s="273">
        <v>989704</v>
      </c>
      <c r="C223" s="274" t="s">
        <v>182</v>
      </c>
      <c r="D223" s="274" t="s">
        <v>126</v>
      </c>
      <c r="E223" s="274" t="s">
        <v>168</v>
      </c>
      <c r="F223" s="275"/>
      <c r="G223" s="275"/>
      <c r="H223" s="137">
        <v>-8323933</v>
      </c>
      <c r="I223" s="111">
        <v>2199.342222222222</v>
      </c>
      <c r="J223" s="276"/>
      <c r="K223" s="2">
        <v>450</v>
      </c>
      <c r="M223" s="2">
        <v>450</v>
      </c>
    </row>
    <row r="224" spans="1:13" s="253" customFormat="1" ht="12.75">
      <c r="A224" s="248"/>
      <c r="B224" s="277">
        <v>270500</v>
      </c>
      <c r="C224" s="278" t="s">
        <v>180</v>
      </c>
      <c r="D224" s="278" t="s">
        <v>126</v>
      </c>
      <c r="E224" s="278" t="s">
        <v>168</v>
      </c>
      <c r="F224" s="279"/>
      <c r="G224" s="279"/>
      <c r="H224" s="137">
        <v>-8594433</v>
      </c>
      <c r="I224" s="111">
        <v>601.1111111111111</v>
      </c>
      <c r="J224" s="280"/>
      <c r="K224" s="2">
        <v>450</v>
      </c>
      <c r="M224" s="2">
        <v>450</v>
      </c>
    </row>
    <row r="225" spans="1:13" ht="12.75">
      <c r="A225" s="12"/>
      <c r="B225" s="141">
        <v>8925683</v>
      </c>
      <c r="C225" s="142" t="s">
        <v>134</v>
      </c>
      <c r="D225" s="143"/>
      <c r="E225" s="143"/>
      <c r="F225" s="109"/>
      <c r="G225" s="144"/>
      <c r="H225" s="137">
        <v>-17520116</v>
      </c>
      <c r="I225" s="103">
        <v>19834.85111111111</v>
      </c>
      <c r="J225" s="145"/>
      <c r="K225" s="2">
        <v>450</v>
      </c>
      <c r="M225" s="2">
        <v>450</v>
      </c>
    </row>
    <row r="226" spans="1:13" ht="12.75">
      <c r="A226" s="12"/>
      <c r="F226" s="60"/>
      <c r="I226" s="22"/>
      <c r="J226" s="22"/>
      <c r="K226" s="40"/>
      <c r="M226" s="40"/>
    </row>
    <row r="227" spans="1:13" ht="12.75">
      <c r="A227" s="12"/>
      <c r="B227" s="146">
        <v>-1130067.6</v>
      </c>
      <c r="C227" s="147" t="s">
        <v>125</v>
      </c>
      <c r="D227" s="148" t="s">
        <v>135</v>
      </c>
      <c r="E227" s="147"/>
      <c r="F227" s="58"/>
      <c r="G227" s="149"/>
      <c r="H227" s="6">
        <v>1130067.6</v>
      </c>
      <c r="I227" s="22">
        <v>-2282.9648484848485</v>
      </c>
      <c r="J227" s="22"/>
      <c r="K227" s="40">
        <v>495</v>
      </c>
      <c r="M227" s="40">
        <v>495</v>
      </c>
    </row>
    <row r="228" spans="1:13" ht="12.75">
      <c r="A228" s="12"/>
      <c r="B228" s="146">
        <v>-2838723</v>
      </c>
      <c r="C228" s="147" t="s">
        <v>125</v>
      </c>
      <c r="D228" s="147" t="s">
        <v>136</v>
      </c>
      <c r="E228" s="147"/>
      <c r="F228" s="58"/>
      <c r="G228" s="149"/>
      <c r="H228" s="6">
        <v>3968790.6</v>
      </c>
      <c r="I228" s="22">
        <v>-5914.00625</v>
      </c>
      <c r="J228" s="22"/>
      <c r="K228" s="40">
        <v>480</v>
      </c>
      <c r="M228" s="40">
        <v>480</v>
      </c>
    </row>
    <row r="229" spans="1:13" ht="12.75">
      <c r="A229" s="12"/>
      <c r="B229" s="146">
        <v>1038968</v>
      </c>
      <c r="C229" s="147" t="s">
        <v>125</v>
      </c>
      <c r="D229" s="147" t="s">
        <v>137</v>
      </c>
      <c r="E229" s="147"/>
      <c r="F229" s="58"/>
      <c r="G229" s="149"/>
      <c r="H229" s="6">
        <v>2929822.6</v>
      </c>
      <c r="I229" s="22">
        <v>2164.516666666667</v>
      </c>
      <c r="J229" s="22"/>
      <c r="K229" s="40">
        <v>480</v>
      </c>
      <c r="M229" s="40">
        <v>480</v>
      </c>
    </row>
    <row r="230" spans="1:13" ht="12.75">
      <c r="A230" s="12"/>
      <c r="B230" s="146">
        <v>3951891</v>
      </c>
      <c r="C230" s="147" t="s">
        <v>125</v>
      </c>
      <c r="D230" s="147" t="s">
        <v>138</v>
      </c>
      <c r="E230" s="147"/>
      <c r="F230" s="58"/>
      <c r="G230" s="149"/>
      <c r="H230" s="6">
        <v>-1022068.4</v>
      </c>
      <c r="I230" s="22">
        <v>8148.228865979381</v>
      </c>
      <c r="J230" s="22"/>
      <c r="K230" s="40">
        <v>485</v>
      </c>
      <c r="M230" s="40">
        <v>485</v>
      </c>
    </row>
    <row r="231" spans="1:13" ht="12.75">
      <c r="A231" s="12"/>
      <c r="B231" s="146">
        <v>715029</v>
      </c>
      <c r="C231" s="147" t="s">
        <v>125</v>
      </c>
      <c r="D231" s="147" t="s">
        <v>139</v>
      </c>
      <c r="E231" s="147"/>
      <c r="F231" s="58"/>
      <c r="G231" s="149"/>
      <c r="H231" s="6">
        <v>-1737097.4</v>
      </c>
      <c r="I231" s="22">
        <v>1459.2428571428572</v>
      </c>
      <c r="J231" s="22"/>
      <c r="K231" s="40">
        <v>490</v>
      </c>
      <c r="M231" s="40">
        <v>490</v>
      </c>
    </row>
    <row r="232" spans="1:13" ht="12.75">
      <c r="A232" s="12"/>
      <c r="B232" s="146">
        <v>-2325776</v>
      </c>
      <c r="C232" s="147" t="s">
        <v>125</v>
      </c>
      <c r="D232" s="147" t="s">
        <v>140</v>
      </c>
      <c r="E232" s="147"/>
      <c r="F232" s="58"/>
      <c r="G232" s="149"/>
      <c r="H232" s="6">
        <v>588678.6</v>
      </c>
      <c r="I232" s="22">
        <v>-4746.481632653061</v>
      </c>
      <c r="J232" s="22"/>
      <c r="K232" s="40">
        <v>490</v>
      </c>
      <c r="M232" s="40">
        <v>490</v>
      </c>
    </row>
    <row r="233" spans="1:13" ht="12.75">
      <c r="A233" s="12"/>
      <c r="B233" s="146">
        <v>166900</v>
      </c>
      <c r="C233" s="147" t="s">
        <v>125</v>
      </c>
      <c r="D233" s="147" t="s">
        <v>141</v>
      </c>
      <c r="E233" s="147"/>
      <c r="F233" s="58"/>
      <c r="G233" s="149"/>
      <c r="H233" s="6">
        <v>421778.6</v>
      </c>
      <c r="I233" s="22">
        <v>340.61224489795916</v>
      </c>
      <c r="J233" s="22"/>
      <c r="K233" s="40">
        <v>490</v>
      </c>
      <c r="M233" s="40">
        <v>490</v>
      </c>
    </row>
    <row r="234" spans="1:13" s="57" customFormat="1" ht="12.75">
      <c r="A234" s="12"/>
      <c r="B234" s="146">
        <v>235000</v>
      </c>
      <c r="C234" s="147" t="s">
        <v>125</v>
      </c>
      <c r="D234" s="147" t="s">
        <v>142</v>
      </c>
      <c r="E234" s="147"/>
      <c r="F234" s="58"/>
      <c r="G234" s="149"/>
      <c r="H234" s="6">
        <v>186778.6</v>
      </c>
      <c r="I234" s="22">
        <v>489.5833333333333</v>
      </c>
      <c r="J234" s="22"/>
      <c r="K234" s="40">
        <v>480</v>
      </c>
      <c r="L234"/>
      <c r="M234" s="40">
        <v>480</v>
      </c>
    </row>
    <row r="235" spans="1:13" ht="12.75">
      <c r="A235" s="12"/>
      <c r="B235" s="146">
        <v>141050</v>
      </c>
      <c r="C235" s="147" t="s">
        <v>125</v>
      </c>
      <c r="D235" s="147" t="s">
        <v>143</v>
      </c>
      <c r="E235" s="147"/>
      <c r="F235" s="58"/>
      <c r="G235" s="149"/>
      <c r="H235" s="6">
        <v>45728.60000000009</v>
      </c>
      <c r="I235" s="22">
        <v>296.94736842105266</v>
      </c>
      <c r="J235" s="22"/>
      <c r="K235" s="40">
        <v>475</v>
      </c>
      <c r="M235" s="40">
        <v>475</v>
      </c>
    </row>
    <row r="236" spans="1:13" ht="12.75">
      <c r="A236" s="12"/>
      <c r="B236" s="146">
        <v>46500</v>
      </c>
      <c r="C236" s="147" t="s">
        <v>125</v>
      </c>
      <c r="D236" s="147" t="s">
        <v>144</v>
      </c>
      <c r="E236" s="147"/>
      <c r="F236" s="58"/>
      <c r="G236" s="149"/>
      <c r="H236" s="6">
        <v>-771.3999999999069</v>
      </c>
      <c r="I236" s="22">
        <v>101.08695652173913</v>
      </c>
      <c r="J236" s="22"/>
      <c r="K236" s="40">
        <v>460</v>
      </c>
      <c r="L236" s="15"/>
      <c r="M236" s="40">
        <v>460</v>
      </c>
    </row>
    <row r="237" spans="1:13" s="15" customFormat="1" ht="12.75">
      <c r="A237" s="11"/>
      <c r="B237" s="150">
        <v>771.3999999999069</v>
      </c>
      <c r="C237" s="151" t="s">
        <v>125</v>
      </c>
      <c r="D237" s="151" t="s">
        <v>203</v>
      </c>
      <c r="E237" s="151"/>
      <c r="F237" s="63" t="s">
        <v>145</v>
      </c>
      <c r="G237" s="152"/>
      <c r="H237" s="153"/>
      <c r="I237" s="56">
        <v>1.7142222222220154</v>
      </c>
      <c r="J237" s="56"/>
      <c r="K237" s="154">
        <v>450</v>
      </c>
      <c r="L237" s="57"/>
      <c r="M237" s="154">
        <v>450</v>
      </c>
    </row>
    <row r="238" spans="1:13" ht="12.75">
      <c r="A238" s="12"/>
      <c r="B238" s="155"/>
      <c r="C238" s="148"/>
      <c r="D238" s="148"/>
      <c r="E238" s="148"/>
      <c r="F238" s="31"/>
      <c r="G238" s="156"/>
      <c r="H238" s="29"/>
      <c r="I238" s="22"/>
      <c r="J238" s="22"/>
      <c r="K238" s="40"/>
      <c r="M238" s="40"/>
    </row>
    <row r="239" spans="1:13" s="165" customFormat="1" ht="12.75">
      <c r="A239" s="12"/>
      <c r="B239" s="157"/>
      <c r="C239" s="158"/>
      <c r="D239" s="158"/>
      <c r="E239" s="158"/>
      <c r="F239" s="31"/>
      <c r="G239" s="159"/>
      <c r="H239" s="29"/>
      <c r="I239" s="39"/>
      <c r="J239" s="39"/>
      <c r="K239" s="40"/>
      <c r="L239"/>
      <c r="M239" s="40"/>
    </row>
    <row r="240" spans="1:13" s="165" customFormat="1" ht="12.75">
      <c r="A240" s="12"/>
      <c r="B240" s="160"/>
      <c r="C240" s="161"/>
      <c r="D240" s="161"/>
      <c r="E240" s="161"/>
      <c r="F240" s="31"/>
      <c r="G240" s="162"/>
      <c r="H240" s="163"/>
      <c r="I240" s="164"/>
      <c r="J240" s="164"/>
      <c r="K240" s="40"/>
      <c r="L240" s="15"/>
      <c r="M240" s="40"/>
    </row>
    <row r="241" spans="1:13" s="165" customFormat="1" ht="12.75">
      <c r="A241" s="1"/>
      <c r="B241" s="6"/>
      <c r="C241" s="1"/>
      <c r="D241" s="1"/>
      <c r="E241" s="1"/>
      <c r="F241" s="60"/>
      <c r="G241" s="27"/>
      <c r="H241" s="6"/>
      <c r="I241" s="22"/>
      <c r="J241" s="22"/>
      <c r="K241" s="40"/>
      <c r="L241"/>
      <c r="M241" s="40"/>
    </row>
    <row r="242" spans="1:13" s="165" customFormat="1" ht="12.75">
      <c r="A242" s="119"/>
      <c r="B242" s="166">
        <v>-84</v>
      </c>
      <c r="C242" s="119"/>
      <c r="D242" s="119" t="s">
        <v>135</v>
      </c>
      <c r="E242" s="119"/>
      <c r="F242" s="31"/>
      <c r="G242" s="167"/>
      <c r="H242" s="6">
        <v>84</v>
      </c>
      <c r="I242" s="22">
        <v>-0.1696969696969697</v>
      </c>
      <c r="J242" s="39"/>
      <c r="K242" s="168">
        <v>495</v>
      </c>
      <c r="M242" s="168">
        <v>495</v>
      </c>
    </row>
    <row r="243" spans="1:13" s="165" customFormat="1" ht="12.75">
      <c r="A243" s="119"/>
      <c r="B243" s="166">
        <v>-1632797</v>
      </c>
      <c r="C243" s="119" t="s">
        <v>127</v>
      </c>
      <c r="D243" s="119" t="s">
        <v>136</v>
      </c>
      <c r="E243" s="119"/>
      <c r="F243" s="31"/>
      <c r="G243" s="167"/>
      <c r="H243" s="6">
        <v>1632881</v>
      </c>
      <c r="I243" s="22">
        <v>-3401.6604166666666</v>
      </c>
      <c r="J243" s="39"/>
      <c r="K243" s="168">
        <v>480</v>
      </c>
      <c r="M243" s="168">
        <v>480</v>
      </c>
    </row>
    <row r="244" spans="1:13" s="165" customFormat="1" ht="12.75">
      <c r="A244" s="119"/>
      <c r="B244" s="166">
        <v>1692290</v>
      </c>
      <c r="C244" s="119" t="s">
        <v>127</v>
      </c>
      <c r="D244" s="119" t="s">
        <v>137</v>
      </c>
      <c r="E244" s="119"/>
      <c r="F244" s="31"/>
      <c r="G244" s="167"/>
      <c r="H244" s="6">
        <v>-59409</v>
      </c>
      <c r="I244" s="22">
        <v>3525.6041666666665</v>
      </c>
      <c r="J244" s="39"/>
      <c r="K244" s="168">
        <v>480</v>
      </c>
      <c r="M244" s="168">
        <v>480</v>
      </c>
    </row>
    <row r="245" spans="1:13" s="165" customFormat="1" ht="12.75">
      <c r="A245" s="119"/>
      <c r="B245" s="166">
        <v>-1625822</v>
      </c>
      <c r="C245" s="119" t="s">
        <v>127</v>
      </c>
      <c r="D245" s="119" t="s">
        <v>146</v>
      </c>
      <c r="E245" s="119"/>
      <c r="F245" s="31"/>
      <c r="G245" s="167"/>
      <c r="H245" s="6">
        <v>1566413</v>
      </c>
      <c r="I245" s="22">
        <v>-3352.2103092783505</v>
      </c>
      <c r="J245" s="39"/>
      <c r="K245" s="168">
        <v>485</v>
      </c>
      <c r="M245" s="168">
        <v>485</v>
      </c>
    </row>
    <row r="246" spans="1:13" s="165" customFormat="1" ht="12.75">
      <c r="A246" s="119"/>
      <c r="B246" s="166">
        <v>2016575</v>
      </c>
      <c r="C246" s="119" t="s">
        <v>127</v>
      </c>
      <c r="D246" s="119" t="s">
        <v>147</v>
      </c>
      <c r="E246" s="119"/>
      <c r="F246" s="31"/>
      <c r="G246" s="167"/>
      <c r="H246" s="6">
        <v>-450162</v>
      </c>
      <c r="I246" s="22">
        <v>4157.886597938144</v>
      </c>
      <c r="J246" s="39"/>
      <c r="K246" s="168">
        <v>485</v>
      </c>
      <c r="M246" s="168">
        <v>485</v>
      </c>
    </row>
    <row r="247" spans="1:13" s="165" customFormat="1" ht="12.75">
      <c r="A247" s="119"/>
      <c r="B247" s="166">
        <v>-1632171</v>
      </c>
      <c r="C247" s="119" t="s">
        <v>127</v>
      </c>
      <c r="D247" s="119" t="s">
        <v>148</v>
      </c>
      <c r="E247" s="119"/>
      <c r="F247" s="31"/>
      <c r="G247" s="167"/>
      <c r="H247" s="6">
        <v>1182009</v>
      </c>
      <c r="I247" s="22">
        <v>-3330.9612244897958</v>
      </c>
      <c r="J247" s="39"/>
      <c r="K247" s="168">
        <v>490</v>
      </c>
      <c r="M247" s="168">
        <v>490</v>
      </c>
    </row>
    <row r="248" spans="1:13" s="165" customFormat="1" ht="12.75">
      <c r="A248" s="119"/>
      <c r="B248" s="166">
        <v>1646625</v>
      </c>
      <c r="C248" s="119" t="s">
        <v>127</v>
      </c>
      <c r="D248" s="119" t="s">
        <v>139</v>
      </c>
      <c r="E248" s="119"/>
      <c r="F248" s="31"/>
      <c r="G248" s="167"/>
      <c r="H248" s="6">
        <v>-464616</v>
      </c>
      <c r="I248" s="22">
        <v>3360.4591836734694</v>
      </c>
      <c r="J248" s="39"/>
      <c r="K248" s="168">
        <v>490</v>
      </c>
      <c r="M248" s="168">
        <v>490</v>
      </c>
    </row>
    <row r="249" spans="1:13" s="165" customFormat="1" ht="12.75">
      <c r="A249" s="119"/>
      <c r="B249" s="166">
        <v>-1651098</v>
      </c>
      <c r="C249" s="119" t="s">
        <v>127</v>
      </c>
      <c r="D249" s="119" t="s">
        <v>140</v>
      </c>
      <c r="E249" s="119"/>
      <c r="F249" s="31"/>
      <c r="G249" s="167"/>
      <c r="H249" s="6">
        <v>1186482</v>
      </c>
      <c r="I249" s="22">
        <v>-3369.587755102041</v>
      </c>
      <c r="J249" s="39"/>
      <c r="K249" s="168">
        <v>490</v>
      </c>
      <c r="M249" s="168">
        <v>490</v>
      </c>
    </row>
    <row r="250" spans="1:13" s="165" customFormat="1" ht="12.75">
      <c r="A250" s="119"/>
      <c r="B250" s="166">
        <v>1435284</v>
      </c>
      <c r="C250" s="119" t="s">
        <v>127</v>
      </c>
      <c r="D250" s="119" t="s">
        <v>141</v>
      </c>
      <c r="E250" s="119"/>
      <c r="F250" s="31"/>
      <c r="G250" s="167"/>
      <c r="H250" s="6">
        <v>-248802</v>
      </c>
      <c r="I250" s="22">
        <v>2929.1510204081633</v>
      </c>
      <c r="J250" s="39"/>
      <c r="K250" s="168">
        <v>490</v>
      </c>
      <c r="M250" s="168">
        <v>490</v>
      </c>
    </row>
    <row r="251" spans="1:13" s="165" customFormat="1" ht="12.75">
      <c r="A251" s="119"/>
      <c r="B251" s="166">
        <v>-1651505</v>
      </c>
      <c r="C251" s="119" t="s">
        <v>127</v>
      </c>
      <c r="D251" s="119" t="s">
        <v>149</v>
      </c>
      <c r="E251" s="119"/>
      <c r="F251" s="31"/>
      <c r="G251" s="167"/>
      <c r="H251" s="6">
        <v>1402703</v>
      </c>
      <c r="I251" s="22">
        <v>-3440.6354166666665</v>
      </c>
      <c r="J251" s="39"/>
      <c r="K251" s="168">
        <v>480</v>
      </c>
      <c r="M251" s="168">
        <v>480</v>
      </c>
    </row>
    <row r="252" spans="1:13" s="165" customFormat="1" ht="12.75">
      <c r="A252" s="119"/>
      <c r="B252" s="166">
        <v>1947525</v>
      </c>
      <c r="C252" s="119" t="s">
        <v>127</v>
      </c>
      <c r="D252" s="119" t="s">
        <v>142</v>
      </c>
      <c r="E252" s="119"/>
      <c r="F252" s="31"/>
      <c r="G252" s="167"/>
      <c r="H252" s="6">
        <v>-544822</v>
      </c>
      <c r="I252" s="22">
        <v>4057.34375</v>
      </c>
      <c r="J252" s="39"/>
      <c r="K252" s="168">
        <v>480</v>
      </c>
      <c r="M252" s="168">
        <v>480</v>
      </c>
    </row>
    <row r="253" spans="1:13" s="165" customFormat="1" ht="12.75">
      <c r="A253" s="119"/>
      <c r="B253" s="166">
        <v>-1640906</v>
      </c>
      <c r="C253" s="119" t="s">
        <v>127</v>
      </c>
      <c r="D253" s="119" t="s">
        <v>150</v>
      </c>
      <c r="E253" s="119"/>
      <c r="F253" s="31"/>
      <c r="G253" s="167"/>
      <c r="H253" s="6">
        <v>1096084</v>
      </c>
      <c r="I253" s="22">
        <v>-3454.538947368421</v>
      </c>
      <c r="J253" s="39"/>
      <c r="K253" s="168">
        <v>475</v>
      </c>
      <c r="M253" s="168">
        <v>475</v>
      </c>
    </row>
    <row r="254" spans="1:13" s="169" customFormat="1" ht="12.75">
      <c r="A254" s="119"/>
      <c r="B254" s="166">
        <v>1395145</v>
      </c>
      <c r="C254" s="119" t="s">
        <v>127</v>
      </c>
      <c r="D254" s="119" t="s">
        <v>143</v>
      </c>
      <c r="E254" s="119"/>
      <c r="F254" s="31"/>
      <c r="G254" s="167"/>
      <c r="H254" s="6">
        <v>-299061</v>
      </c>
      <c r="I254" s="22">
        <v>2937.1473684210528</v>
      </c>
      <c r="J254" s="39"/>
      <c r="K254" s="168">
        <v>475</v>
      </c>
      <c r="L254" s="165"/>
      <c r="M254" s="168">
        <v>475</v>
      </c>
    </row>
    <row r="255" spans="1:13" s="169" customFormat="1" ht="12.75">
      <c r="A255" s="119"/>
      <c r="B255" s="166">
        <v>-1588288</v>
      </c>
      <c r="C255" s="119" t="s">
        <v>127</v>
      </c>
      <c r="D255" s="119" t="s">
        <v>151</v>
      </c>
      <c r="E255" s="119"/>
      <c r="F255" s="31"/>
      <c r="G255" s="167"/>
      <c r="H255" s="6">
        <v>1289227</v>
      </c>
      <c r="I255" s="22">
        <v>-3452.8</v>
      </c>
      <c r="J255" s="39"/>
      <c r="K255" s="168">
        <v>460</v>
      </c>
      <c r="L255" s="165"/>
      <c r="M255" s="168">
        <v>460</v>
      </c>
    </row>
    <row r="256" spans="1:13" s="169" customFormat="1" ht="12.75">
      <c r="A256" s="119"/>
      <c r="B256" s="166">
        <v>1174975</v>
      </c>
      <c r="C256" s="119" t="s">
        <v>127</v>
      </c>
      <c r="D256" s="119" t="s">
        <v>144</v>
      </c>
      <c r="E256" s="119"/>
      <c r="F256" s="31"/>
      <c r="G256" s="167"/>
      <c r="H256" s="6">
        <v>114252</v>
      </c>
      <c r="I256" s="22">
        <v>2554.2934782608695</v>
      </c>
      <c r="J256" s="39"/>
      <c r="K256" s="168">
        <v>460</v>
      </c>
      <c r="L256" s="165"/>
      <c r="M256" s="168">
        <v>460</v>
      </c>
    </row>
    <row r="257" spans="1:13" s="169" customFormat="1" ht="12.75">
      <c r="A257" s="119"/>
      <c r="B257" s="166">
        <v>-1588948</v>
      </c>
      <c r="C257" s="119" t="s">
        <v>127</v>
      </c>
      <c r="D257" s="119" t="s">
        <v>152</v>
      </c>
      <c r="E257" s="119"/>
      <c r="F257" s="31"/>
      <c r="G257" s="167"/>
      <c r="H257" s="6">
        <v>1703200</v>
      </c>
      <c r="I257" s="22">
        <v>-3570.6696629213484</v>
      </c>
      <c r="J257" s="39"/>
      <c r="K257" s="168">
        <v>445</v>
      </c>
      <c r="L257" s="165"/>
      <c r="M257" s="168">
        <v>445</v>
      </c>
    </row>
    <row r="258" spans="1:13" s="169" customFormat="1" ht="12.75">
      <c r="A258" s="119"/>
      <c r="B258" s="166">
        <v>2826975</v>
      </c>
      <c r="C258" s="119" t="s">
        <v>127</v>
      </c>
      <c r="D258" s="119" t="s">
        <v>153</v>
      </c>
      <c r="E258" s="119"/>
      <c r="F258" s="31"/>
      <c r="G258" s="167"/>
      <c r="H258" s="6">
        <v>-1123775</v>
      </c>
      <c r="I258" s="22">
        <v>6352.752808988764</v>
      </c>
      <c r="J258" s="39"/>
      <c r="K258" s="168">
        <v>445</v>
      </c>
      <c r="L258" s="165"/>
      <c r="M258" s="168">
        <v>445</v>
      </c>
    </row>
    <row r="259" spans="1:13" ht="12.75">
      <c r="A259" s="119"/>
      <c r="B259" s="166">
        <v>-1558796</v>
      </c>
      <c r="C259" s="119" t="s">
        <v>127</v>
      </c>
      <c r="D259" s="119" t="s">
        <v>169</v>
      </c>
      <c r="E259" s="119"/>
      <c r="F259" s="31"/>
      <c r="G259" s="167"/>
      <c r="H259" s="6">
        <v>435021</v>
      </c>
      <c r="I259" s="22">
        <v>-3463.991111111111</v>
      </c>
      <c r="J259" s="39"/>
      <c r="K259" s="168">
        <v>450</v>
      </c>
      <c r="L259" s="165"/>
      <c r="M259" s="168">
        <v>450</v>
      </c>
    </row>
    <row r="260" spans="1:13" ht="12.75">
      <c r="A260" s="119"/>
      <c r="B260" s="166">
        <v>1015250</v>
      </c>
      <c r="C260" s="119" t="s">
        <v>127</v>
      </c>
      <c r="D260" s="119" t="s">
        <v>170</v>
      </c>
      <c r="E260" s="119"/>
      <c r="F260" s="31"/>
      <c r="G260" s="167"/>
      <c r="H260" s="6">
        <v>-580229</v>
      </c>
      <c r="I260" s="22">
        <v>2256.1111111111113</v>
      </c>
      <c r="J260" s="39"/>
      <c r="K260" s="168">
        <v>450</v>
      </c>
      <c r="L260" s="165"/>
      <c r="M260" s="168">
        <v>450</v>
      </c>
    </row>
    <row r="261" spans="1:13" ht="12.75">
      <c r="A261" s="170"/>
      <c r="B261" s="171">
        <v>580229</v>
      </c>
      <c r="C261" s="170" t="s">
        <v>127</v>
      </c>
      <c r="D261" s="170" t="s">
        <v>203</v>
      </c>
      <c r="E261" s="170"/>
      <c r="F261" s="63"/>
      <c r="G261" s="172"/>
      <c r="H261" s="55"/>
      <c r="I261" s="56">
        <v>1289.3977777777777</v>
      </c>
      <c r="J261" s="56"/>
      <c r="K261" s="154">
        <v>450</v>
      </c>
      <c r="L261" s="169"/>
      <c r="M261" s="154">
        <v>450</v>
      </c>
    </row>
    <row r="262" spans="1:13" s="15" customFormat="1" ht="12.75">
      <c r="A262" s="1"/>
      <c r="B262" s="6"/>
      <c r="C262" s="1"/>
      <c r="D262" s="1"/>
      <c r="E262" s="1"/>
      <c r="F262" s="60"/>
      <c r="G262" s="27"/>
      <c r="H262" s="6"/>
      <c r="I262" s="22"/>
      <c r="J262" s="39"/>
      <c r="K262" s="168"/>
      <c r="M262" s="168"/>
    </row>
    <row r="263" spans="1:13" s="15" customFormat="1" ht="12.75">
      <c r="A263" s="1"/>
      <c r="B263" s="6"/>
      <c r="C263" s="1"/>
      <c r="D263" s="1"/>
      <c r="E263" s="1"/>
      <c r="F263" s="60"/>
      <c r="G263" s="27"/>
      <c r="H263" s="6"/>
      <c r="I263" s="22"/>
      <c r="J263" s="22"/>
      <c r="K263" s="40"/>
      <c r="L263"/>
      <c r="M263" s="40"/>
    </row>
    <row r="264" spans="1:13" s="15" customFormat="1" ht="12.75">
      <c r="A264" s="124"/>
      <c r="B264" s="72"/>
      <c r="C264" s="124"/>
      <c r="D264" s="124"/>
      <c r="E264" s="124"/>
      <c r="F264" s="31"/>
      <c r="G264" s="173"/>
      <c r="H264" s="6"/>
      <c r="I264" s="174"/>
      <c r="J264" s="174"/>
      <c r="K264" s="175"/>
      <c r="L264" s="176"/>
      <c r="M264" s="175"/>
    </row>
    <row r="265" spans="1:13" s="15" customFormat="1" ht="12.75">
      <c r="A265" s="12"/>
      <c r="B265" s="177">
        <v>1734162</v>
      </c>
      <c r="C265" s="178" t="s">
        <v>154</v>
      </c>
      <c r="D265" s="178" t="s">
        <v>139</v>
      </c>
      <c r="E265" s="161"/>
      <c r="F265" s="31"/>
      <c r="G265" s="162"/>
      <c r="H265" s="6">
        <v>-1734162</v>
      </c>
      <c r="I265" s="22">
        <v>3539.1061224489795</v>
      </c>
      <c r="J265" s="39"/>
      <c r="K265" s="40">
        <v>490</v>
      </c>
      <c r="M265" s="40">
        <v>490</v>
      </c>
    </row>
    <row r="266" spans="1:13" s="15" customFormat="1" ht="12.75">
      <c r="A266" s="12"/>
      <c r="B266" s="177">
        <v>2236604</v>
      </c>
      <c r="C266" s="178" t="s">
        <v>154</v>
      </c>
      <c r="D266" s="178" t="s">
        <v>141</v>
      </c>
      <c r="E266" s="161"/>
      <c r="F266" s="31"/>
      <c r="G266" s="162"/>
      <c r="H266" s="6">
        <v>-3970766</v>
      </c>
      <c r="I266" s="22">
        <v>4564.497959183674</v>
      </c>
      <c r="J266" s="39"/>
      <c r="K266" s="40">
        <v>490</v>
      </c>
      <c r="M266" s="40">
        <v>490</v>
      </c>
    </row>
    <row r="267" spans="1:13" s="15" customFormat="1" ht="12.75">
      <c r="A267" s="12"/>
      <c r="B267" s="177">
        <v>2610748</v>
      </c>
      <c r="C267" s="178" t="s">
        <v>154</v>
      </c>
      <c r="D267" s="178" t="s">
        <v>142</v>
      </c>
      <c r="E267" s="161"/>
      <c r="F267" s="31"/>
      <c r="G267" s="162"/>
      <c r="H267" s="6">
        <v>-6581514</v>
      </c>
      <c r="I267" s="22">
        <v>5439.058333333333</v>
      </c>
      <c r="J267" s="39"/>
      <c r="K267" s="40">
        <v>480</v>
      </c>
      <c r="M267" s="40">
        <v>480</v>
      </c>
    </row>
    <row r="268" spans="1:13" s="57" customFormat="1" ht="12.75">
      <c r="A268" s="12"/>
      <c r="B268" s="177">
        <v>2513138</v>
      </c>
      <c r="C268" s="178" t="s">
        <v>154</v>
      </c>
      <c r="D268" s="178" t="s">
        <v>143</v>
      </c>
      <c r="E268" s="161"/>
      <c r="F268" s="31"/>
      <c r="G268" s="162"/>
      <c r="H268" s="6">
        <v>19219262</v>
      </c>
      <c r="I268" s="22">
        <v>5290.816842105263</v>
      </c>
      <c r="J268" s="39"/>
      <c r="K268" s="40">
        <v>475</v>
      </c>
      <c r="L268" s="15"/>
      <c r="M268" s="40">
        <v>475</v>
      </c>
    </row>
    <row r="269" spans="1:13" s="57" customFormat="1" ht="12.75">
      <c r="A269" s="12"/>
      <c r="B269" s="177">
        <v>2512823</v>
      </c>
      <c r="C269" s="178" t="s">
        <v>154</v>
      </c>
      <c r="D269" s="178" t="s">
        <v>144</v>
      </c>
      <c r="E269" s="161"/>
      <c r="F269" s="31"/>
      <c r="G269" s="162"/>
      <c r="H269" s="6">
        <v>16706439</v>
      </c>
      <c r="I269" s="22">
        <v>5462.658695652174</v>
      </c>
      <c r="J269" s="39"/>
      <c r="K269" s="40">
        <v>460</v>
      </c>
      <c r="L269" s="15"/>
      <c r="M269" s="40">
        <v>460</v>
      </c>
    </row>
    <row r="270" spans="1:13" ht="12.75">
      <c r="A270" s="12"/>
      <c r="B270" s="177">
        <v>2988626</v>
      </c>
      <c r="C270" s="178" t="s">
        <v>154</v>
      </c>
      <c r="D270" s="178" t="s">
        <v>153</v>
      </c>
      <c r="E270" s="161"/>
      <c r="F270" s="31"/>
      <c r="G270" s="162"/>
      <c r="H270" s="6">
        <v>13717813</v>
      </c>
      <c r="I270" s="22">
        <v>6716.013483146067</v>
      </c>
      <c r="J270" s="39"/>
      <c r="K270" s="40">
        <v>445</v>
      </c>
      <c r="L270" s="15"/>
      <c r="M270" s="40">
        <v>445</v>
      </c>
    </row>
    <row r="271" spans="1:13" ht="12.75">
      <c r="A271" s="12"/>
      <c r="B271" s="177">
        <v>3545329</v>
      </c>
      <c r="C271" s="178" t="s">
        <v>154</v>
      </c>
      <c r="D271" s="178" t="s">
        <v>170</v>
      </c>
      <c r="E271" s="161"/>
      <c r="F271" s="31"/>
      <c r="G271" s="162"/>
      <c r="H271" s="6">
        <v>10172484</v>
      </c>
      <c r="I271" s="22">
        <v>7878.508888888889</v>
      </c>
      <c r="J271" s="39"/>
      <c r="K271" s="40">
        <v>450</v>
      </c>
      <c r="L271" s="15"/>
      <c r="M271" s="40">
        <v>450</v>
      </c>
    </row>
    <row r="272" spans="1:13" ht="12.75">
      <c r="A272" s="11"/>
      <c r="B272" s="179">
        <f>SUM(B265:B271)</f>
        <v>18141430</v>
      </c>
      <c r="C272" s="180" t="s">
        <v>154</v>
      </c>
      <c r="D272" s="180" t="s">
        <v>204</v>
      </c>
      <c r="E272" s="181"/>
      <c r="F272" s="63"/>
      <c r="G272" s="182"/>
      <c r="H272" s="183"/>
      <c r="I272" s="184">
        <v>-22605.52</v>
      </c>
      <c r="J272" s="185"/>
      <c r="K272" s="154">
        <v>450</v>
      </c>
      <c r="L272" s="57"/>
      <c r="M272" s="154">
        <v>450</v>
      </c>
    </row>
    <row r="273" spans="6:13" ht="12.75">
      <c r="F273" s="60"/>
      <c r="I273" s="22"/>
      <c r="J273" s="22"/>
      <c r="K273" s="40"/>
      <c r="L273" s="15"/>
      <c r="M273" s="40"/>
    </row>
    <row r="274" spans="6:13" ht="12.75">
      <c r="F274" s="60"/>
      <c r="I274" s="22"/>
      <c r="J274" s="22"/>
      <c r="K274" s="40"/>
      <c r="M274" s="40"/>
    </row>
    <row r="275" spans="6:13" ht="12.75">
      <c r="F275" s="60"/>
      <c r="I275" s="22"/>
      <c r="J275" s="22"/>
      <c r="K275" s="40"/>
      <c r="M275" s="40"/>
    </row>
    <row r="276" spans="2:13" ht="12.75">
      <c r="B276" s="7">
        <v>-4717657</v>
      </c>
      <c r="C276" s="186" t="s">
        <v>129</v>
      </c>
      <c r="D276" s="186" t="s">
        <v>155</v>
      </c>
      <c r="E276" s="186"/>
      <c r="F276" s="60" t="s">
        <v>156</v>
      </c>
      <c r="G276" s="60" t="s">
        <v>157</v>
      </c>
      <c r="H276" s="6">
        <v>4717657</v>
      </c>
      <c r="I276" s="22">
        <v>-9530.620202020202</v>
      </c>
      <c r="J276" s="22"/>
      <c r="K276" s="40">
        <v>495</v>
      </c>
      <c r="M276" s="40">
        <v>495</v>
      </c>
    </row>
    <row r="277" spans="2:13" ht="12.75">
      <c r="B277" s="7">
        <v>1181750</v>
      </c>
      <c r="C277" s="186" t="s">
        <v>129</v>
      </c>
      <c r="D277" s="186" t="s">
        <v>158</v>
      </c>
      <c r="E277" s="186"/>
      <c r="F277" s="60"/>
      <c r="G277" s="187"/>
      <c r="H277" s="6">
        <v>3535907</v>
      </c>
      <c r="I277" s="22">
        <v>2387.373737373737</v>
      </c>
      <c r="J277" s="22"/>
      <c r="K277" s="40">
        <v>495</v>
      </c>
      <c r="M277" s="40">
        <v>495</v>
      </c>
    </row>
    <row r="278" spans="2:13" ht="12.75">
      <c r="B278" s="7">
        <v>1132300</v>
      </c>
      <c r="C278" s="186" t="s">
        <v>129</v>
      </c>
      <c r="D278" s="186" t="s">
        <v>137</v>
      </c>
      <c r="E278" s="186"/>
      <c r="F278" s="60"/>
      <c r="G278" s="187"/>
      <c r="H278" s="6">
        <v>2403607</v>
      </c>
      <c r="I278" s="22">
        <v>2358.9583333333335</v>
      </c>
      <c r="J278" s="22"/>
      <c r="K278" s="40">
        <v>480</v>
      </c>
      <c r="M278" s="40">
        <v>480</v>
      </c>
    </row>
    <row r="279" spans="2:13" ht="12.75">
      <c r="B279" s="7">
        <v>513350</v>
      </c>
      <c r="C279" s="186" t="s">
        <v>129</v>
      </c>
      <c r="D279" s="186" t="s">
        <v>147</v>
      </c>
      <c r="E279" s="186"/>
      <c r="F279" s="60"/>
      <c r="G279" s="187"/>
      <c r="H279" s="6">
        <v>1890257</v>
      </c>
      <c r="I279" s="22">
        <v>1058.4536082474226</v>
      </c>
      <c r="J279" s="22"/>
      <c r="K279" s="40">
        <v>485</v>
      </c>
      <c r="M279" s="40">
        <v>485</v>
      </c>
    </row>
    <row r="280" spans="2:13" ht="12.75">
      <c r="B280" s="7">
        <v>292900</v>
      </c>
      <c r="C280" s="186" t="s">
        <v>129</v>
      </c>
      <c r="D280" s="186" t="s">
        <v>139</v>
      </c>
      <c r="E280" s="186"/>
      <c r="F280" s="60"/>
      <c r="G280" s="187"/>
      <c r="H280" s="6">
        <v>1597357</v>
      </c>
      <c r="I280" s="22">
        <v>597.7551020408164</v>
      </c>
      <c r="J280" s="22"/>
      <c r="K280" s="40">
        <v>490</v>
      </c>
      <c r="M280" s="40">
        <v>490</v>
      </c>
    </row>
    <row r="281" spans="2:13" ht="12.75">
      <c r="B281" s="160">
        <v>348000</v>
      </c>
      <c r="C281" s="186" t="s">
        <v>129</v>
      </c>
      <c r="D281" s="186" t="s">
        <v>141</v>
      </c>
      <c r="E281" s="186"/>
      <c r="F281" s="60"/>
      <c r="G281" s="187"/>
      <c r="H281" s="6">
        <v>1249357</v>
      </c>
      <c r="I281" s="22">
        <v>710.204081632653</v>
      </c>
      <c r="J281" s="22"/>
      <c r="K281" s="40">
        <v>490</v>
      </c>
      <c r="M281" s="40">
        <v>490</v>
      </c>
    </row>
    <row r="282" spans="1:13" s="57" customFormat="1" ht="12.75">
      <c r="A282" s="1"/>
      <c r="B282" s="160">
        <v>360700</v>
      </c>
      <c r="C282" s="186" t="s">
        <v>129</v>
      </c>
      <c r="D282" s="186" t="s">
        <v>142</v>
      </c>
      <c r="E282" s="186"/>
      <c r="F282" s="60"/>
      <c r="G282" s="187"/>
      <c r="H282" s="6">
        <v>888657</v>
      </c>
      <c r="I282" s="22">
        <v>751.4583333333334</v>
      </c>
      <c r="J282" s="22"/>
      <c r="K282" s="40">
        <v>480</v>
      </c>
      <c r="L282"/>
      <c r="M282" s="40">
        <v>480</v>
      </c>
    </row>
    <row r="283" spans="1:13" s="57" customFormat="1" ht="12.75">
      <c r="A283" s="1"/>
      <c r="B283" s="160">
        <v>308868</v>
      </c>
      <c r="C283" s="186" t="s">
        <v>129</v>
      </c>
      <c r="D283" s="186" t="s">
        <v>143</v>
      </c>
      <c r="E283" s="186"/>
      <c r="F283" s="60"/>
      <c r="G283" s="187"/>
      <c r="H283" s="6">
        <v>579789</v>
      </c>
      <c r="I283" s="22">
        <v>650.2484210526316</v>
      </c>
      <c r="J283" s="22"/>
      <c r="K283" s="40">
        <v>475</v>
      </c>
      <c r="L283"/>
      <c r="M283" s="40">
        <v>475</v>
      </c>
    </row>
    <row r="284" spans="1:13" s="57" customFormat="1" ht="12.75">
      <c r="A284" s="1"/>
      <c r="B284" s="160">
        <v>277200</v>
      </c>
      <c r="C284" s="186" t="s">
        <v>129</v>
      </c>
      <c r="D284" s="186" t="s">
        <v>144</v>
      </c>
      <c r="E284" s="186"/>
      <c r="F284" s="60"/>
      <c r="G284" s="187"/>
      <c r="H284" s="6">
        <v>302589</v>
      </c>
      <c r="I284" s="22">
        <v>602.6086956521739</v>
      </c>
      <c r="J284" s="22"/>
      <c r="K284" s="40">
        <v>460</v>
      </c>
      <c r="L284"/>
      <c r="M284" s="40">
        <v>460</v>
      </c>
    </row>
    <row r="285" spans="1:13" s="15" customFormat="1" ht="12.75">
      <c r="A285" s="1"/>
      <c r="B285" s="160">
        <v>186500</v>
      </c>
      <c r="C285" s="186" t="s">
        <v>129</v>
      </c>
      <c r="D285" s="186" t="s">
        <v>153</v>
      </c>
      <c r="E285" s="186"/>
      <c r="F285" s="60"/>
      <c r="G285" s="187"/>
      <c r="H285" s="6">
        <v>116089</v>
      </c>
      <c r="I285" s="22">
        <v>419.1011235955056</v>
      </c>
      <c r="J285" s="22"/>
      <c r="K285" s="40">
        <v>445</v>
      </c>
      <c r="L285"/>
      <c r="M285" s="40">
        <v>445</v>
      </c>
    </row>
    <row r="286" spans="1:13" s="15" customFormat="1" ht="12.75">
      <c r="A286" s="1"/>
      <c r="B286" s="160">
        <v>116200</v>
      </c>
      <c r="C286" s="186" t="s">
        <v>129</v>
      </c>
      <c r="D286" s="186" t="s">
        <v>170</v>
      </c>
      <c r="E286" s="186"/>
      <c r="F286" s="60"/>
      <c r="G286" s="187"/>
      <c r="H286" s="6">
        <v>-111</v>
      </c>
      <c r="I286" s="22">
        <v>258.22222222222223</v>
      </c>
      <c r="J286" s="22"/>
      <c r="K286" s="40">
        <v>450</v>
      </c>
      <c r="L286"/>
      <c r="M286" s="40">
        <v>450</v>
      </c>
    </row>
    <row r="287" spans="1:13" ht="12.75">
      <c r="A287" s="11"/>
      <c r="B287" s="59">
        <v>111</v>
      </c>
      <c r="C287" s="181" t="s">
        <v>129</v>
      </c>
      <c r="D287" s="181" t="s">
        <v>204</v>
      </c>
      <c r="E287" s="181"/>
      <c r="F287" s="63"/>
      <c r="G287" s="182"/>
      <c r="H287" s="55"/>
      <c r="I287" s="56">
        <v>0.24666666666666667</v>
      </c>
      <c r="J287" s="56"/>
      <c r="K287" s="154">
        <v>450</v>
      </c>
      <c r="L287" s="57"/>
      <c r="M287" s="154">
        <v>450</v>
      </c>
    </row>
    <row r="288" spans="1:13" s="188" customFormat="1" ht="12.75">
      <c r="A288" s="12"/>
      <c r="B288" s="160"/>
      <c r="C288" s="161"/>
      <c r="D288" s="161"/>
      <c r="E288" s="161"/>
      <c r="F288" s="31"/>
      <c r="G288" s="162"/>
      <c r="H288" s="29"/>
      <c r="I288" s="164"/>
      <c r="J288" s="39"/>
      <c r="K288" s="40"/>
      <c r="L288" s="15"/>
      <c r="M288" s="40"/>
    </row>
    <row r="289" spans="1:13" s="15" customFormat="1" ht="12.75">
      <c r="A289" s="12"/>
      <c r="B289" s="160"/>
      <c r="C289" s="161"/>
      <c r="D289" s="161"/>
      <c r="E289" s="161"/>
      <c r="F289" s="31"/>
      <c r="G289" s="162"/>
      <c r="H289" s="32"/>
      <c r="I289" s="164"/>
      <c r="J289" s="39"/>
      <c r="K289" s="40"/>
      <c r="M289" s="40"/>
    </row>
    <row r="290" spans="1:13" s="193" customFormat="1" ht="12.75">
      <c r="A290" s="1"/>
      <c r="B290" s="6"/>
      <c r="C290" s="1"/>
      <c r="D290" s="1"/>
      <c r="E290" s="1"/>
      <c r="F290" s="60"/>
      <c r="G290" s="27"/>
      <c r="H290" s="69"/>
      <c r="I290" s="76"/>
      <c r="J290" s="22"/>
      <c r="K290" s="40"/>
      <c r="L290"/>
      <c r="M290" s="40"/>
    </row>
    <row r="291" spans="1:13" s="193" customFormat="1" ht="12.75">
      <c r="A291" s="12"/>
      <c r="B291" s="189"/>
      <c r="C291" s="190"/>
      <c r="D291" s="190"/>
      <c r="E291" s="190"/>
      <c r="F291" s="31"/>
      <c r="G291" s="191"/>
      <c r="H291" s="69"/>
      <c r="I291" s="164"/>
      <c r="J291" s="39"/>
      <c r="K291" s="192"/>
      <c r="L291" s="15"/>
      <c r="M291" s="192"/>
    </row>
    <row r="292" spans="1:13" s="193" customFormat="1" ht="12.75">
      <c r="A292" s="12"/>
      <c r="B292" s="189"/>
      <c r="C292" s="190"/>
      <c r="D292" s="190"/>
      <c r="E292" s="190"/>
      <c r="F292" s="31"/>
      <c r="G292" s="191"/>
      <c r="H292" s="32"/>
      <c r="I292" s="164"/>
      <c r="J292" s="39"/>
      <c r="K292" s="192"/>
      <c r="L292" s="15"/>
      <c r="M292" s="192"/>
    </row>
    <row r="293" spans="1:13" s="193" customFormat="1" ht="12.75">
      <c r="A293" s="194"/>
      <c r="B293" s="195">
        <v>1474406</v>
      </c>
      <c r="C293" s="196" t="s">
        <v>130</v>
      </c>
      <c r="D293" s="197" t="s">
        <v>147</v>
      </c>
      <c r="E293" s="194"/>
      <c r="F293" s="31"/>
      <c r="G293" s="198"/>
      <c r="H293" s="69">
        <v>-1474406</v>
      </c>
      <c r="I293" s="164">
        <v>3040.0123711340207</v>
      </c>
      <c r="J293" s="199"/>
      <c r="K293" s="200">
        <v>485</v>
      </c>
      <c r="M293" s="200">
        <v>485</v>
      </c>
    </row>
    <row r="294" spans="1:13" s="193" customFormat="1" ht="12.75">
      <c r="A294" s="194"/>
      <c r="B294" s="201">
        <v>0</v>
      </c>
      <c r="C294" s="196" t="s">
        <v>130</v>
      </c>
      <c r="D294" s="197" t="s">
        <v>139</v>
      </c>
      <c r="E294" s="194"/>
      <c r="F294" s="31"/>
      <c r="G294" s="198"/>
      <c r="H294" s="69">
        <v>-1474406</v>
      </c>
      <c r="I294" s="164">
        <v>0</v>
      </c>
      <c r="J294" s="199"/>
      <c r="K294" s="200">
        <v>490</v>
      </c>
      <c r="M294" s="200">
        <v>490</v>
      </c>
    </row>
    <row r="295" spans="1:13" s="193" customFormat="1" ht="12.75">
      <c r="A295" s="194"/>
      <c r="B295" s="201">
        <v>-4650120</v>
      </c>
      <c r="C295" s="196" t="s">
        <v>130</v>
      </c>
      <c r="D295" s="197" t="s">
        <v>140</v>
      </c>
      <c r="E295" s="194"/>
      <c r="F295" s="31"/>
      <c r="G295" s="198"/>
      <c r="H295" s="69">
        <v>3175714</v>
      </c>
      <c r="I295" s="164">
        <v>-9490.040816326531</v>
      </c>
      <c r="J295" s="199"/>
      <c r="K295" s="200">
        <v>490</v>
      </c>
      <c r="M295" s="200">
        <v>490</v>
      </c>
    </row>
    <row r="296" spans="1:13" s="193" customFormat="1" ht="12.75">
      <c r="A296" s="194"/>
      <c r="B296" s="195">
        <v>90000</v>
      </c>
      <c r="C296" s="196" t="s">
        <v>130</v>
      </c>
      <c r="D296" s="197" t="s">
        <v>141</v>
      </c>
      <c r="E296" s="194"/>
      <c r="F296" s="31"/>
      <c r="G296" s="198"/>
      <c r="H296" s="69">
        <v>3085714</v>
      </c>
      <c r="I296" s="164">
        <v>183.6734693877551</v>
      </c>
      <c r="J296" s="199"/>
      <c r="K296" s="200">
        <v>490</v>
      </c>
      <c r="M296" s="200">
        <v>490</v>
      </c>
    </row>
    <row r="297" spans="1:13" s="202" customFormat="1" ht="12.75">
      <c r="A297" s="194"/>
      <c r="B297" s="195">
        <v>0</v>
      </c>
      <c r="C297" s="196" t="s">
        <v>130</v>
      </c>
      <c r="D297" s="197" t="s">
        <v>142</v>
      </c>
      <c r="E297" s="194"/>
      <c r="F297" s="31"/>
      <c r="G297" s="198"/>
      <c r="H297" s="69">
        <v>3085714</v>
      </c>
      <c r="I297" s="164">
        <v>0</v>
      </c>
      <c r="J297" s="199"/>
      <c r="K297" s="200">
        <v>480</v>
      </c>
      <c r="L297" s="193"/>
      <c r="M297" s="200">
        <v>480</v>
      </c>
    </row>
    <row r="298" spans="1:13" s="202" customFormat="1" ht="12.75">
      <c r="A298" s="194"/>
      <c r="B298" s="195">
        <v>0</v>
      </c>
      <c r="C298" s="196" t="s">
        <v>130</v>
      </c>
      <c r="D298" s="197" t="s">
        <v>143</v>
      </c>
      <c r="E298" s="194"/>
      <c r="F298" s="31"/>
      <c r="G298" s="198"/>
      <c r="H298" s="69">
        <v>3085714</v>
      </c>
      <c r="I298" s="164">
        <v>0</v>
      </c>
      <c r="J298" s="199"/>
      <c r="K298" s="200">
        <v>475</v>
      </c>
      <c r="L298" s="193"/>
      <c r="M298" s="200">
        <v>475</v>
      </c>
    </row>
    <row r="299" spans="1:13" s="202" customFormat="1" ht="12.75">
      <c r="A299" s="194"/>
      <c r="B299" s="195">
        <v>0</v>
      </c>
      <c r="C299" s="196" t="s">
        <v>130</v>
      </c>
      <c r="D299" s="197" t="s">
        <v>144</v>
      </c>
      <c r="E299" s="194"/>
      <c r="F299" s="31"/>
      <c r="G299" s="198"/>
      <c r="H299" s="69">
        <v>3085714</v>
      </c>
      <c r="I299" s="164">
        <v>0</v>
      </c>
      <c r="J299" s="199"/>
      <c r="K299" s="200">
        <v>460</v>
      </c>
      <c r="L299" s="193"/>
      <c r="M299" s="200">
        <v>460</v>
      </c>
    </row>
    <row r="300" spans="1:13" s="15" customFormat="1" ht="12.75">
      <c r="A300" s="194"/>
      <c r="B300" s="195">
        <v>0</v>
      </c>
      <c r="C300" s="196" t="s">
        <v>130</v>
      </c>
      <c r="D300" s="197" t="s">
        <v>153</v>
      </c>
      <c r="E300" s="194"/>
      <c r="F300" s="31"/>
      <c r="G300" s="198"/>
      <c r="H300" s="69">
        <v>3085714</v>
      </c>
      <c r="I300" s="164">
        <v>0</v>
      </c>
      <c r="J300" s="199"/>
      <c r="K300" s="200">
        <v>445</v>
      </c>
      <c r="L300" s="193"/>
      <c r="M300" s="200">
        <v>445</v>
      </c>
    </row>
    <row r="301" spans="1:13" s="15" customFormat="1" ht="12.75">
      <c r="A301" s="194"/>
      <c r="B301" s="195">
        <v>0</v>
      </c>
      <c r="C301" s="196" t="s">
        <v>130</v>
      </c>
      <c r="D301" s="197" t="s">
        <v>170</v>
      </c>
      <c r="E301" s="194"/>
      <c r="F301" s="31"/>
      <c r="G301" s="198"/>
      <c r="H301" s="69">
        <v>3085714</v>
      </c>
      <c r="I301" s="164">
        <v>0</v>
      </c>
      <c r="J301" s="199"/>
      <c r="K301" s="200">
        <v>450</v>
      </c>
      <c r="L301" s="193"/>
      <c r="M301" s="200">
        <v>450</v>
      </c>
    </row>
    <row r="302" spans="1:13" s="208" customFormat="1" ht="12.75">
      <c r="A302" s="203"/>
      <c r="B302" s="204">
        <v>-3085714</v>
      </c>
      <c r="C302" s="203" t="s">
        <v>159</v>
      </c>
      <c r="D302" s="203" t="s">
        <v>204</v>
      </c>
      <c r="E302" s="203"/>
      <c r="F302" s="63"/>
      <c r="G302" s="205"/>
      <c r="H302" s="65"/>
      <c r="I302" s="185">
        <v>-6857.142222222222</v>
      </c>
      <c r="J302" s="206"/>
      <c r="K302" s="207">
        <v>450</v>
      </c>
      <c r="L302" s="202"/>
      <c r="M302" s="207">
        <v>450</v>
      </c>
    </row>
    <row r="303" spans="1:13" s="208" customFormat="1" ht="12.75">
      <c r="A303" s="12"/>
      <c r="B303" s="189"/>
      <c r="C303" s="190"/>
      <c r="D303" s="190"/>
      <c r="E303" s="190"/>
      <c r="F303" s="31"/>
      <c r="G303" s="191"/>
      <c r="H303" s="29"/>
      <c r="I303" s="164"/>
      <c r="J303" s="39"/>
      <c r="K303" s="40"/>
      <c r="L303" s="15"/>
      <c r="M303" s="192"/>
    </row>
    <row r="304" spans="1:13" s="208" customFormat="1" ht="12.75">
      <c r="A304" s="12"/>
      <c r="B304" s="189"/>
      <c r="C304" s="190"/>
      <c r="D304" s="190"/>
      <c r="E304" s="190"/>
      <c r="F304" s="31"/>
      <c r="G304" s="191"/>
      <c r="H304" s="29"/>
      <c r="I304" s="164"/>
      <c r="J304" s="39"/>
      <c r="K304" s="40"/>
      <c r="L304" s="15"/>
      <c r="M304" s="192"/>
    </row>
    <row r="305" spans="1:13" s="208" customFormat="1" ht="12.75">
      <c r="A305" s="209"/>
      <c r="B305" s="61"/>
      <c r="C305" s="210"/>
      <c r="D305" s="210"/>
      <c r="E305" s="209"/>
      <c r="F305" s="31"/>
      <c r="G305" s="211"/>
      <c r="H305" s="61"/>
      <c r="I305" s="212"/>
      <c r="J305" s="213"/>
      <c r="K305" s="214"/>
      <c r="M305" s="214"/>
    </row>
    <row r="306" spans="1:13" s="208" customFormat="1" ht="12.75">
      <c r="A306" s="209"/>
      <c r="B306" s="215">
        <v>-12761734</v>
      </c>
      <c r="C306" s="210" t="s">
        <v>160</v>
      </c>
      <c r="D306" s="210" t="s">
        <v>140</v>
      </c>
      <c r="E306" s="209"/>
      <c r="F306" s="31"/>
      <c r="G306" s="211"/>
      <c r="H306" s="69">
        <v>12761734</v>
      </c>
      <c r="I306" s="164">
        <v>-26044.355102040816</v>
      </c>
      <c r="J306" s="213"/>
      <c r="K306" s="214">
        <v>490</v>
      </c>
      <c r="M306" s="214">
        <v>490</v>
      </c>
    </row>
    <row r="307" spans="1:13" s="208" customFormat="1" ht="12.75">
      <c r="A307" s="209"/>
      <c r="B307" s="61">
        <v>3191220</v>
      </c>
      <c r="C307" s="210" t="s">
        <v>160</v>
      </c>
      <c r="D307" s="210" t="s">
        <v>141</v>
      </c>
      <c r="E307" s="209"/>
      <c r="F307" s="31"/>
      <c r="G307" s="211"/>
      <c r="H307" s="69">
        <v>9570514</v>
      </c>
      <c r="I307" s="164">
        <v>6512.693877551021</v>
      </c>
      <c r="J307" s="213"/>
      <c r="K307" s="214">
        <v>490</v>
      </c>
      <c r="M307" s="214">
        <v>490</v>
      </c>
    </row>
    <row r="308" spans="1:13" s="216" customFormat="1" ht="12.75">
      <c r="A308" s="209"/>
      <c r="B308" s="61">
        <v>2511135</v>
      </c>
      <c r="C308" s="210" t="s">
        <v>160</v>
      </c>
      <c r="D308" s="210" t="s">
        <v>142</v>
      </c>
      <c r="E308" s="209"/>
      <c r="F308" s="31"/>
      <c r="G308" s="211"/>
      <c r="H308" s="69">
        <v>7059379</v>
      </c>
      <c r="I308" s="164">
        <v>5231.53125</v>
      </c>
      <c r="J308" s="213"/>
      <c r="K308" s="214">
        <v>480</v>
      </c>
      <c r="L308" s="208"/>
      <c r="M308" s="214">
        <v>480</v>
      </c>
    </row>
    <row r="309" spans="1:13" s="216" customFormat="1" ht="12.75">
      <c r="A309" s="209"/>
      <c r="B309" s="61">
        <v>2578918</v>
      </c>
      <c r="C309" s="210" t="s">
        <v>160</v>
      </c>
      <c r="D309" s="210" t="s">
        <v>143</v>
      </c>
      <c r="E309" s="209"/>
      <c r="F309" s="31"/>
      <c r="G309" s="211"/>
      <c r="H309" s="69">
        <v>4480461</v>
      </c>
      <c r="I309" s="164">
        <v>5429.301052631579</v>
      </c>
      <c r="J309" s="213"/>
      <c r="K309" s="214">
        <v>475</v>
      </c>
      <c r="L309" s="208"/>
      <c r="M309" s="214">
        <v>475</v>
      </c>
    </row>
    <row r="310" spans="1:13" s="216" customFormat="1" ht="12.75">
      <c r="A310" s="209"/>
      <c r="B310" s="61">
        <v>2044700</v>
      </c>
      <c r="C310" s="210" t="s">
        <v>160</v>
      </c>
      <c r="D310" s="210" t="s">
        <v>144</v>
      </c>
      <c r="E310" s="209"/>
      <c r="F310" s="31"/>
      <c r="G310" s="211"/>
      <c r="H310" s="69">
        <v>2435761</v>
      </c>
      <c r="I310" s="164">
        <v>4445</v>
      </c>
      <c r="J310" s="213"/>
      <c r="K310" s="214">
        <v>460</v>
      </c>
      <c r="L310" s="208"/>
      <c r="M310" s="214">
        <v>460</v>
      </c>
    </row>
    <row r="311" spans="1:13" s="15" customFormat="1" ht="12.75">
      <c r="A311" s="209"/>
      <c r="B311" s="61">
        <v>2352000</v>
      </c>
      <c r="C311" s="210" t="s">
        <v>160</v>
      </c>
      <c r="D311" s="210" t="s">
        <v>153</v>
      </c>
      <c r="E311" s="209"/>
      <c r="F311" s="31"/>
      <c r="G311" s="211"/>
      <c r="H311" s="69">
        <v>83761</v>
      </c>
      <c r="I311" s="164">
        <v>5285.393258426966</v>
      </c>
      <c r="J311" s="213"/>
      <c r="K311" s="214">
        <v>445</v>
      </c>
      <c r="L311" s="208"/>
      <c r="M311" s="214">
        <v>445</v>
      </c>
    </row>
    <row r="312" spans="1:13" ht="12.75">
      <c r="A312" s="209"/>
      <c r="B312" s="61">
        <v>850000</v>
      </c>
      <c r="C312" s="210" t="s">
        <v>160</v>
      </c>
      <c r="D312" s="210" t="s">
        <v>170</v>
      </c>
      <c r="E312" s="209"/>
      <c r="F312" s="31"/>
      <c r="G312" s="211"/>
      <c r="H312" s="69">
        <v>-766239</v>
      </c>
      <c r="I312" s="164">
        <v>1888.888888888889</v>
      </c>
      <c r="J312" s="213"/>
      <c r="K312" s="214">
        <v>450</v>
      </c>
      <c r="L312" s="208"/>
      <c r="M312" s="214">
        <v>450</v>
      </c>
    </row>
    <row r="313" spans="1:13" ht="12.75">
      <c r="A313" s="217"/>
      <c r="B313" s="218">
        <v>766239</v>
      </c>
      <c r="C313" s="217" t="s">
        <v>160</v>
      </c>
      <c r="D313" s="217" t="s">
        <v>204</v>
      </c>
      <c r="E313" s="217"/>
      <c r="F313" s="63"/>
      <c r="G313" s="219"/>
      <c r="H313" s="65"/>
      <c r="I313" s="185">
        <v>1702.7533333333333</v>
      </c>
      <c r="J313" s="220"/>
      <c r="K313" s="221">
        <v>450</v>
      </c>
      <c r="L313" s="216"/>
      <c r="M313" s="221">
        <v>450</v>
      </c>
    </row>
    <row r="314" spans="1:13" s="89" customFormat="1" ht="12.75">
      <c r="A314" s="12"/>
      <c r="B314" s="189"/>
      <c r="C314" s="190"/>
      <c r="D314" s="190"/>
      <c r="E314" s="190"/>
      <c r="F314" s="31"/>
      <c r="G314" s="191"/>
      <c r="H314" s="29"/>
      <c r="I314" s="164"/>
      <c r="J314" s="39"/>
      <c r="K314" s="40"/>
      <c r="L314" s="15"/>
      <c r="M314" s="192"/>
    </row>
    <row r="315" spans="1:13" s="176" customFormat="1" ht="12.75">
      <c r="A315" s="12"/>
      <c r="B315" s="189"/>
      <c r="C315" s="190"/>
      <c r="D315" s="190"/>
      <c r="E315" s="190"/>
      <c r="F315" s="31"/>
      <c r="G315" s="191"/>
      <c r="H315" s="29"/>
      <c r="I315" s="39"/>
      <c r="J315" s="39"/>
      <c r="K315" s="40"/>
      <c r="L315" s="15"/>
      <c r="M315" s="40"/>
    </row>
    <row r="316" spans="1:13" s="176" customFormat="1" ht="12.75">
      <c r="A316" s="12"/>
      <c r="B316" s="189"/>
      <c r="C316" s="190"/>
      <c r="D316" s="190"/>
      <c r="E316" s="190"/>
      <c r="F316" s="31"/>
      <c r="G316" s="191"/>
      <c r="H316" s="29"/>
      <c r="I316" s="39"/>
      <c r="J316" s="39"/>
      <c r="K316" s="40"/>
      <c r="L316" s="15"/>
      <c r="M316" s="40"/>
    </row>
    <row r="317" spans="1:13" s="89" customFormat="1" ht="12.75">
      <c r="A317" s="33"/>
      <c r="B317" s="224">
        <v>-28313914</v>
      </c>
      <c r="C317" s="135" t="s">
        <v>132</v>
      </c>
      <c r="D317" s="135" t="s">
        <v>150</v>
      </c>
      <c r="E317" s="33"/>
      <c r="F317" s="31"/>
      <c r="G317" s="31"/>
      <c r="H317" s="69"/>
      <c r="I317" s="164"/>
      <c r="J317" s="222"/>
      <c r="K317" s="223"/>
      <c r="M317" s="223"/>
    </row>
    <row r="318" spans="1:13" s="225" customFormat="1" ht="12.75">
      <c r="A318" s="124"/>
      <c r="B318" s="224">
        <v>2256267.8</v>
      </c>
      <c r="C318" s="135" t="s">
        <v>132</v>
      </c>
      <c r="D318" s="135" t="s">
        <v>143</v>
      </c>
      <c r="E318" s="124"/>
      <c r="F318" s="31"/>
      <c r="G318" s="173"/>
      <c r="H318" s="69">
        <v>-2256267.8</v>
      </c>
      <c r="I318" s="164">
        <v>4750.03747368421</v>
      </c>
      <c r="J318" s="174"/>
      <c r="K318" s="175">
        <v>475</v>
      </c>
      <c r="L318" s="176"/>
      <c r="M318" s="175">
        <v>475</v>
      </c>
    </row>
    <row r="319" spans="1:13" s="225" customFormat="1" ht="12.75">
      <c r="A319" s="124"/>
      <c r="B319" s="224">
        <v>1871519</v>
      </c>
      <c r="C319" s="135" t="s">
        <v>132</v>
      </c>
      <c r="D319" s="135" t="s">
        <v>144</v>
      </c>
      <c r="E319" s="124"/>
      <c r="F319" s="31"/>
      <c r="G319" s="173"/>
      <c r="H319" s="69">
        <v>-4127786.8</v>
      </c>
      <c r="I319" s="164">
        <v>4068.519565217391</v>
      </c>
      <c r="J319" s="174"/>
      <c r="K319" s="175">
        <v>460</v>
      </c>
      <c r="L319" s="176"/>
      <c r="M319" s="175">
        <v>460</v>
      </c>
    </row>
    <row r="320" spans="1:13" s="15" customFormat="1" ht="12.75">
      <c r="A320" s="124"/>
      <c r="B320" s="224">
        <v>1912700</v>
      </c>
      <c r="C320" s="135" t="s">
        <v>132</v>
      </c>
      <c r="D320" s="135" t="s">
        <v>153</v>
      </c>
      <c r="E320" s="124"/>
      <c r="F320" s="31"/>
      <c r="G320" s="173"/>
      <c r="H320" s="69">
        <v>-1829999.8</v>
      </c>
      <c r="I320" s="164">
        <v>4298.202247191011</v>
      </c>
      <c r="J320" s="174"/>
      <c r="K320" s="175">
        <v>445</v>
      </c>
      <c r="L320" s="176"/>
      <c r="M320" s="175">
        <v>445</v>
      </c>
    </row>
    <row r="321" spans="1:13" ht="12.75">
      <c r="A321" s="124"/>
      <c r="B321" s="224">
        <v>1189450</v>
      </c>
      <c r="C321" s="135" t="s">
        <v>132</v>
      </c>
      <c r="D321" s="135" t="s">
        <v>170</v>
      </c>
      <c r="E321" s="124"/>
      <c r="F321" s="31"/>
      <c r="G321" s="173"/>
      <c r="H321" s="69">
        <v>1289050.2</v>
      </c>
      <c r="I321" s="164">
        <v>2643.222222222222</v>
      </c>
      <c r="J321" s="174"/>
      <c r="K321" s="175">
        <v>450</v>
      </c>
      <c r="L321" s="176"/>
      <c r="M321" s="175">
        <v>450</v>
      </c>
    </row>
    <row r="322" spans="1:13" ht="12.75">
      <c r="A322" s="226"/>
      <c r="B322" s="227">
        <f>SUM(B317:B321)</f>
        <v>-21083977.2</v>
      </c>
      <c r="C322" s="226" t="s">
        <v>132</v>
      </c>
      <c r="D322" s="226" t="s">
        <v>204</v>
      </c>
      <c r="E322" s="226"/>
      <c r="F322" s="63"/>
      <c r="G322" s="228"/>
      <c r="H322" s="65"/>
      <c r="I322" s="185">
        <v>-2864.5560000000005</v>
      </c>
      <c r="J322" s="229"/>
      <c r="K322" s="230">
        <v>450</v>
      </c>
      <c r="L322" s="225"/>
      <c r="M322" s="230">
        <v>450</v>
      </c>
    </row>
    <row r="323" spans="1:13" ht="12.75">
      <c r="A323" s="12"/>
      <c r="B323" s="189"/>
      <c r="C323" s="190"/>
      <c r="D323" s="190"/>
      <c r="E323" s="190"/>
      <c r="F323" s="31"/>
      <c r="G323" s="191"/>
      <c r="H323" s="29"/>
      <c r="I323" s="39"/>
      <c r="J323" s="39"/>
      <c r="K323" s="40"/>
      <c r="L323" s="15"/>
      <c r="M323" s="40"/>
    </row>
    <row r="324" spans="1:13" s="237" customFormat="1" ht="12.75">
      <c r="A324" s="12"/>
      <c r="B324" s="189"/>
      <c r="C324" s="190"/>
      <c r="D324" s="190"/>
      <c r="E324" s="190"/>
      <c r="F324" s="31"/>
      <c r="G324" s="191"/>
      <c r="H324" s="29"/>
      <c r="I324" s="39"/>
      <c r="J324" s="39"/>
      <c r="K324" s="40"/>
      <c r="L324" s="15"/>
      <c r="M324" s="40"/>
    </row>
    <row r="325" spans="1:13" s="237" customFormat="1" ht="12.75">
      <c r="A325" s="12"/>
      <c r="B325" s="189"/>
      <c r="C325" s="190"/>
      <c r="D325" s="190"/>
      <c r="E325" s="190"/>
      <c r="F325" s="31"/>
      <c r="G325" s="191"/>
      <c r="H325" s="32"/>
      <c r="I325" s="222"/>
      <c r="J325" s="39"/>
      <c r="K325" s="40"/>
      <c r="L325" s="15"/>
      <c r="M325" s="40"/>
    </row>
    <row r="326" spans="1:13" s="237" customFormat="1" ht="12.75">
      <c r="A326" s="231"/>
      <c r="B326" s="232">
        <v>-2257177</v>
      </c>
      <c r="C326" s="139" t="s">
        <v>133</v>
      </c>
      <c r="D326" s="139" t="s">
        <v>151</v>
      </c>
      <c r="E326" s="231"/>
      <c r="F326" s="31"/>
      <c r="G326" s="233"/>
      <c r="H326" s="69">
        <v>2257177</v>
      </c>
      <c r="I326" s="164">
        <v>-4751.951578947368</v>
      </c>
      <c r="J326" s="235"/>
      <c r="K326" s="236">
        <v>475</v>
      </c>
      <c r="M326" s="236">
        <v>475</v>
      </c>
    </row>
    <row r="327" spans="1:13" s="237" customFormat="1" ht="12.75">
      <c r="A327" s="231"/>
      <c r="B327" s="232">
        <v>1138474</v>
      </c>
      <c r="C327" s="139" t="s">
        <v>133</v>
      </c>
      <c r="D327" s="139" t="s">
        <v>144</v>
      </c>
      <c r="E327" s="231"/>
      <c r="F327" s="31"/>
      <c r="G327" s="233"/>
      <c r="H327" s="69">
        <v>1542148</v>
      </c>
      <c r="I327" s="164">
        <v>1554.4108695652174</v>
      </c>
      <c r="J327" s="235"/>
      <c r="K327" s="236">
        <v>460</v>
      </c>
      <c r="M327" s="236">
        <v>460</v>
      </c>
    </row>
    <row r="328" spans="1:13" s="243" customFormat="1" ht="12.75">
      <c r="A328" s="231"/>
      <c r="B328" s="232">
        <v>924190</v>
      </c>
      <c r="C328" s="139" t="s">
        <v>133</v>
      </c>
      <c r="D328" s="139" t="s">
        <v>161</v>
      </c>
      <c r="E328" s="231"/>
      <c r="F328" s="31"/>
      <c r="G328" s="233"/>
      <c r="H328" s="69">
        <v>617958</v>
      </c>
      <c r="I328" s="164">
        <v>2076.8314606741574</v>
      </c>
      <c r="J328" s="235"/>
      <c r="K328" s="236">
        <v>445</v>
      </c>
      <c r="L328" s="237"/>
      <c r="M328" s="236">
        <v>445</v>
      </c>
    </row>
    <row r="329" spans="1:13" s="237" customFormat="1" ht="12.75">
      <c r="A329" s="231"/>
      <c r="B329" s="232">
        <v>194513</v>
      </c>
      <c r="C329" s="139" t="s">
        <v>133</v>
      </c>
      <c r="D329" s="139" t="s">
        <v>170</v>
      </c>
      <c r="E329" s="231"/>
      <c r="F329" s="31"/>
      <c r="G329" s="233"/>
      <c r="H329" s="69">
        <v>-42</v>
      </c>
      <c r="I329" s="164">
        <v>1373.3333333333333</v>
      </c>
      <c r="J329" s="235"/>
      <c r="K329" s="236">
        <v>450</v>
      </c>
      <c r="M329" s="236">
        <v>450</v>
      </c>
    </row>
    <row r="330" spans="1:13" ht="12.75">
      <c r="A330" s="238"/>
      <c r="B330" s="239">
        <f>SUM(B326:B329)</f>
        <v>0</v>
      </c>
      <c r="C330" s="238" t="s">
        <v>133</v>
      </c>
      <c r="D330" s="238" t="s">
        <v>203</v>
      </c>
      <c r="E330" s="238"/>
      <c r="F330" s="63"/>
      <c r="G330" s="240"/>
      <c r="H330" s="65"/>
      <c r="I330" s="185">
        <v>0.09333333333333334</v>
      </c>
      <c r="J330" s="241"/>
      <c r="K330" s="242">
        <v>450</v>
      </c>
      <c r="L330" s="243"/>
      <c r="M330" s="242">
        <v>450</v>
      </c>
    </row>
    <row r="331" spans="1:13" ht="12.75">
      <c r="A331" s="231"/>
      <c r="B331" s="244"/>
      <c r="C331" s="231"/>
      <c r="D331" s="231"/>
      <c r="E331" s="231"/>
      <c r="F331" s="31"/>
      <c r="G331" s="233"/>
      <c r="H331" s="245"/>
      <c r="I331" s="234"/>
      <c r="J331" s="235"/>
      <c r="K331" s="236"/>
      <c r="L331" s="237"/>
      <c r="M331" s="236"/>
    </row>
    <row r="332" spans="8:13" ht="12.75">
      <c r="H332" s="69"/>
      <c r="I332" s="76"/>
      <c r="M332" s="2"/>
    </row>
    <row r="333" spans="8:13" ht="12.75">
      <c r="H333" s="69"/>
      <c r="I333" s="76"/>
      <c r="M333" s="2"/>
    </row>
    <row r="334" spans="1:13" s="253" customFormat="1" ht="12.75">
      <c r="A334" s="248"/>
      <c r="B334" s="249">
        <v>-270597</v>
      </c>
      <c r="C334" s="248" t="s">
        <v>180</v>
      </c>
      <c r="D334" s="248" t="s">
        <v>169</v>
      </c>
      <c r="E334" s="248"/>
      <c r="F334" s="250"/>
      <c r="G334" s="250"/>
      <c r="H334" s="32">
        <v>270597</v>
      </c>
      <c r="I334" s="164">
        <v>-601.3266666666667</v>
      </c>
      <c r="J334" s="251"/>
      <c r="K334" s="252">
        <v>450</v>
      </c>
      <c r="M334" s="252">
        <v>450</v>
      </c>
    </row>
    <row r="335" spans="1:13" s="253" customFormat="1" ht="12.75">
      <c r="A335" s="248"/>
      <c r="B335" s="249">
        <v>270500</v>
      </c>
      <c r="C335" s="248" t="s">
        <v>180</v>
      </c>
      <c r="D335" s="248" t="s">
        <v>170</v>
      </c>
      <c r="E335" s="248"/>
      <c r="F335" s="250"/>
      <c r="G335" s="250"/>
      <c r="H335" s="32">
        <v>97</v>
      </c>
      <c r="I335" s="164">
        <v>601.1111111111111</v>
      </c>
      <c r="J335" s="251"/>
      <c r="K335" s="252">
        <v>450</v>
      </c>
      <c r="M335" s="252">
        <v>450</v>
      </c>
    </row>
    <row r="336" spans="1:13" s="310" customFormat="1" ht="12.75">
      <c r="A336" s="305"/>
      <c r="B336" s="306">
        <v>-97</v>
      </c>
      <c r="C336" s="305" t="s">
        <v>180</v>
      </c>
      <c r="D336" s="305" t="s">
        <v>203</v>
      </c>
      <c r="E336" s="305"/>
      <c r="F336" s="307"/>
      <c r="G336" s="307"/>
      <c r="H336" s="65"/>
      <c r="I336" s="185">
        <v>-0.21555555555555556</v>
      </c>
      <c r="J336" s="308"/>
      <c r="K336" s="309">
        <v>450</v>
      </c>
      <c r="M336" s="309">
        <v>450</v>
      </c>
    </row>
    <row r="337" spans="1:13" s="253" customFormat="1" ht="12.75">
      <c r="A337" s="248"/>
      <c r="B337" s="254"/>
      <c r="C337" s="248"/>
      <c r="D337" s="248"/>
      <c r="E337" s="248"/>
      <c r="F337" s="250"/>
      <c r="G337" s="250"/>
      <c r="H337" s="32"/>
      <c r="I337" s="164"/>
      <c r="J337" s="251"/>
      <c r="K337" s="252"/>
      <c r="M337" s="252"/>
    </row>
    <row r="338" spans="1:13" s="253" customFormat="1" ht="12.75">
      <c r="A338" s="248"/>
      <c r="B338" s="254"/>
      <c r="C338" s="248"/>
      <c r="D338" s="248"/>
      <c r="E338" s="248"/>
      <c r="F338" s="250"/>
      <c r="G338" s="250"/>
      <c r="H338" s="32"/>
      <c r="I338" s="164"/>
      <c r="J338" s="251"/>
      <c r="K338" s="252"/>
      <c r="M338" s="252"/>
    </row>
    <row r="339" spans="1:13" s="15" customFormat="1" ht="12.75">
      <c r="A339" s="12"/>
      <c r="B339" s="29"/>
      <c r="C339" s="12"/>
      <c r="D339" s="12"/>
      <c r="E339" s="12"/>
      <c r="F339" s="30"/>
      <c r="G339" s="30"/>
      <c r="H339" s="32"/>
      <c r="I339" s="222"/>
      <c r="M339" s="40"/>
    </row>
    <row r="340" spans="1:13" s="321" customFormat="1" ht="12.75">
      <c r="A340" s="317"/>
      <c r="B340" s="302">
        <v>331250</v>
      </c>
      <c r="C340" s="317" t="s">
        <v>202</v>
      </c>
      <c r="D340" s="317" t="s">
        <v>170</v>
      </c>
      <c r="E340" s="317"/>
      <c r="F340" s="318"/>
      <c r="G340" s="318"/>
      <c r="H340" s="32">
        <v>-331250</v>
      </c>
      <c r="I340" s="164">
        <v>736.1111111111111</v>
      </c>
      <c r="J340" s="319"/>
      <c r="K340" s="320">
        <v>450</v>
      </c>
      <c r="M340" s="320">
        <v>450</v>
      </c>
    </row>
    <row r="341" spans="1:13" s="327" customFormat="1" ht="12.75">
      <c r="A341" s="322"/>
      <c r="B341" s="323">
        <v>331250</v>
      </c>
      <c r="C341" s="322" t="s">
        <v>202</v>
      </c>
      <c r="D341" s="322" t="s">
        <v>203</v>
      </c>
      <c r="E341" s="322"/>
      <c r="F341" s="324"/>
      <c r="G341" s="324"/>
      <c r="H341" s="65"/>
      <c r="I341" s="185">
        <v>736.1111111111111</v>
      </c>
      <c r="J341" s="325"/>
      <c r="K341" s="326">
        <v>450</v>
      </c>
      <c r="M341" s="326">
        <v>450</v>
      </c>
    </row>
    <row r="342" spans="1:13" s="15" customFormat="1" ht="12.75">
      <c r="A342" s="12"/>
      <c r="B342" s="29"/>
      <c r="C342" s="12"/>
      <c r="D342" s="12"/>
      <c r="E342" s="12"/>
      <c r="F342" s="30"/>
      <c r="G342" s="30"/>
      <c r="H342" s="32"/>
      <c r="I342" s="222"/>
      <c r="M342" s="40"/>
    </row>
    <row r="343" spans="1:13" s="15" customFormat="1" ht="12.75">
      <c r="A343" s="12"/>
      <c r="B343" s="29"/>
      <c r="C343" s="12"/>
      <c r="D343" s="12"/>
      <c r="E343" s="12"/>
      <c r="F343" s="30"/>
      <c r="G343" s="30"/>
      <c r="H343" s="32"/>
      <c r="I343" s="222"/>
      <c r="M343" s="40"/>
    </row>
    <row r="344" spans="1:13" s="15" customFormat="1" ht="12.75">
      <c r="A344" s="12"/>
      <c r="B344" s="29"/>
      <c r="C344" s="12"/>
      <c r="D344" s="12"/>
      <c r="E344" s="12"/>
      <c r="F344" s="30"/>
      <c r="G344" s="30"/>
      <c r="H344" s="32"/>
      <c r="I344" s="222"/>
      <c r="M344" s="40"/>
    </row>
    <row r="345" spans="1:13" s="266" customFormat="1" ht="12.75">
      <c r="A345" s="262"/>
      <c r="B345" s="263">
        <v>-1304872</v>
      </c>
      <c r="C345" s="262" t="s">
        <v>182</v>
      </c>
      <c r="D345" s="262" t="s">
        <v>169</v>
      </c>
      <c r="E345" s="262"/>
      <c r="F345" s="264"/>
      <c r="G345" s="264"/>
      <c r="H345" s="32">
        <v>1304872</v>
      </c>
      <c r="I345" s="164">
        <v>-2899.7155555555555</v>
      </c>
      <c r="J345" s="265"/>
      <c r="K345" s="192">
        <v>450</v>
      </c>
      <c r="M345" s="192">
        <v>450</v>
      </c>
    </row>
    <row r="346" spans="1:13" s="266" customFormat="1" ht="12.75">
      <c r="A346" s="262"/>
      <c r="B346" s="263">
        <v>989704</v>
      </c>
      <c r="C346" s="262" t="s">
        <v>182</v>
      </c>
      <c r="D346" s="262" t="s">
        <v>170</v>
      </c>
      <c r="E346" s="262"/>
      <c r="F346" s="264"/>
      <c r="G346" s="264"/>
      <c r="H346" s="32">
        <v>315168</v>
      </c>
      <c r="I346" s="164">
        <v>2199.342222222222</v>
      </c>
      <c r="J346" s="265"/>
      <c r="K346" s="192">
        <v>450</v>
      </c>
      <c r="M346" s="192">
        <v>450</v>
      </c>
    </row>
    <row r="347" spans="1:13" s="316" customFormat="1" ht="12.75">
      <c r="A347" s="311"/>
      <c r="B347" s="312">
        <v>-315168</v>
      </c>
      <c r="C347" s="311" t="s">
        <v>182</v>
      </c>
      <c r="D347" s="311" t="s">
        <v>203</v>
      </c>
      <c r="E347" s="311"/>
      <c r="F347" s="313"/>
      <c r="G347" s="313"/>
      <c r="H347" s="65"/>
      <c r="I347" s="185">
        <v>-700.3733333333333</v>
      </c>
      <c r="J347" s="314"/>
      <c r="K347" s="315">
        <v>450</v>
      </c>
      <c r="M347" s="315">
        <v>450</v>
      </c>
    </row>
    <row r="348" spans="8:13" ht="12.75">
      <c r="H348" s="69"/>
      <c r="I348" s="76"/>
      <c r="M348" s="2"/>
    </row>
    <row r="349" spans="9:13" ht="12.75">
      <c r="I349" s="22"/>
      <c r="M349" s="2"/>
    </row>
    <row r="350" spans="8:13" ht="12.75">
      <c r="H350" s="6">
        <v>0</v>
      </c>
      <c r="I350" s="22">
        <v>0</v>
      </c>
      <c r="M350" s="2">
        <v>450</v>
      </c>
    </row>
    <row r="351" spans="1:13" s="57" customFormat="1" ht="13.5" thickBot="1">
      <c r="A351" s="44"/>
      <c r="B351" s="330">
        <v>525000</v>
      </c>
      <c r="C351" s="91" t="s">
        <v>162</v>
      </c>
      <c r="D351" s="91"/>
      <c r="E351" s="91"/>
      <c r="F351" s="246"/>
      <c r="G351" s="246"/>
      <c r="H351" s="42"/>
      <c r="I351" s="48">
        <v>1166.6666666666667</v>
      </c>
      <c r="J351" s="48"/>
      <c r="K351" s="40">
        <v>450</v>
      </c>
      <c r="L351"/>
      <c r="M351" s="40">
        <v>450</v>
      </c>
    </row>
    <row r="352" spans="1:13" s="15" customFormat="1" ht="12.75">
      <c r="A352" s="12"/>
      <c r="B352" s="177"/>
      <c r="C352" s="12"/>
      <c r="D352" s="12"/>
      <c r="E352" s="12"/>
      <c r="F352" s="31"/>
      <c r="G352" s="30"/>
      <c r="H352" s="29"/>
      <c r="I352" s="39"/>
      <c r="J352" s="39"/>
      <c r="K352" s="40"/>
      <c r="M352" s="40"/>
    </row>
    <row r="353" spans="1:13" ht="12.75" hidden="1">
      <c r="A353" s="12"/>
      <c r="B353" s="288">
        <v>525000</v>
      </c>
      <c r="C353" s="1" t="s">
        <v>163</v>
      </c>
      <c r="D353" s="1" t="s">
        <v>164</v>
      </c>
      <c r="F353" s="60" t="s">
        <v>165</v>
      </c>
      <c r="G353" s="27" t="s">
        <v>73</v>
      </c>
      <c r="H353" s="6">
        <v>-525000</v>
      </c>
      <c r="I353" s="22">
        <v>1166.6666666666667</v>
      </c>
      <c r="J353" s="22"/>
      <c r="K353" s="40">
        <v>450</v>
      </c>
      <c r="M353" s="40">
        <v>450</v>
      </c>
    </row>
    <row r="354" spans="1:13" ht="12.75" hidden="1">
      <c r="A354" s="11"/>
      <c r="B354" s="287">
        <v>525000</v>
      </c>
      <c r="C354" s="11"/>
      <c r="D354" s="11" t="s">
        <v>164</v>
      </c>
      <c r="E354" s="11"/>
      <c r="F354" s="63"/>
      <c r="G354" s="18"/>
      <c r="H354" s="55">
        <v>0</v>
      </c>
      <c r="I354" s="56">
        <v>1166.6666666666667</v>
      </c>
      <c r="J354" s="56"/>
      <c r="K354" s="154">
        <v>450</v>
      </c>
      <c r="L354" s="57"/>
      <c r="M354" s="154">
        <v>450</v>
      </c>
    </row>
    <row r="355" spans="1:13" ht="12.75" hidden="1">
      <c r="A355" s="12"/>
      <c r="B355" s="288"/>
      <c r="F355" s="60"/>
      <c r="I355" s="22"/>
      <c r="J355" s="22"/>
      <c r="K355" s="40"/>
      <c r="M355" s="40"/>
    </row>
    <row r="356" spans="2:6" ht="12.75" hidden="1">
      <c r="B356" s="288"/>
      <c r="F356" s="60"/>
    </row>
    <row r="357" spans="2:6" ht="12.75" hidden="1">
      <c r="B357" s="288"/>
      <c r="F357" s="60"/>
    </row>
    <row r="358" spans="2:6" ht="12.75" hidden="1">
      <c r="B358" s="288"/>
      <c r="F358" s="60"/>
    </row>
    <row r="359" spans="2:6" ht="12.75" hidden="1">
      <c r="B359" s="288"/>
      <c r="F359" s="60"/>
    </row>
    <row r="360" spans="2:6" ht="12.75" hidden="1">
      <c r="B360" s="288"/>
      <c r="F360" s="60"/>
    </row>
    <row r="361" spans="2:6" ht="12.75" hidden="1">
      <c r="B361" s="288"/>
      <c r="F361" s="60"/>
    </row>
    <row r="362" spans="2:6" ht="12.75" hidden="1">
      <c r="B362" s="288"/>
      <c r="F362" s="60"/>
    </row>
    <row r="363" spans="2:6" ht="12.75" hidden="1">
      <c r="B363" s="288"/>
      <c r="F363" s="60"/>
    </row>
    <row r="364" spans="2:6" ht="12.75" hidden="1">
      <c r="B364" s="288"/>
      <c r="F364" s="60"/>
    </row>
    <row r="365" spans="2:6" ht="12.75" hidden="1">
      <c r="B365" s="288"/>
      <c r="F365" s="60"/>
    </row>
    <row r="366" spans="2:6" ht="12.75" hidden="1">
      <c r="B366" s="288"/>
      <c r="F366" s="60"/>
    </row>
    <row r="367" spans="2:6" ht="12.75" hidden="1">
      <c r="B367" s="288"/>
      <c r="F367" s="60"/>
    </row>
    <row r="368" spans="2:6" ht="12.75" hidden="1">
      <c r="B368" s="288"/>
      <c r="F368" s="60"/>
    </row>
    <row r="369" spans="2:6" ht="12.75" hidden="1">
      <c r="B369" s="288"/>
      <c r="F369" s="60"/>
    </row>
    <row r="370" spans="2:6" ht="12.75" hidden="1">
      <c r="B370" s="288"/>
      <c r="F370" s="60"/>
    </row>
    <row r="371" spans="2:6" ht="12.75" hidden="1">
      <c r="B371" s="288"/>
      <c r="F371" s="60"/>
    </row>
    <row r="372" spans="2:6" ht="12.75" hidden="1">
      <c r="B372" s="288"/>
      <c r="F372" s="60"/>
    </row>
    <row r="373" spans="2:6" ht="12.75" hidden="1">
      <c r="B373" s="288"/>
      <c r="F373" s="60"/>
    </row>
    <row r="374" spans="2:6" ht="12.75" hidden="1">
      <c r="B374" s="288"/>
      <c r="F374" s="60"/>
    </row>
    <row r="375" spans="2:6" ht="12.75" hidden="1">
      <c r="B375" s="288"/>
      <c r="F375" s="60"/>
    </row>
    <row r="376" spans="2:6" ht="12.75" hidden="1">
      <c r="B376" s="288"/>
      <c r="F376" s="60"/>
    </row>
    <row r="377" spans="2:6" ht="12.75" hidden="1">
      <c r="B377" s="288"/>
      <c r="F377" s="60"/>
    </row>
    <row r="378" spans="2:6" ht="12.75" hidden="1">
      <c r="B378" s="288"/>
      <c r="F378" s="60"/>
    </row>
    <row r="379" spans="2:6" ht="12.75" hidden="1">
      <c r="B379" s="288"/>
      <c r="F379" s="60"/>
    </row>
    <row r="380" spans="2:6" ht="12.75" hidden="1">
      <c r="B380" s="288"/>
      <c r="F380" s="60"/>
    </row>
    <row r="381" spans="2:6" ht="12.75" hidden="1">
      <c r="B381" s="288"/>
      <c r="F381" s="60"/>
    </row>
    <row r="382" spans="2:6" ht="12.75" hidden="1">
      <c r="B382" s="288"/>
      <c r="F382" s="60"/>
    </row>
    <row r="383" spans="2:6" ht="12.75" hidden="1">
      <c r="B383" s="288"/>
      <c r="F383" s="60"/>
    </row>
    <row r="384" spans="2:6" ht="12.75" hidden="1">
      <c r="B384" s="288"/>
      <c r="F384" s="60"/>
    </row>
    <row r="385" spans="2:6" ht="12.75" hidden="1">
      <c r="B385" s="288"/>
      <c r="F385" s="60"/>
    </row>
    <row r="386" spans="2:6" ht="12.75" hidden="1">
      <c r="B386" s="288"/>
      <c r="F386" s="60"/>
    </row>
    <row r="387" spans="2:6" ht="12.75" hidden="1">
      <c r="B387" s="288"/>
      <c r="F387" s="60"/>
    </row>
    <row r="388" spans="2:6" ht="12.75" hidden="1">
      <c r="B388" s="288"/>
      <c r="F388" s="60"/>
    </row>
    <row r="389" spans="2:6" ht="12.75" hidden="1">
      <c r="B389" s="288"/>
      <c r="F389" s="60"/>
    </row>
    <row r="390" spans="2:6" ht="12.75" hidden="1">
      <c r="B390" s="288"/>
      <c r="F390" s="60"/>
    </row>
    <row r="391" spans="2:6" ht="12.75" hidden="1">
      <c r="B391" s="288"/>
      <c r="F391" s="60"/>
    </row>
    <row r="392" spans="2:6" ht="12.75" hidden="1">
      <c r="B392" s="288"/>
      <c r="F392" s="60"/>
    </row>
    <row r="393" spans="2:6" ht="12.75" hidden="1">
      <c r="B393" s="288"/>
      <c r="F393" s="60"/>
    </row>
    <row r="394" spans="2:6" ht="12.75" hidden="1">
      <c r="B394" s="288"/>
      <c r="F394" s="60"/>
    </row>
    <row r="395" spans="2:6" ht="12.75" hidden="1">
      <c r="B395" s="288"/>
      <c r="F395" s="60"/>
    </row>
    <row r="396" spans="2:6" ht="12.75" hidden="1">
      <c r="B396" s="288"/>
      <c r="F396" s="60"/>
    </row>
    <row r="397" spans="2:6" ht="12.75" hidden="1">
      <c r="B397" s="288"/>
      <c r="F397" s="60"/>
    </row>
    <row r="398" spans="2:6" ht="12.75" hidden="1">
      <c r="B398" s="288"/>
      <c r="F398" s="60"/>
    </row>
    <row r="399" spans="2:6" ht="12.75" hidden="1">
      <c r="B399" s="288"/>
      <c r="F399" s="60"/>
    </row>
    <row r="400" spans="2:6" ht="12.75" hidden="1">
      <c r="B400" s="288"/>
      <c r="F400" s="60"/>
    </row>
    <row r="401" spans="2:6" ht="12.75" hidden="1">
      <c r="B401" s="288"/>
      <c r="F401" s="60"/>
    </row>
    <row r="402" spans="2:6" ht="12.75" hidden="1">
      <c r="B402" s="288"/>
      <c r="F402" s="60"/>
    </row>
    <row r="403" spans="2:6" ht="12.75" hidden="1">
      <c r="B403" s="288"/>
      <c r="F403" s="60"/>
    </row>
    <row r="404" spans="2:6" ht="12.75" hidden="1">
      <c r="B404" s="288"/>
      <c r="F404" s="60"/>
    </row>
    <row r="405" spans="2:6" ht="12.75" hidden="1">
      <c r="B405" s="288"/>
      <c r="F405" s="60"/>
    </row>
    <row r="406" spans="2:6" ht="12.75" hidden="1">
      <c r="B406" s="288"/>
      <c r="F406" s="60"/>
    </row>
    <row r="407" spans="2:6" ht="12.75" hidden="1">
      <c r="B407" s="288"/>
      <c r="F407" s="60"/>
    </row>
    <row r="408" spans="2:6" ht="12.75" hidden="1">
      <c r="B408" s="288"/>
      <c r="F408" s="60"/>
    </row>
    <row r="409" spans="2:6" ht="12.75" hidden="1">
      <c r="B409" s="288"/>
      <c r="F409" s="60"/>
    </row>
    <row r="410" spans="2:6" ht="12.75" hidden="1">
      <c r="B410" s="288"/>
      <c r="F410" s="60"/>
    </row>
    <row r="411" spans="2:6" ht="12.75" hidden="1">
      <c r="B411" s="288"/>
      <c r="F411" s="60"/>
    </row>
    <row r="412" spans="2:6" ht="12.75" hidden="1">
      <c r="B412" s="288"/>
      <c r="F412" s="60"/>
    </row>
    <row r="413" spans="2:6" ht="12.75" hidden="1">
      <c r="B413" s="288"/>
      <c r="F413" s="60"/>
    </row>
    <row r="414" spans="2:6" ht="12.75" hidden="1">
      <c r="B414" s="288"/>
      <c r="F414" s="60"/>
    </row>
    <row r="415" spans="2:6" ht="12.75" hidden="1">
      <c r="B415" s="288"/>
      <c r="F415" s="60"/>
    </row>
    <row r="416" spans="2:6" ht="12.75" hidden="1">
      <c r="B416" s="288"/>
      <c r="F416" s="60"/>
    </row>
    <row r="417" spans="2:6" ht="12.75" hidden="1">
      <c r="B417" s="288"/>
      <c r="F417" s="60"/>
    </row>
    <row r="418" spans="2:6" ht="12.75" hidden="1">
      <c r="B418" s="288"/>
      <c r="F418" s="60"/>
    </row>
    <row r="419" spans="2:6" ht="12.75" hidden="1">
      <c r="B419" s="288"/>
      <c r="F419" s="60"/>
    </row>
    <row r="420" spans="2:6" ht="12.75" hidden="1">
      <c r="B420" s="288"/>
      <c r="F420" s="60"/>
    </row>
    <row r="421" spans="2:6" ht="12.75" hidden="1">
      <c r="B421" s="288"/>
      <c r="F421" s="60"/>
    </row>
    <row r="422" spans="2:6" ht="12.75" hidden="1">
      <c r="B422" s="288"/>
      <c r="F422" s="60"/>
    </row>
    <row r="423" spans="2:6" ht="12.75" hidden="1">
      <c r="B423" s="288"/>
      <c r="F423" s="60"/>
    </row>
    <row r="424" spans="2:6" ht="12.75" hidden="1">
      <c r="B424" s="288"/>
      <c r="F424" s="60"/>
    </row>
    <row r="425" spans="2:6" ht="12.75" hidden="1">
      <c r="B425" s="288"/>
      <c r="F425" s="60"/>
    </row>
    <row r="426" spans="2:6" ht="12.75" hidden="1">
      <c r="B426" s="288"/>
      <c r="F426" s="60"/>
    </row>
    <row r="427" spans="2:6" ht="12.75" hidden="1">
      <c r="B427" s="288"/>
      <c r="F427" s="60"/>
    </row>
    <row r="428" spans="2:6" ht="12.75" hidden="1">
      <c r="B428" s="288"/>
      <c r="F428" s="60"/>
    </row>
    <row r="429" spans="2:6" ht="12.75" hidden="1">
      <c r="B429" s="288"/>
      <c r="F429" s="60"/>
    </row>
    <row r="430" spans="2:6" ht="12.75" hidden="1">
      <c r="B430" s="288"/>
      <c r="F430" s="60"/>
    </row>
    <row r="431" spans="2:6" ht="12.75" hidden="1">
      <c r="B431" s="288"/>
      <c r="F431" s="60"/>
    </row>
    <row r="432" spans="2:6" ht="12.75" hidden="1">
      <c r="B432" s="288"/>
      <c r="F432" s="60"/>
    </row>
    <row r="433" spans="2:6" ht="12.75" hidden="1">
      <c r="B433" s="288"/>
      <c r="F433" s="60"/>
    </row>
    <row r="434" spans="2:6" ht="12.75" hidden="1">
      <c r="B434" s="288"/>
      <c r="F434" s="60"/>
    </row>
    <row r="435" spans="2:6" ht="12.75" hidden="1">
      <c r="B435" s="288"/>
      <c r="F435" s="60"/>
    </row>
    <row r="436" spans="2:6" ht="12.75" hidden="1">
      <c r="B436" s="288"/>
      <c r="F436" s="60"/>
    </row>
    <row r="437" spans="2:6" ht="12.75" hidden="1">
      <c r="B437" s="288"/>
      <c r="F437" s="60"/>
    </row>
    <row r="438" spans="2:6" ht="12.75" hidden="1">
      <c r="B438" s="288"/>
      <c r="F438" s="60"/>
    </row>
    <row r="439" spans="2:6" ht="12.75" hidden="1">
      <c r="B439" s="288"/>
      <c r="F439" s="60"/>
    </row>
    <row r="440" spans="2:6" ht="12.75" hidden="1">
      <c r="B440" s="288"/>
      <c r="F440" s="60"/>
    </row>
    <row r="441" spans="2:6" ht="12.75" hidden="1">
      <c r="B441" s="288"/>
      <c r="F441" s="60"/>
    </row>
    <row r="442" spans="2:6" ht="12.75" hidden="1">
      <c r="B442" s="288"/>
      <c r="F442" s="60"/>
    </row>
    <row r="443" spans="2:6" ht="12.75" hidden="1">
      <c r="B443" s="288"/>
      <c r="F443" s="60"/>
    </row>
    <row r="444" spans="2:6" ht="12.75" hidden="1">
      <c r="B444" s="288"/>
      <c r="F444" s="60"/>
    </row>
    <row r="445" spans="2:6" ht="12.75" hidden="1">
      <c r="B445" s="288"/>
      <c r="F445" s="60"/>
    </row>
    <row r="446" spans="2:6" ht="12.75" hidden="1">
      <c r="B446" s="288"/>
      <c r="F446" s="60"/>
    </row>
    <row r="447" spans="2:6" ht="12.75" hidden="1">
      <c r="B447" s="288"/>
      <c r="F447" s="60"/>
    </row>
    <row r="448" spans="2:6" ht="12.75" hidden="1">
      <c r="B448" s="288"/>
      <c r="F448" s="60"/>
    </row>
    <row r="449" spans="2:6" ht="12.75" hidden="1">
      <c r="B449" s="288"/>
      <c r="F449" s="60"/>
    </row>
    <row r="450" spans="2:6" ht="12.75" hidden="1">
      <c r="B450" s="288"/>
      <c r="F450" s="60"/>
    </row>
    <row r="451" spans="2:6" ht="12.75" hidden="1">
      <c r="B451" s="288"/>
      <c r="F451" s="60"/>
    </row>
    <row r="452" spans="2:6" ht="12.75" hidden="1">
      <c r="B452" s="288"/>
      <c r="F452" s="60"/>
    </row>
    <row r="453" spans="2:6" ht="12.75" hidden="1">
      <c r="B453" s="288"/>
      <c r="F453" s="60"/>
    </row>
    <row r="454" spans="2:6" ht="12.75" hidden="1">
      <c r="B454" s="288"/>
      <c r="F454" s="60"/>
    </row>
    <row r="455" spans="2:6" ht="12.75" hidden="1">
      <c r="B455" s="288"/>
      <c r="F455" s="60"/>
    </row>
    <row r="456" spans="2:6" ht="12.75" hidden="1">
      <c r="B456" s="288"/>
      <c r="F456" s="60"/>
    </row>
    <row r="457" spans="2:6" ht="12.75" hidden="1">
      <c r="B457" s="288"/>
      <c r="F457" s="60"/>
    </row>
    <row r="458" spans="2:6" ht="12.75" hidden="1">
      <c r="B458" s="288"/>
      <c r="F458" s="60"/>
    </row>
    <row r="459" spans="2:6" ht="12.75" hidden="1">
      <c r="B459" s="288"/>
      <c r="F459" s="60"/>
    </row>
    <row r="460" spans="2:6" ht="12.75" hidden="1">
      <c r="B460" s="288"/>
      <c r="F460" s="60"/>
    </row>
    <row r="461" spans="2:6" ht="12.75" hidden="1">
      <c r="B461" s="288"/>
      <c r="F461" s="60"/>
    </row>
    <row r="462" spans="2:6" ht="12.75" hidden="1">
      <c r="B462" s="288"/>
      <c r="F462" s="60"/>
    </row>
    <row r="463" spans="2:6" ht="12.75" hidden="1">
      <c r="B463" s="288"/>
      <c r="F463" s="60"/>
    </row>
    <row r="464" spans="2:6" ht="12.75" hidden="1">
      <c r="B464" s="288"/>
      <c r="F464" s="60"/>
    </row>
    <row r="465" spans="2:6" ht="12.75" hidden="1">
      <c r="B465" s="288"/>
      <c r="F465" s="60"/>
    </row>
    <row r="466" spans="2:6" ht="12.75" hidden="1">
      <c r="B466" s="288"/>
      <c r="F466" s="60"/>
    </row>
    <row r="467" spans="2:6" ht="12.75" hidden="1">
      <c r="B467" s="288"/>
      <c r="F467" s="60"/>
    </row>
    <row r="468" spans="2:6" ht="12.75" hidden="1">
      <c r="B468" s="288"/>
      <c r="F468" s="60"/>
    </row>
    <row r="469" spans="2:6" ht="12.75" hidden="1">
      <c r="B469" s="288"/>
      <c r="F469" s="60"/>
    </row>
    <row r="470" spans="2:6" ht="12.75" hidden="1">
      <c r="B470" s="288"/>
      <c r="F470" s="60"/>
    </row>
    <row r="471" spans="2:6" ht="12.75" hidden="1">
      <c r="B471" s="288"/>
      <c r="F471" s="60"/>
    </row>
    <row r="472" spans="2:6" ht="12.75" hidden="1">
      <c r="B472" s="288"/>
      <c r="F472" s="60"/>
    </row>
    <row r="473" spans="2:6" ht="12.75" hidden="1">
      <c r="B473" s="288"/>
      <c r="F473" s="60"/>
    </row>
    <row r="474" spans="2:6" ht="12.75" hidden="1">
      <c r="B474" s="288"/>
      <c r="F474" s="60"/>
    </row>
    <row r="475" spans="2:6" ht="12.75" hidden="1">
      <c r="B475" s="288"/>
      <c r="F475" s="60"/>
    </row>
    <row r="476" spans="2:6" ht="12.75" hidden="1">
      <c r="B476" s="288"/>
      <c r="F476" s="60"/>
    </row>
    <row r="477" spans="2:6" ht="12.75" hidden="1">
      <c r="B477" s="288"/>
      <c r="F477" s="60"/>
    </row>
    <row r="478" spans="2:6" ht="12.75" hidden="1">
      <c r="B478" s="288"/>
      <c r="F478" s="60"/>
    </row>
    <row r="479" spans="2:6" ht="12.75" hidden="1">
      <c r="B479" s="288"/>
      <c r="F479" s="60"/>
    </row>
    <row r="480" spans="2:6" ht="12.75" hidden="1">
      <c r="B480" s="288"/>
      <c r="F480" s="60"/>
    </row>
    <row r="481" spans="2:6" ht="12.75" hidden="1">
      <c r="B481" s="288"/>
      <c r="F481" s="60"/>
    </row>
    <row r="482" spans="2:6" ht="12.75" hidden="1">
      <c r="B482" s="288"/>
      <c r="F482" s="60"/>
    </row>
    <row r="483" spans="2:6" ht="12.75" hidden="1">
      <c r="B483" s="288"/>
      <c r="F483" s="60"/>
    </row>
    <row r="484" spans="2:6" ht="12.75" hidden="1">
      <c r="B484" s="288"/>
      <c r="F484" s="60"/>
    </row>
    <row r="485" spans="2:6" ht="12.75" hidden="1">
      <c r="B485" s="288"/>
      <c r="F485" s="60"/>
    </row>
    <row r="486" spans="2:6" ht="12.75" hidden="1">
      <c r="B486" s="288"/>
      <c r="F486" s="60"/>
    </row>
    <row r="487" spans="2:6" ht="12.75" hidden="1">
      <c r="B487" s="288"/>
      <c r="F487" s="60"/>
    </row>
    <row r="488" spans="2:6" ht="12.75" hidden="1">
      <c r="B488" s="288"/>
      <c r="F488" s="60"/>
    </row>
    <row r="489" spans="2:6" ht="12.75" hidden="1">
      <c r="B489" s="288"/>
      <c r="F489" s="60"/>
    </row>
    <row r="490" spans="2:6" ht="12.75" hidden="1">
      <c r="B490" s="288"/>
      <c r="F490" s="60"/>
    </row>
    <row r="491" spans="2:6" ht="12.75" hidden="1">
      <c r="B491" s="288"/>
      <c r="F491" s="60"/>
    </row>
    <row r="492" spans="2:6" ht="12.75" hidden="1">
      <c r="B492" s="288"/>
      <c r="F492" s="60"/>
    </row>
    <row r="493" spans="2:6" ht="12.75" hidden="1">
      <c r="B493" s="288"/>
      <c r="F493" s="60"/>
    </row>
    <row r="494" spans="2:6" ht="12.75" hidden="1">
      <c r="B494" s="288"/>
      <c r="F494" s="60"/>
    </row>
    <row r="495" spans="2:6" ht="12.75" hidden="1">
      <c r="B495" s="288"/>
      <c r="F495" s="60"/>
    </row>
    <row r="496" spans="2:6" ht="12.75" hidden="1">
      <c r="B496" s="288"/>
      <c r="F496" s="60"/>
    </row>
    <row r="497" spans="2:6" ht="12.75" hidden="1">
      <c r="B497" s="288"/>
      <c r="F497" s="60"/>
    </row>
    <row r="498" spans="2:6" ht="12.75" hidden="1">
      <c r="B498" s="288"/>
      <c r="F498" s="60"/>
    </row>
    <row r="499" spans="2:6" ht="12.75" hidden="1">
      <c r="B499" s="288"/>
      <c r="F499" s="60"/>
    </row>
    <row r="500" spans="2:6" ht="12.75" hidden="1">
      <c r="B500" s="288"/>
      <c r="F500" s="60"/>
    </row>
    <row r="501" spans="2:6" ht="12.75" hidden="1">
      <c r="B501" s="288"/>
      <c r="F501" s="60"/>
    </row>
    <row r="502" spans="2:6" ht="12.75" hidden="1">
      <c r="B502" s="288"/>
      <c r="F502" s="60"/>
    </row>
    <row r="503" spans="2:6" ht="12.75" hidden="1">
      <c r="B503" s="288"/>
      <c r="F503" s="60"/>
    </row>
    <row r="504" spans="2:6" ht="12.75" hidden="1">
      <c r="B504" s="288"/>
      <c r="F504" s="60"/>
    </row>
    <row r="505" spans="2:6" ht="12.75" hidden="1">
      <c r="B505" s="288"/>
      <c r="F505" s="60"/>
    </row>
    <row r="506" spans="2:6" ht="12.75" hidden="1">
      <c r="B506" s="288"/>
      <c r="F506" s="60"/>
    </row>
    <row r="507" spans="2:6" ht="12.75" hidden="1">
      <c r="B507" s="288"/>
      <c r="F507" s="60"/>
    </row>
    <row r="508" spans="2:6" ht="12.75" hidden="1">
      <c r="B508" s="288"/>
      <c r="F508" s="60"/>
    </row>
    <row r="509" spans="2:6" ht="12.75" hidden="1">
      <c r="B509" s="288"/>
      <c r="F509" s="60"/>
    </row>
    <row r="510" spans="2:6" ht="12.75" hidden="1">
      <c r="B510" s="288"/>
      <c r="F510" s="60"/>
    </row>
    <row r="511" spans="2:6" ht="12.75" hidden="1">
      <c r="B511" s="288"/>
      <c r="F511" s="60"/>
    </row>
    <row r="512" spans="2:6" ht="12.75" hidden="1">
      <c r="B512" s="288"/>
      <c r="F512" s="60"/>
    </row>
    <row r="513" spans="2:6" ht="12.75" hidden="1">
      <c r="B513" s="288"/>
      <c r="F513" s="60"/>
    </row>
    <row r="514" spans="2:6" ht="12.75" hidden="1">
      <c r="B514" s="288"/>
      <c r="F514" s="60"/>
    </row>
    <row r="515" spans="2:6" ht="12.75" hidden="1">
      <c r="B515" s="288"/>
      <c r="F515" s="60"/>
    </row>
    <row r="516" spans="2:6" ht="12.75" hidden="1">
      <c r="B516" s="288"/>
      <c r="F516" s="60"/>
    </row>
    <row r="517" spans="2:6" ht="12.75" hidden="1">
      <c r="B517" s="288"/>
      <c r="F517" s="60"/>
    </row>
    <row r="518" spans="2:6" ht="12.75" hidden="1">
      <c r="B518" s="288"/>
      <c r="F518" s="60"/>
    </row>
    <row r="519" spans="2:6" ht="12.75" hidden="1">
      <c r="B519" s="288"/>
      <c r="F519" s="60"/>
    </row>
    <row r="520" spans="2:6" ht="12.75" hidden="1">
      <c r="B520" s="288"/>
      <c r="F520" s="60"/>
    </row>
    <row r="521" spans="2:6" ht="12.75" hidden="1">
      <c r="B521" s="288"/>
      <c r="F521" s="60"/>
    </row>
    <row r="522" spans="2:6" ht="12.75" hidden="1">
      <c r="B522" s="288"/>
      <c r="F522" s="60"/>
    </row>
    <row r="523" spans="2:6" ht="12.75" hidden="1">
      <c r="B523" s="288"/>
      <c r="F523" s="60"/>
    </row>
    <row r="524" spans="2:6" ht="12.75" hidden="1">
      <c r="B524" s="288"/>
      <c r="F524" s="60"/>
    </row>
    <row r="525" spans="2:6" ht="12.75" hidden="1">
      <c r="B525" s="288"/>
      <c r="F525" s="60"/>
    </row>
    <row r="526" spans="2:6" ht="12.75" hidden="1">
      <c r="B526" s="288"/>
      <c r="F526" s="60"/>
    </row>
    <row r="527" spans="2:6" ht="12.75" hidden="1">
      <c r="B527" s="288"/>
      <c r="F527" s="60"/>
    </row>
    <row r="528" spans="2:6" ht="12.75" hidden="1">
      <c r="B528" s="288"/>
      <c r="F528" s="60"/>
    </row>
    <row r="529" spans="2:6" ht="12.75" hidden="1">
      <c r="B529" s="288"/>
      <c r="F529" s="60"/>
    </row>
    <row r="530" spans="2:6" ht="12.75" hidden="1">
      <c r="B530" s="288"/>
      <c r="F530" s="60"/>
    </row>
    <row r="531" spans="2:6" ht="12.75" hidden="1">
      <c r="B531" s="288"/>
      <c r="F531" s="60"/>
    </row>
    <row r="532" spans="2:6" ht="12.75" hidden="1">
      <c r="B532" s="288"/>
      <c r="F532" s="60"/>
    </row>
    <row r="533" spans="2:6" ht="12.75" hidden="1">
      <c r="B533" s="288"/>
      <c r="F533" s="60"/>
    </row>
    <row r="534" spans="2:6" ht="12.75" hidden="1">
      <c r="B534" s="288"/>
      <c r="F534" s="60"/>
    </row>
    <row r="535" spans="2:6" ht="12.75" hidden="1">
      <c r="B535" s="288"/>
      <c r="F535" s="60"/>
    </row>
    <row r="536" spans="2:6" ht="12.75" hidden="1">
      <c r="B536" s="288"/>
      <c r="F536" s="60"/>
    </row>
    <row r="537" spans="2:6" ht="12.75" hidden="1">
      <c r="B537" s="288"/>
      <c r="F537" s="60"/>
    </row>
    <row r="538" spans="2:6" ht="12.75" hidden="1">
      <c r="B538" s="288"/>
      <c r="F538" s="60"/>
    </row>
    <row r="539" spans="2:6" ht="12.75" hidden="1">
      <c r="B539" s="288"/>
      <c r="F539" s="60"/>
    </row>
    <row r="540" spans="2:6" ht="12.75" hidden="1">
      <c r="B540" s="288"/>
      <c r="F540" s="60"/>
    </row>
    <row r="541" spans="2:6" ht="12.75" hidden="1">
      <c r="B541" s="288"/>
      <c r="F541" s="60"/>
    </row>
    <row r="542" spans="2:6" ht="12.75" hidden="1">
      <c r="B542" s="288"/>
      <c r="F542" s="60"/>
    </row>
    <row r="543" spans="2:6" ht="12.75" hidden="1">
      <c r="B543" s="288"/>
      <c r="F543" s="60"/>
    </row>
    <row r="544" spans="2:6" ht="12.75" hidden="1">
      <c r="B544" s="288"/>
      <c r="F544" s="60"/>
    </row>
    <row r="545" spans="2:6" ht="12.75" hidden="1">
      <c r="B545" s="288"/>
      <c r="F545" s="60"/>
    </row>
    <row r="546" spans="2:6" ht="12.75" hidden="1">
      <c r="B546" s="288"/>
      <c r="F546" s="60"/>
    </row>
    <row r="547" spans="2:6" ht="12.75" hidden="1">
      <c r="B547" s="288"/>
      <c r="F547" s="60"/>
    </row>
    <row r="548" spans="2:6" ht="12.75" hidden="1">
      <c r="B548" s="288"/>
      <c r="F548" s="60"/>
    </row>
    <row r="549" spans="2:6" ht="12.75" hidden="1">
      <c r="B549" s="288"/>
      <c r="F549" s="60"/>
    </row>
    <row r="550" spans="2:6" ht="12.75" hidden="1">
      <c r="B550" s="288"/>
      <c r="F550" s="60"/>
    </row>
    <row r="551" spans="2:6" ht="12.75" hidden="1">
      <c r="B551" s="288"/>
      <c r="F551" s="60"/>
    </row>
    <row r="552" spans="2:6" ht="12.75" hidden="1">
      <c r="B552" s="288"/>
      <c r="F552" s="60"/>
    </row>
    <row r="553" spans="2:6" ht="12.75" hidden="1">
      <c r="B553" s="288"/>
      <c r="F553" s="60"/>
    </row>
    <row r="554" spans="2:6" ht="12.75" hidden="1">
      <c r="B554" s="288"/>
      <c r="F554" s="60"/>
    </row>
    <row r="555" spans="2:6" ht="12.75" hidden="1">
      <c r="B555" s="288"/>
      <c r="F555" s="60"/>
    </row>
    <row r="556" spans="2:6" ht="12.75" hidden="1">
      <c r="B556" s="288"/>
      <c r="F556" s="60"/>
    </row>
    <row r="557" spans="2:6" ht="12.75" hidden="1">
      <c r="B557" s="288"/>
      <c r="F557" s="60"/>
    </row>
    <row r="558" spans="2:6" ht="12.75" hidden="1">
      <c r="B558" s="288"/>
      <c r="F558" s="60"/>
    </row>
    <row r="559" spans="2:6" ht="12.75" hidden="1">
      <c r="B559" s="288"/>
      <c r="F559" s="60"/>
    </row>
    <row r="560" spans="2:6" ht="12.75" hidden="1">
      <c r="B560" s="288"/>
      <c r="F560" s="60"/>
    </row>
    <row r="561" spans="2:6" ht="12.75" hidden="1">
      <c r="B561" s="288"/>
      <c r="F561" s="60"/>
    </row>
    <row r="562" spans="2:6" ht="12.75" hidden="1">
      <c r="B562" s="288"/>
      <c r="F562" s="60"/>
    </row>
    <row r="563" spans="2:6" ht="12.75" hidden="1">
      <c r="B563" s="288"/>
      <c r="F563" s="60"/>
    </row>
    <row r="564" spans="2:6" ht="12.75" hidden="1">
      <c r="B564" s="288"/>
      <c r="F564" s="60"/>
    </row>
    <row r="565" spans="2:6" ht="12.75" hidden="1">
      <c r="B565" s="288"/>
      <c r="F565" s="60"/>
    </row>
    <row r="566" spans="2:6" ht="12.75" hidden="1">
      <c r="B566" s="288"/>
      <c r="F566" s="60"/>
    </row>
    <row r="567" spans="2:6" ht="12.75" hidden="1">
      <c r="B567" s="288"/>
      <c r="F567" s="60"/>
    </row>
    <row r="568" spans="2:6" ht="12.75" hidden="1">
      <c r="B568" s="288"/>
      <c r="F568" s="60"/>
    </row>
    <row r="569" spans="2:6" ht="12.75" hidden="1">
      <c r="B569" s="288"/>
      <c r="F569" s="60"/>
    </row>
    <row r="570" spans="2:6" ht="12.75" hidden="1">
      <c r="B570" s="288"/>
      <c r="F570" s="60"/>
    </row>
    <row r="571" spans="2:6" ht="12.75" hidden="1">
      <c r="B571" s="288"/>
      <c r="F571" s="60"/>
    </row>
    <row r="572" spans="2:6" ht="12.75" hidden="1">
      <c r="B572" s="288"/>
      <c r="F572" s="60"/>
    </row>
    <row r="573" spans="2:6" ht="12.75" hidden="1">
      <c r="B573" s="288"/>
      <c r="F573" s="60"/>
    </row>
    <row r="574" spans="2:6" ht="12.75" hidden="1">
      <c r="B574" s="288"/>
      <c r="F574" s="60"/>
    </row>
    <row r="575" spans="2:6" ht="12.75" hidden="1">
      <c r="B575" s="288"/>
      <c r="F575" s="60"/>
    </row>
    <row r="576" spans="2:6" ht="12.75" hidden="1">
      <c r="B576" s="288"/>
      <c r="F576" s="60"/>
    </row>
    <row r="577" spans="2:6" ht="12.75" hidden="1">
      <c r="B577" s="288"/>
      <c r="F577" s="60"/>
    </row>
    <row r="578" spans="2:6" ht="12.75" hidden="1">
      <c r="B578" s="288"/>
      <c r="F578" s="60"/>
    </row>
    <row r="579" spans="2:6" ht="12.75" hidden="1">
      <c r="B579" s="288"/>
      <c r="F579" s="60"/>
    </row>
    <row r="580" spans="2:6" ht="12.75" hidden="1">
      <c r="B580" s="288"/>
      <c r="F580" s="60"/>
    </row>
    <row r="581" spans="2:6" ht="12.75" hidden="1">
      <c r="B581" s="288"/>
      <c r="F581" s="60"/>
    </row>
    <row r="582" spans="2:6" ht="12.75" hidden="1">
      <c r="B582" s="288"/>
      <c r="F582" s="60"/>
    </row>
    <row r="583" spans="2:6" ht="12.75" hidden="1">
      <c r="B583" s="288"/>
      <c r="F583" s="60"/>
    </row>
    <row r="584" spans="2:6" ht="12.75" hidden="1">
      <c r="B584" s="288"/>
      <c r="F584" s="60"/>
    </row>
    <row r="585" spans="2:6" ht="12.75" hidden="1">
      <c r="B585" s="288"/>
      <c r="F585" s="60"/>
    </row>
    <row r="586" spans="2:6" ht="12.75" hidden="1">
      <c r="B586" s="288"/>
      <c r="F586" s="60"/>
    </row>
    <row r="587" spans="2:6" ht="12.75" hidden="1">
      <c r="B587" s="288"/>
      <c r="F587" s="60"/>
    </row>
    <row r="588" spans="2:6" ht="12.75" hidden="1">
      <c r="B588" s="288"/>
      <c r="F588" s="60"/>
    </row>
    <row r="589" spans="2:6" ht="12.75" hidden="1">
      <c r="B589" s="288"/>
      <c r="F589" s="60"/>
    </row>
    <row r="590" spans="2:6" ht="12.75" hidden="1">
      <c r="B590" s="288"/>
      <c r="F590" s="60"/>
    </row>
    <row r="591" spans="2:6" ht="12.75" hidden="1">
      <c r="B591" s="288"/>
      <c r="F591" s="60"/>
    </row>
    <row r="592" spans="2:6" ht="12.75" hidden="1">
      <c r="B592" s="288"/>
      <c r="F592" s="60"/>
    </row>
    <row r="593" spans="2:6" ht="12.75" hidden="1">
      <c r="B593" s="288"/>
      <c r="F593" s="60"/>
    </row>
    <row r="594" spans="2:6" ht="12.75" hidden="1">
      <c r="B594" s="288"/>
      <c r="F594" s="60"/>
    </row>
    <row r="595" spans="2:6" ht="12.75" hidden="1">
      <c r="B595" s="288"/>
      <c r="F595" s="60"/>
    </row>
    <row r="596" spans="2:6" ht="12.75" hidden="1">
      <c r="B596" s="288"/>
      <c r="F596" s="60"/>
    </row>
    <row r="597" spans="2:6" ht="12.75" hidden="1">
      <c r="B597" s="288"/>
      <c r="F597" s="60"/>
    </row>
    <row r="598" spans="2:6" ht="12.75" hidden="1">
      <c r="B598" s="288"/>
      <c r="F598" s="60"/>
    </row>
    <row r="599" spans="2:6" ht="12.75" hidden="1">
      <c r="B599" s="288"/>
      <c r="F599" s="60"/>
    </row>
    <row r="600" spans="2:6" ht="12.75" hidden="1">
      <c r="B600" s="288"/>
      <c r="F600" s="60"/>
    </row>
    <row r="601" spans="2:6" ht="12.75" hidden="1">
      <c r="B601" s="288"/>
      <c r="F601" s="60"/>
    </row>
    <row r="602" spans="2:6" ht="12.75" hidden="1">
      <c r="B602" s="288"/>
      <c r="F602" s="60"/>
    </row>
    <row r="603" spans="2:6" ht="12.75" hidden="1">
      <c r="B603" s="288"/>
      <c r="F603" s="60"/>
    </row>
    <row r="604" spans="2:6" ht="12.75" hidden="1">
      <c r="B604" s="288"/>
      <c r="F604" s="60"/>
    </row>
    <row r="605" spans="2:6" ht="12.75" hidden="1">
      <c r="B605" s="288"/>
      <c r="F605" s="60"/>
    </row>
    <row r="606" spans="2:6" ht="12.75" hidden="1">
      <c r="B606" s="288"/>
      <c r="F606" s="60"/>
    </row>
    <row r="607" spans="2:6" ht="12.75" hidden="1">
      <c r="B607" s="288"/>
      <c r="F607" s="60"/>
    </row>
    <row r="608" spans="2:6" ht="12.75" hidden="1">
      <c r="B608" s="288"/>
      <c r="F608" s="60"/>
    </row>
    <row r="609" spans="2:6" ht="12.75" hidden="1">
      <c r="B609" s="288"/>
      <c r="F609" s="60"/>
    </row>
    <row r="610" spans="2:6" ht="12.75" hidden="1">
      <c r="B610" s="288"/>
      <c r="F610" s="60"/>
    </row>
    <row r="611" spans="2:6" ht="12.75" hidden="1">
      <c r="B611" s="288"/>
      <c r="F611" s="60"/>
    </row>
    <row r="612" spans="2:6" ht="12.75" hidden="1">
      <c r="B612" s="288"/>
      <c r="F612" s="60"/>
    </row>
    <row r="613" spans="2:6" ht="12.75" hidden="1">
      <c r="B613" s="288"/>
      <c r="F613" s="60"/>
    </row>
    <row r="614" spans="2:6" ht="12.75" hidden="1">
      <c r="B614" s="288"/>
      <c r="F614" s="60"/>
    </row>
    <row r="615" spans="2:6" ht="12.75" hidden="1">
      <c r="B615" s="288"/>
      <c r="F615" s="60"/>
    </row>
    <row r="616" spans="2:6" ht="12.75" hidden="1">
      <c r="B616" s="288"/>
      <c r="F616" s="60"/>
    </row>
    <row r="617" spans="2:6" ht="12.75" hidden="1">
      <c r="B617" s="288"/>
      <c r="F617" s="60"/>
    </row>
    <row r="618" spans="2:6" ht="12.75" hidden="1">
      <c r="B618" s="288"/>
      <c r="F618" s="60"/>
    </row>
    <row r="619" spans="2:6" ht="12.75" hidden="1">
      <c r="B619" s="288"/>
      <c r="F619" s="60"/>
    </row>
    <row r="620" spans="2:6" ht="12.75" hidden="1">
      <c r="B620" s="288"/>
      <c r="F620" s="60"/>
    </row>
    <row r="621" spans="2:6" ht="12.75" hidden="1">
      <c r="B621" s="288"/>
      <c r="F621" s="60"/>
    </row>
    <row r="622" spans="2:6" ht="12.75" hidden="1">
      <c r="B622" s="288"/>
      <c r="F622" s="60"/>
    </row>
    <row r="623" spans="2:6" ht="12.75" hidden="1">
      <c r="B623" s="288"/>
      <c r="F623" s="60"/>
    </row>
    <row r="624" spans="2:6" ht="12.75" hidden="1">
      <c r="B624" s="288"/>
      <c r="F624" s="60"/>
    </row>
    <row r="625" spans="2:6" ht="12.75" hidden="1">
      <c r="B625" s="288"/>
      <c r="F625" s="60"/>
    </row>
    <row r="626" spans="2:6" ht="12.75" hidden="1">
      <c r="B626" s="288"/>
      <c r="F626" s="60"/>
    </row>
    <row r="627" spans="2:6" ht="12.75" hidden="1">
      <c r="B627" s="288"/>
      <c r="F627" s="60"/>
    </row>
    <row r="628" spans="2:6" ht="12.75" hidden="1">
      <c r="B628" s="288"/>
      <c r="F628" s="60"/>
    </row>
    <row r="629" spans="2:6" ht="12.75" hidden="1">
      <c r="B629" s="288"/>
      <c r="F629" s="60"/>
    </row>
    <row r="630" spans="2:6" ht="12.75" hidden="1">
      <c r="B630" s="288"/>
      <c r="F630" s="60"/>
    </row>
    <row r="631" spans="2:6" ht="12.75" hidden="1">
      <c r="B631" s="288"/>
      <c r="F631" s="60"/>
    </row>
    <row r="632" spans="2:6" ht="12.75" hidden="1">
      <c r="B632" s="288"/>
      <c r="F632" s="60"/>
    </row>
    <row r="633" spans="2:6" ht="12.75" hidden="1">
      <c r="B633" s="288"/>
      <c r="F633" s="60"/>
    </row>
    <row r="634" spans="2:6" ht="12.75" hidden="1">
      <c r="B634" s="288"/>
      <c r="F634" s="60"/>
    </row>
    <row r="635" spans="2:6" ht="12.75" hidden="1">
      <c r="B635" s="288"/>
      <c r="F635" s="60"/>
    </row>
    <row r="636" spans="2:6" ht="12.75" hidden="1">
      <c r="B636" s="288"/>
      <c r="F636" s="60"/>
    </row>
    <row r="637" spans="2:6" ht="12.75" hidden="1">
      <c r="B637" s="288"/>
      <c r="F637" s="60"/>
    </row>
    <row r="638" spans="2:6" ht="12.75" hidden="1">
      <c r="B638" s="288"/>
      <c r="F638" s="60"/>
    </row>
    <row r="639" spans="2:6" ht="12.75" hidden="1">
      <c r="B639" s="288"/>
      <c r="F639" s="60"/>
    </row>
    <row r="640" spans="2:6" ht="12.75" hidden="1">
      <c r="B640" s="288"/>
      <c r="F640" s="60"/>
    </row>
    <row r="641" spans="2:6" ht="12.75" hidden="1">
      <c r="B641" s="288"/>
      <c r="F641" s="60"/>
    </row>
    <row r="642" spans="2:6" ht="12.75" hidden="1">
      <c r="B642" s="288"/>
      <c r="F642" s="60"/>
    </row>
    <row r="643" spans="2:6" ht="12.75" hidden="1">
      <c r="B643" s="288"/>
      <c r="F643" s="60"/>
    </row>
    <row r="644" spans="2:6" ht="12.75" hidden="1">
      <c r="B644" s="288"/>
      <c r="F644" s="60"/>
    </row>
    <row r="645" spans="2:6" ht="12.75" hidden="1">
      <c r="B645" s="288"/>
      <c r="F645" s="60"/>
    </row>
    <row r="646" spans="2:6" ht="12.75" hidden="1">
      <c r="B646" s="288"/>
      <c r="F646" s="60"/>
    </row>
    <row r="647" spans="2:6" ht="12.75" hidden="1">
      <c r="B647" s="288"/>
      <c r="F647" s="60"/>
    </row>
    <row r="648" spans="2:6" ht="12.75" hidden="1">
      <c r="B648" s="288"/>
      <c r="F648" s="60"/>
    </row>
    <row r="649" spans="2:6" ht="12.75" hidden="1">
      <c r="B649" s="288"/>
      <c r="F649" s="60"/>
    </row>
    <row r="650" spans="2:6" ht="12.75" hidden="1">
      <c r="B650" s="288"/>
      <c r="F650" s="60"/>
    </row>
    <row r="651" spans="2:6" ht="12.75" hidden="1">
      <c r="B651" s="288"/>
      <c r="F651" s="60"/>
    </row>
    <row r="652" spans="2:6" ht="12.75" hidden="1">
      <c r="B652" s="288"/>
      <c r="F652" s="60"/>
    </row>
    <row r="653" spans="2:6" ht="12.75" hidden="1">
      <c r="B653" s="288"/>
      <c r="F653" s="60"/>
    </row>
    <row r="654" spans="2:6" ht="12.75" hidden="1">
      <c r="B654" s="288"/>
      <c r="F654" s="60"/>
    </row>
    <row r="655" spans="2:6" ht="12.75" hidden="1">
      <c r="B655" s="288"/>
      <c r="F655" s="60"/>
    </row>
    <row r="656" spans="2:6" ht="12.75" hidden="1">
      <c r="B656" s="288"/>
      <c r="F656" s="60"/>
    </row>
    <row r="657" spans="2:6" ht="12.75" hidden="1">
      <c r="B657" s="288"/>
      <c r="F657" s="60"/>
    </row>
    <row r="658" spans="2:6" ht="12.75" hidden="1">
      <c r="B658" s="288"/>
      <c r="F658" s="60"/>
    </row>
    <row r="659" spans="2:6" ht="12.75" hidden="1">
      <c r="B659" s="288"/>
      <c r="F659" s="60"/>
    </row>
    <row r="660" spans="2:6" ht="12.75" hidden="1">
      <c r="B660" s="288"/>
      <c r="F660" s="60"/>
    </row>
    <row r="661" spans="2:6" ht="12.75" hidden="1">
      <c r="B661" s="288"/>
      <c r="F661" s="60"/>
    </row>
    <row r="662" spans="2:6" ht="12.75" hidden="1">
      <c r="B662" s="288"/>
      <c r="F662" s="60"/>
    </row>
    <row r="663" spans="2:6" ht="12.75" hidden="1">
      <c r="B663" s="288"/>
      <c r="F663" s="60"/>
    </row>
    <row r="664" spans="2:6" ht="12.75" hidden="1">
      <c r="B664" s="288"/>
      <c r="F664" s="60"/>
    </row>
    <row r="665" spans="2:6" ht="12.75" hidden="1">
      <c r="B665" s="288"/>
      <c r="F665" s="60"/>
    </row>
    <row r="666" spans="2:6" ht="12.75" hidden="1">
      <c r="B666" s="288"/>
      <c r="F666" s="60"/>
    </row>
    <row r="667" spans="2:6" ht="12.75" hidden="1">
      <c r="B667" s="288"/>
      <c r="F667" s="60"/>
    </row>
    <row r="668" spans="2:6" ht="12.75" hidden="1">
      <c r="B668" s="288"/>
      <c r="F668" s="60"/>
    </row>
    <row r="669" spans="2:6" ht="12.75" hidden="1">
      <c r="B669" s="288"/>
      <c r="F669" s="60"/>
    </row>
    <row r="670" spans="2:6" ht="12.75" hidden="1">
      <c r="B670" s="288"/>
      <c r="F670" s="60"/>
    </row>
    <row r="671" spans="2:6" ht="12.75" hidden="1">
      <c r="B671" s="288"/>
      <c r="F671" s="60"/>
    </row>
    <row r="672" spans="2:6" ht="12.75" hidden="1">
      <c r="B672" s="288"/>
      <c r="F672" s="60"/>
    </row>
    <row r="673" spans="2:6" ht="12.75" hidden="1">
      <c r="B673" s="288"/>
      <c r="F673" s="60"/>
    </row>
    <row r="674" spans="2:6" ht="12.75" hidden="1">
      <c r="B674" s="288"/>
      <c r="F674" s="60"/>
    </row>
    <row r="675" spans="2:6" ht="12.75" hidden="1">
      <c r="B675" s="288"/>
      <c r="F675" s="60"/>
    </row>
    <row r="676" spans="2:6" ht="12.75" hidden="1">
      <c r="B676" s="288"/>
      <c r="F676" s="60"/>
    </row>
    <row r="677" spans="2:6" ht="12.75" hidden="1">
      <c r="B677" s="288"/>
      <c r="F677" s="60"/>
    </row>
    <row r="678" spans="2:6" ht="12.75" hidden="1">
      <c r="B678" s="288"/>
      <c r="F678" s="60"/>
    </row>
    <row r="679" spans="2:6" ht="12.75" hidden="1">
      <c r="B679" s="288"/>
      <c r="F679" s="60"/>
    </row>
    <row r="680" spans="2:6" ht="12.75" hidden="1">
      <c r="B680" s="288"/>
      <c r="F680" s="60"/>
    </row>
    <row r="681" spans="2:6" ht="12.75" hidden="1">
      <c r="B681" s="288"/>
      <c r="F681" s="60"/>
    </row>
    <row r="682" spans="2:6" ht="12.75" hidden="1">
      <c r="B682" s="288"/>
      <c r="F682" s="60"/>
    </row>
    <row r="683" spans="2:6" ht="12.75" hidden="1">
      <c r="B683" s="288"/>
      <c r="F683" s="60"/>
    </row>
    <row r="684" spans="2:6" ht="12.75" hidden="1">
      <c r="B684" s="288"/>
      <c r="F684" s="60"/>
    </row>
    <row r="685" spans="2:6" ht="12.75" hidden="1">
      <c r="B685" s="288"/>
      <c r="F685" s="60"/>
    </row>
    <row r="686" spans="2:6" ht="12.75" hidden="1">
      <c r="B686" s="288"/>
      <c r="F686" s="60"/>
    </row>
    <row r="687" spans="2:6" ht="12.75" hidden="1">
      <c r="B687" s="288"/>
      <c r="F687" s="60"/>
    </row>
    <row r="688" spans="2:6" ht="12.75" hidden="1">
      <c r="B688" s="288"/>
      <c r="F688" s="60"/>
    </row>
    <row r="689" spans="2:6" ht="12.75" hidden="1">
      <c r="B689" s="288"/>
      <c r="F689" s="60"/>
    </row>
    <row r="690" spans="2:6" ht="12.75" hidden="1">
      <c r="B690" s="288"/>
      <c r="F690" s="60"/>
    </row>
    <row r="691" spans="2:6" ht="12.75" hidden="1">
      <c r="B691" s="288"/>
      <c r="F691" s="60"/>
    </row>
    <row r="692" spans="2:6" ht="12.75" hidden="1">
      <c r="B692" s="288"/>
      <c r="F692" s="60"/>
    </row>
    <row r="693" spans="2:6" ht="12.75" hidden="1">
      <c r="B693" s="288"/>
      <c r="F693" s="60"/>
    </row>
    <row r="694" spans="2:6" ht="12.75" hidden="1">
      <c r="B694" s="288"/>
      <c r="F694" s="60"/>
    </row>
    <row r="695" spans="2:6" ht="12.75" hidden="1">
      <c r="B695" s="288"/>
      <c r="F695" s="60"/>
    </row>
    <row r="696" spans="2:6" ht="12.75" hidden="1">
      <c r="B696" s="288"/>
      <c r="F696" s="60"/>
    </row>
    <row r="697" spans="2:6" ht="12.75" hidden="1">
      <c r="B697" s="288"/>
      <c r="F697" s="60"/>
    </row>
    <row r="698" spans="2:6" ht="12.75" hidden="1">
      <c r="B698" s="288"/>
      <c r="F698" s="60"/>
    </row>
    <row r="699" spans="2:6" ht="12.75" hidden="1">
      <c r="B699" s="288"/>
      <c r="F699" s="60"/>
    </row>
    <row r="700" spans="2:6" ht="12.75" hidden="1">
      <c r="B700" s="288"/>
      <c r="F700" s="60"/>
    </row>
    <row r="701" spans="2:6" ht="12.75" hidden="1">
      <c r="B701" s="288"/>
      <c r="F701" s="60"/>
    </row>
    <row r="702" spans="2:6" ht="12.75" hidden="1">
      <c r="B702" s="288"/>
      <c r="F702" s="60"/>
    </row>
    <row r="703" spans="2:6" ht="12.75" hidden="1">
      <c r="B703" s="288"/>
      <c r="F703" s="60"/>
    </row>
    <row r="704" spans="2:6" ht="12.75" hidden="1">
      <c r="B704" s="288"/>
      <c r="F704" s="60"/>
    </row>
    <row r="705" spans="2:6" ht="12.75" hidden="1">
      <c r="B705" s="288"/>
      <c r="F705" s="60"/>
    </row>
    <row r="706" spans="2:6" ht="12.75" hidden="1">
      <c r="B706" s="288"/>
      <c r="F706" s="60"/>
    </row>
    <row r="707" spans="2:6" ht="12.75" hidden="1">
      <c r="B707" s="288"/>
      <c r="F707" s="60"/>
    </row>
    <row r="708" spans="2:6" ht="12.75" hidden="1">
      <c r="B708" s="288"/>
      <c r="F708" s="60"/>
    </row>
    <row r="709" spans="2:6" ht="12.75" hidden="1">
      <c r="B709" s="288"/>
      <c r="F709" s="60"/>
    </row>
    <row r="710" spans="2:6" ht="12.75" hidden="1">
      <c r="B710" s="288"/>
      <c r="F710" s="60"/>
    </row>
    <row r="711" spans="2:6" ht="12.75" hidden="1">
      <c r="B711" s="288"/>
      <c r="F711" s="60"/>
    </row>
    <row r="712" spans="2:6" ht="12.75" hidden="1">
      <c r="B712" s="288"/>
      <c r="F712" s="60"/>
    </row>
    <row r="713" spans="2:6" ht="12.75" hidden="1">
      <c r="B713" s="288"/>
      <c r="F713" s="60"/>
    </row>
    <row r="714" spans="2:6" ht="12.75" hidden="1">
      <c r="B714" s="288"/>
      <c r="F714" s="60"/>
    </row>
    <row r="715" spans="2:6" ht="12.75" hidden="1">
      <c r="B715" s="288"/>
      <c r="F715" s="60"/>
    </row>
    <row r="716" spans="2:6" ht="12.75" hidden="1">
      <c r="B716" s="288"/>
      <c r="F716" s="60"/>
    </row>
    <row r="717" spans="1:13" s="57" customFormat="1" ht="12.75">
      <c r="A717" s="12"/>
      <c r="B717" s="288">
        <v>525000</v>
      </c>
      <c r="C717" s="1" t="s">
        <v>163</v>
      </c>
      <c r="D717" s="1" t="s">
        <v>164</v>
      </c>
      <c r="E717" s="1"/>
      <c r="F717" s="60" t="s">
        <v>165</v>
      </c>
      <c r="G717" s="27" t="s">
        <v>73</v>
      </c>
      <c r="H717" s="6">
        <v>-525000</v>
      </c>
      <c r="I717" s="22">
        <v>1166.6666666666667</v>
      </c>
      <c r="J717" s="22"/>
      <c r="K717" s="40">
        <v>450</v>
      </c>
      <c r="L717"/>
      <c r="M717" s="40">
        <v>450</v>
      </c>
    </row>
    <row r="718" spans="1:13" ht="12.75">
      <c r="A718" s="11"/>
      <c r="B718" s="287">
        <v>525000</v>
      </c>
      <c r="C718" s="11"/>
      <c r="D718" s="11" t="s">
        <v>164</v>
      </c>
      <c r="E718" s="11"/>
      <c r="F718" s="63"/>
      <c r="G718" s="18"/>
      <c r="H718" s="55">
        <v>0</v>
      </c>
      <c r="I718" s="56">
        <v>1166.6666666666667</v>
      </c>
      <c r="J718" s="56"/>
      <c r="K718" s="154">
        <v>450</v>
      </c>
      <c r="L718" s="57"/>
      <c r="M718" s="154">
        <v>450</v>
      </c>
    </row>
    <row r="719" ht="12.75">
      <c r="F719" s="60"/>
    </row>
    <row r="720" ht="12.75">
      <c r="F720" s="60"/>
    </row>
    <row r="721" spans="1:11" s="253" customFormat="1" ht="12.75">
      <c r="A721" s="248"/>
      <c r="B721" s="249"/>
      <c r="C721" s="260" t="s">
        <v>180</v>
      </c>
      <c r="D721" s="248"/>
      <c r="E721" s="248"/>
      <c r="F721" s="250"/>
      <c r="G721" s="250"/>
      <c r="H721" s="249"/>
      <c r="I721" s="255"/>
      <c r="K721" s="252"/>
    </row>
    <row r="722" spans="1:11" s="253" customFormat="1" ht="12.75">
      <c r="A722" s="248"/>
      <c r="B722" s="249"/>
      <c r="C722" s="248"/>
      <c r="D722" s="248"/>
      <c r="E722" s="248" t="s">
        <v>186</v>
      </c>
      <c r="F722" s="250"/>
      <c r="G722" s="250"/>
      <c r="H722" s="249"/>
      <c r="I722" s="255"/>
      <c r="K722" s="252"/>
    </row>
    <row r="723" spans="1:13" s="253" customFormat="1" ht="12.75">
      <c r="A723" s="248"/>
      <c r="B723" s="256">
        <v>-270597</v>
      </c>
      <c r="C723" s="249" t="s">
        <v>166</v>
      </c>
      <c r="D723" s="248"/>
      <c r="E723" s="248" t="s">
        <v>185</v>
      </c>
      <c r="F723" s="250"/>
      <c r="G723" s="250" t="s">
        <v>50</v>
      </c>
      <c r="H723" s="249">
        <v>270597</v>
      </c>
      <c r="I723" s="257">
        <v>300</v>
      </c>
      <c r="K723" s="258"/>
      <c r="M723" s="259">
        <v>901.99</v>
      </c>
    </row>
    <row r="724" spans="1:13" s="253" customFormat="1" ht="12.75">
      <c r="A724" s="248"/>
      <c r="B724" s="249">
        <v>17888</v>
      </c>
      <c r="C724" s="248" t="s">
        <v>178</v>
      </c>
      <c r="D724" s="248"/>
      <c r="E724" s="248"/>
      <c r="F724" s="250"/>
      <c r="G724" s="250" t="s">
        <v>50</v>
      </c>
      <c r="H724" s="249">
        <v>252709</v>
      </c>
      <c r="I724" s="257">
        <v>19.831705451279948</v>
      </c>
      <c r="K724" s="258"/>
      <c r="M724" s="253">
        <v>901.99</v>
      </c>
    </row>
    <row r="725" spans="1:13" s="253" customFormat="1" ht="12.75">
      <c r="A725" s="248"/>
      <c r="B725" s="256">
        <v>-252709</v>
      </c>
      <c r="C725" s="260" t="s">
        <v>167</v>
      </c>
      <c r="D725" s="248"/>
      <c r="E725" s="248"/>
      <c r="F725" s="250"/>
      <c r="G725" s="250" t="s">
        <v>50</v>
      </c>
      <c r="H725" s="249">
        <v>0</v>
      </c>
      <c r="I725" s="257">
        <v>-274.4659129169246</v>
      </c>
      <c r="K725" s="252"/>
      <c r="M725" s="253">
        <v>920.73</v>
      </c>
    </row>
    <row r="726" ht="12.75">
      <c r="F726" s="60"/>
    </row>
    <row r="727" ht="12.75">
      <c r="F727" s="60"/>
    </row>
    <row r="728" ht="12.75">
      <c r="F728" s="60"/>
    </row>
    <row r="729" spans="1:11" s="266" customFormat="1" ht="12.75">
      <c r="A729" s="262"/>
      <c r="B729" s="263"/>
      <c r="C729" s="272" t="s">
        <v>182</v>
      </c>
      <c r="D729" s="262"/>
      <c r="E729" s="262"/>
      <c r="F729" s="264"/>
      <c r="G729" s="264"/>
      <c r="H729" s="263"/>
      <c r="I729" s="267"/>
      <c r="K729" s="192"/>
    </row>
    <row r="730" spans="1:11" s="266" customFormat="1" ht="12.75">
      <c r="A730" s="262"/>
      <c r="B730" s="263"/>
      <c r="C730" s="262"/>
      <c r="D730" s="262"/>
      <c r="E730" s="262" t="s">
        <v>179</v>
      </c>
      <c r="F730" s="264"/>
      <c r="G730" s="264"/>
      <c r="H730" s="263"/>
      <c r="I730" s="267"/>
      <c r="K730" s="192"/>
    </row>
    <row r="731" spans="1:13" s="266" customFormat="1" ht="12.75">
      <c r="A731" s="262"/>
      <c r="B731" s="268">
        <v>-1323108</v>
      </c>
      <c r="C731" s="263" t="s">
        <v>166</v>
      </c>
      <c r="D731" s="262"/>
      <c r="E731" s="262" t="s">
        <v>184</v>
      </c>
      <c r="F731" s="264"/>
      <c r="G731" s="264" t="s">
        <v>181</v>
      </c>
      <c r="H731" s="263">
        <v>1323108</v>
      </c>
      <c r="I731" s="269">
        <v>3000</v>
      </c>
      <c r="K731" s="270"/>
      <c r="M731" s="271">
        <v>441.036</v>
      </c>
    </row>
    <row r="732" spans="1:13" s="266" customFormat="1" ht="12.75">
      <c r="A732" s="262"/>
      <c r="B732" s="263">
        <v>18236</v>
      </c>
      <c r="C732" s="262" t="s">
        <v>178</v>
      </c>
      <c r="D732" s="262"/>
      <c r="E732" s="262"/>
      <c r="F732" s="264"/>
      <c r="G732" s="264" t="s">
        <v>181</v>
      </c>
      <c r="H732" s="263">
        <v>1304872</v>
      </c>
      <c r="I732" s="269">
        <v>41.34772356248866</v>
      </c>
      <c r="K732" s="270"/>
      <c r="M732" s="266">
        <v>441.04</v>
      </c>
    </row>
    <row r="733" spans="1:13" s="266" customFormat="1" ht="12.75">
      <c r="A733" s="262"/>
      <c r="B733" s="268">
        <v>-1304872</v>
      </c>
      <c r="C733" s="272" t="s">
        <v>167</v>
      </c>
      <c r="D733" s="262"/>
      <c r="E733" s="262"/>
      <c r="F733" s="264"/>
      <c r="G733" s="264" t="s">
        <v>181</v>
      </c>
      <c r="H733" s="263">
        <v>0</v>
      </c>
      <c r="I733" s="269">
        <v>-2899.7155555555555</v>
      </c>
      <c r="K733" s="192"/>
      <c r="M733" s="266">
        <v>450</v>
      </c>
    </row>
    <row r="734" ht="12.75" hidden="1">
      <c r="F734" s="60"/>
    </row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spans="1:9" s="123" customFormat="1" ht="12.75" hidden="1">
      <c r="A824" s="135"/>
      <c r="B824" s="224"/>
      <c r="C824" s="135"/>
      <c r="D824" s="135"/>
      <c r="E824" s="135"/>
      <c r="F824" s="60"/>
      <c r="G824" s="328"/>
      <c r="H824" s="224"/>
      <c r="I824" s="329"/>
    </row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40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270" sqref="A1270:IV1270"/>
    </sheetView>
  </sheetViews>
  <sheetFormatPr defaultColWidth="11.421875" defaultRowHeight="12.75" zeroHeight="1"/>
  <cols>
    <col min="1" max="1" width="5.140625" style="1" customWidth="1"/>
    <col min="2" max="2" width="11.57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2.281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76" t="s">
        <v>205</v>
      </c>
      <c r="C2" s="376"/>
      <c r="D2" s="376"/>
      <c r="E2" s="376"/>
      <c r="F2" s="376"/>
      <c r="G2" s="376"/>
      <c r="H2" s="376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114</v>
      </c>
      <c r="C5" s="23"/>
      <c r="D5" s="23"/>
      <c r="E5" s="23"/>
      <c r="F5" s="28"/>
      <c r="G5" s="26"/>
      <c r="H5" s="24">
        <v>0</v>
      </c>
      <c r="I5" s="25">
        <v>450</v>
      </c>
      <c r="K5" t="s">
        <v>10</v>
      </c>
      <c r="L5" t="s">
        <v>11</v>
      </c>
      <c r="M5" s="2">
        <v>450</v>
      </c>
    </row>
    <row r="6" spans="2:13" ht="12.75">
      <c r="B6" s="29"/>
      <c r="C6" s="12"/>
      <c r="D6" s="12"/>
      <c r="E6" s="12"/>
      <c r="F6" s="30"/>
      <c r="I6" s="22"/>
      <c r="M6" s="2">
        <v>450</v>
      </c>
    </row>
    <row r="7" spans="2:13" ht="12.75">
      <c r="B7" s="29"/>
      <c r="C7" s="12"/>
      <c r="D7" s="12"/>
      <c r="E7" s="12"/>
      <c r="F7" s="30"/>
      <c r="I7" s="22"/>
      <c r="M7" s="2">
        <v>450</v>
      </c>
    </row>
    <row r="8" spans="2:13" ht="12.75">
      <c r="B8" s="29"/>
      <c r="C8" s="12"/>
      <c r="D8" s="12"/>
      <c r="E8" s="12"/>
      <c r="F8" s="30"/>
      <c r="I8" s="22"/>
      <c r="M8" s="2">
        <v>450</v>
      </c>
    </row>
    <row r="9" spans="1:13" ht="12.75">
      <c r="A9" s="85"/>
      <c r="B9" s="92" t="s">
        <v>115</v>
      </c>
      <c r="C9" s="93"/>
      <c r="D9" s="93" t="s">
        <v>116</v>
      </c>
      <c r="E9" s="93" t="s">
        <v>117</v>
      </c>
      <c r="F9" s="94"/>
      <c r="G9" s="94"/>
      <c r="H9" s="92"/>
      <c r="I9" s="95" t="s">
        <v>118</v>
      </c>
      <c r="J9" s="96"/>
      <c r="K9" s="2"/>
      <c r="M9" s="2">
        <v>450</v>
      </c>
    </row>
    <row r="10" spans="1:13" s="15" customFormat="1" ht="12.75">
      <c r="A10" s="85"/>
      <c r="B10" s="92">
        <f>+B22</f>
        <v>1714400</v>
      </c>
      <c r="C10" s="97"/>
      <c r="D10" s="93" t="s">
        <v>77</v>
      </c>
      <c r="E10" s="247" t="s">
        <v>171</v>
      </c>
      <c r="F10" s="98"/>
      <c r="G10" s="99"/>
      <c r="H10" s="29">
        <f>H9-B10</f>
        <v>-1714400</v>
      </c>
      <c r="I10" s="100">
        <f aca="true" t="shared" si="0" ref="I10:I17">+B10/M10</f>
        <v>3809.777777777778</v>
      </c>
      <c r="J10" s="40"/>
      <c r="K10" s="40"/>
      <c r="L10" s="40"/>
      <c r="M10" s="2">
        <v>450</v>
      </c>
    </row>
    <row r="11" spans="1:13" s="15" customFormat="1" ht="12.75">
      <c r="A11" s="85"/>
      <c r="B11" s="92">
        <f>+B879</f>
        <v>513700</v>
      </c>
      <c r="C11" s="97"/>
      <c r="D11" s="93" t="s">
        <v>119</v>
      </c>
      <c r="E11" s="247" t="s">
        <v>193</v>
      </c>
      <c r="F11" s="98"/>
      <c r="G11" s="99"/>
      <c r="H11" s="101">
        <f aca="true" t="shared" si="1" ref="H11:H16">+H10-B11</f>
        <v>-2228100</v>
      </c>
      <c r="I11" s="100">
        <f t="shared" si="0"/>
        <v>1141.5555555555557</v>
      </c>
      <c r="J11" s="40"/>
      <c r="K11" s="40"/>
      <c r="L11" s="40"/>
      <c r="M11" s="2">
        <v>450</v>
      </c>
    </row>
    <row r="12" spans="1:13" s="15" customFormat="1" ht="12.75">
      <c r="A12" s="85"/>
      <c r="B12" s="92">
        <f>+B925</f>
        <v>2500290</v>
      </c>
      <c r="C12" s="97"/>
      <c r="D12" s="93" t="s">
        <v>83</v>
      </c>
      <c r="E12" s="247" t="s">
        <v>172</v>
      </c>
      <c r="F12" s="98"/>
      <c r="G12" s="99"/>
      <c r="H12" s="101">
        <f t="shared" si="1"/>
        <v>-4728390</v>
      </c>
      <c r="I12" s="100">
        <f t="shared" si="0"/>
        <v>5556.2</v>
      </c>
      <c r="J12" s="40"/>
      <c r="K12" s="40"/>
      <c r="L12" s="40"/>
      <c r="M12" s="2">
        <v>450</v>
      </c>
    </row>
    <row r="13" spans="1:13" s="15" customFormat="1" ht="12.75">
      <c r="A13" s="85"/>
      <c r="B13" s="92">
        <f>+B1289</f>
        <v>1372450</v>
      </c>
      <c r="C13" s="97"/>
      <c r="D13" s="93" t="s">
        <v>91</v>
      </c>
      <c r="E13" s="247" t="s">
        <v>173</v>
      </c>
      <c r="F13" s="98"/>
      <c r="G13" s="99"/>
      <c r="H13" s="101">
        <f t="shared" si="1"/>
        <v>-6100840</v>
      </c>
      <c r="I13" s="100">
        <f t="shared" si="0"/>
        <v>3049.8888888888887</v>
      </c>
      <c r="J13" s="40"/>
      <c r="K13" s="40"/>
      <c r="L13" s="40"/>
      <c r="M13" s="2">
        <v>450</v>
      </c>
    </row>
    <row r="14" spans="1:13" s="15" customFormat="1" ht="12.75">
      <c r="A14" s="85"/>
      <c r="B14" s="92">
        <f>+B1541</f>
        <v>915360</v>
      </c>
      <c r="C14" s="97"/>
      <c r="D14" s="93" t="s">
        <v>103</v>
      </c>
      <c r="E14" s="247" t="s">
        <v>174</v>
      </c>
      <c r="F14" s="98"/>
      <c r="G14" s="99"/>
      <c r="H14" s="101">
        <f t="shared" si="1"/>
        <v>-7016200</v>
      </c>
      <c r="I14" s="100">
        <f t="shared" si="0"/>
        <v>2034.1333333333334</v>
      </c>
      <c r="J14" s="40"/>
      <c r="K14" s="40"/>
      <c r="L14" s="40"/>
      <c r="M14" s="2">
        <v>450</v>
      </c>
    </row>
    <row r="15" spans="1:13" s="15" customFormat="1" ht="12.75">
      <c r="A15" s="85"/>
      <c r="B15" s="92">
        <f>+B1608</f>
        <v>947600</v>
      </c>
      <c r="C15" s="97"/>
      <c r="D15" s="93" t="s">
        <v>105</v>
      </c>
      <c r="E15" s="97" t="s">
        <v>120</v>
      </c>
      <c r="F15" s="98"/>
      <c r="G15" s="99"/>
      <c r="H15" s="102">
        <f t="shared" si="1"/>
        <v>-7963800</v>
      </c>
      <c r="I15" s="100">
        <f t="shared" si="0"/>
        <v>2105.777777777778</v>
      </c>
      <c r="J15" s="40"/>
      <c r="K15" s="40"/>
      <c r="L15" s="40"/>
      <c r="M15" s="2">
        <v>450</v>
      </c>
    </row>
    <row r="16" spans="1:13" s="15" customFormat="1" ht="12.75">
      <c r="A16" s="85"/>
      <c r="B16" s="92">
        <f>+B1649</f>
        <v>961883</v>
      </c>
      <c r="C16" s="97"/>
      <c r="D16" s="93" t="s">
        <v>111</v>
      </c>
      <c r="E16" s="97"/>
      <c r="F16" s="98"/>
      <c r="G16" s="99"/>
      <c r="H16" s="102">
        <f t="shared" si="1"/>
        <v>-8925683</v>
      </c>
      <c r="I16" s="103">
        <f t="shared" si="0"/>
        <v>2137.5177777777776</v>
      </c>
      <c r="J16" s="40"/>
      <c r="K16" s="2"/>
      <c r="L16" s="40"/>
      <c r="M16" s="2">
        <v>450</v>
      </c>
    </row>
    <row r="17" spans="1:13" ht="12.75">
      <c r="A17" s="86"/>
      <c r="B17" s="92">
        <f>SUM(B10:B16)</f>
        <v>8925683</v>
      </c>
      <c r="C17" s="93" t="s">
        <v>195</v>
      </c>
      <c r="D17" s="97"/>
      <c r="E17" s="97"/>
      <c r="F17" s="98"/>
      <c r="G17" s="99"/>
      <c r="H17" s="101">
        <v>0</v>
      </c>
      <c r="I17" s="103">
        <f t="shared" si="0"/>
        <v>19834.85111111111</v>
      </c>
      <c r="J17" s="2"/>
      <c r="K17" s="2"/>
      <c r="L17" s="2"/>
      <c r="M17" s="2">
        <v>450</v>
      </c>
    </row>
    <row r="18" spans="6:13" ht="12.75">
      <c r="F18" s="60"/>
      <c r="I18" s="22"/>
      <c r="M18" s="2">
        <v>450</v>
      </c>
    </row>
    <row r="19" spans="1:13" s="49" customFormat="1" ht="13.5" thickBot="1">
      <c r="A19" s="41"/>
      <c r="B19" s="66">
        <f>+B22+B879+B925+B1289+B1541+B1608+B1649</f>
        <v>8925683</v>
      </c>
      <c r="C19" s="91" t="s">
        <v>122</v>
      </c>
      <c r="D19" s="44"/>
      <c r="E19" s="44"/>
      <c r="F19" s="45"/>
      <c r="G19" s="46"/>
      <c r="H19" s="47">
        <v>-9824686.8</v>
      </c>
      <c r="I19" s="104">
        <f>+B19/M19</f>
        <v>19834.85111111111</v>
      </c>
      <c r="M19" s="2">
        <v>450</v>
      </c>
    </row>
    <row r="20" spans="9:13" ht="12.75">
      <c r="I20" s="22"/>
      <c r="M20" s="2">
        <v>450</v>
      </c>
    </row>
    <row r="21" spans="9:13" ht="12.75">
      <c r="I21" s="22"/>
      <c r="M21" s="2">
        <v>450</v>
      </c>
    </row>
    <row r="22" spans="1:13" s="49" customFormat="1" ht="13.5" thickBot="1">
      <c r="A22" s="41"/>
      <c r="B22" s="42">
        <f>+B25+B77+B94+B139+B208+B243+B282+B320+B356+B410+B442+B477+B530+B559+B601+B641+B683+B733+B766+B874+B796</f>
        <v>1714400</v>
      </c>
      <c r="C22" s="41"/>
      <c r="D22" s="43" t="s">
        <v>13</v>
      </c>
      <c r="E22" s="44"/>
      <c r="F22" s="45"/>
      <c r="G22" s="46"/>
      <c r="H22" s="47">
        <f>H21-B22</f>
        <v>-1714400</v>
      </c>
      <c r="I22" s="48">
        <f>+B22/M22</f>
        <v>3809.777777777778</v>
      </c>
      <c r="M22" s="2">
        <v>450</v>
      </c>
    </row>
    <row r="23" spans="9:13" ht="12.75">
      <c r="I23" s="22"/>
      <c r="M23" s="2">
        <v>450</v>
      </c>
    </row>
    <row r="24" spans="9:13" ht="12.75">
      <c r="I24" s="22"/>
      <c r="M24" s="2">
        <v>450</v>
      </c>
    </row>
    <row r="25" spans="1:13" s="57" customFormat="1" ht="12.75">
      <c r="A25" s="11"/>
      <c r="B25" s="300">
        <f>+B33+B38+B45+B53+B63+B67+B72</f>
        <v>90450</v>
      </c>
      <c r="C25" s="51" t="s">
        <v>14</v>
      </c>
      <c r="D25" s="52" t="s">
        <v>15</v>
      </c>
      <c r="E25" s="51" t="s">
        <v>16</v>
      </c>
      <c r="F25" s="53" t="s">
        <v>17</v>
      </c>
      <c r="G25" s="54" t="s">
        <v>194</v>
      </c>
      <c r="H25" s="55"/>
      <c r="I25" s="56">
        <f aca="true" t="shared" si="2" ref="I25:I88">+B25/M25</f>
        <v>201</v>
      </c>
      <c r="J25" s="56"/>
      <c r="K25" s="56"/>
      <c r="M25" s="2">
        <v>450</v>
      </c>
    </row>
    <row r="26" spans="2:13" ht="12.75">
      <c r="B26" s="301"/>
      <c r="H26" s="6">
        <f aca="true" t="shared" si="3" ref="H26:H32">H25-B26</f>
        <v>0</v>
      </c>
      <c r="I26" s="22">
        <f t="shared" si="2"/>
        <v>0</v>
      </c>
      <c r="M26" s="2">
        <v>450</v>
      </c>
    </row>
    <row r="27" spans="2:13" ht="12.75">
      <c r="B27" s="301">
        <v>2500</v>
      </c>
      <c r="C27" s="33" t="s">
        <v>0</v>
      </c>
      <c r="D27" s="1" t="s">
        <v>13</v>
      </c>
      <c r="E27" s="1" t="s">
        <v>206</v>
      </c>
      <c r="F27" s="336" t="s">
        <v>207</v>
      </c>
      <c r="G27" s="27" t="s">
        <v>208</v>
      </c>
      <c r="H27" s="6">
        <f t="shared" si="3"/>
        <v>-2500</v>
      </c>
      <c r="I27" s="22">
        <f t="shared" si="2"/>
        <v>5.555555555555555</v>
      </c>
      <c r="K27" t="s">
        <v>0</v>
      </c>
      <c r="L27">
        <v>1</v>
      </c>
      <c r="M27" s="2">
        <v>450</v>
      </c>
    </row>
    <row r="28" spans="2:13" ht="12.75">
      <c r="B28" s="301">
        <v>2500</v>
      </c>
      <c r="C28" s="33" t="s">
        <v>0</v>
      </c>
      <c r="D28" s="1" t="s">
        <v>13</v>
      </c>
      <c r="E28" s="1" t="s">
        <v>209</v>
      </c>
      <c r="F28" s="336" t="s">
        <v>210</v>
      </c>
      <c r="G28" s="27" t="s">
        <v>211</v>
      </c>
      <c r="H28" s="6">
        <f t="shared" si="3"/>
        <v>-5000</v>
      </c>
      <c r="I28" s="22">
        <f t="shared" si="2"/>
        <v>5</v>
      </c>
      <c r="K28" t="s">
        <v>0</v>
      </c>
      <c r="L28">
        <v>1</v>
      </c>
      <c r="M28" s="2">
        <v>500</v>
      </c>
    </row>
    <row r="29" spans="2:13" ht="12.75">
      <c r="B29" s="301">
        <v>10000</v>
      </c>
      <c r="C29" s="33" t="s">
        <v>0</v>
      </c>
      <c r="D29" s="1" t="s">
        <v>13</v>
      </c>
      <c r="E29" s="1" t="s">
        <v>206</v>
      </c>
      <c r="F29" s="336" t="s">
        <v>212</v>
      </c>
      <c r="G29" s="27" t="s">
        <v>211</v>
      </c>
      <c r="H29" s="6">
        <f t="shared" si="3"/>
        <v>-15000</v>
      </c>
      <c r="I29" s="22">
        <f t="shared" si="2"/>
        <v>22.22222222222222</v>
      </c>
      <c r="K29" t="s">
        <v>0</v>
      </c>
      <c r="L29">
        <v>1</v>
      </c>
      <c r="M29" s="2">
        <v>450</v>
      </c>
    </row>
    <row r="30" spans="2:13" ht="12.75">
      <c r="B30" s="301">
        <v>5000</v>
      </c>
      <c r="C30" s="33" t="s">
        <v>0</v>
      </c>
      <c r="D30" s="1" t="s">
        <v>13</v>
      </c>
      <c r="E30" s="1" t="s">
        <v>206</v>
      </c>
      <c r="F30" s="58" t="s">
        <v>213</v>
      </c>
      <c r="G30" s="27" t="s">
        <v>214</v>
      </c>
      <c r="H30" s="6">
        <f t="shared" si="3"/>
        <v>-20000</v>
      </c>
      <c r="I30" s="22">
        <f t="shared" si="2"/>
        <v>11.11111111111111</v>
      </c>
      <c r="K30" t="s">
        <v>0</v>
      </c>
      <c r="L30">
        <v>1</v>
      </c>
      <c r="M30" s="2">
        <v>450</v>
      </c>
    </row>
    <row r="31" spans="2:13" ht="12.75">
      <c r="B31" s="301">
        <v>5000</v>
      </c>
      <c r="C31" s="33" t="s">
        <v>0</v>
      </c>
      <c r="D31" s="1" t="s">
        <v>13</v>
      </c>
      <c r="E31" s="1" t="s">
        <v>206</v>
      </c>
      <c r="F31" s="58" t="s">
        <v>215</v>
      </c>
      <c r="G31" s="27" t="s">
        <v>216</v>
      </c>
      <c r="H31" s="6">
        <f t="shared" si="3"/>
        <v>-25000</v>
      </c>
      <c r="I31" s="22">
        <f t="shared" si="2"/>
        <v>11.11111111111111</v>
      </c>
      <c r="K31" t="s">
        <v>0</v>
      </c>
      <c r="L31">
        <v>1</v>
      </c>
      <c r="M31" s="2">
        <v>450</v>
      </c>
    </row>
    <row r="32" spans="1:13" s="57" customFormat="1" ht="12.75">
      <c r="A32" s="1"/>
      <c r="B32" s="301">
        <v>2500</v>
      </c>
      <c r="C32" s="33" t="s">
        <v>0</v>
      </c>
      <c r="D32" s="1" t="s">
        <v>13</v>
      </c>
      <c r="E32" s="1" t="s">
        <v>206</v>
      </c>
      <c r="F32" s="58" t="s">
        <v>217</v>
      </c>
      <c r="G32" s="27" t="s">
        <v>218</v>
      </c>
      <c r="H32" s="6">
        <f t="shared" si="3"/>
        <v>-27500</v>
      </c>
      <c r="I32" s="22">
        <f t="shared" si="2"/>
        <v>5.555555555555555</v>
      </c>
      <c r="J32"/>
      <c r="K32" t="s">
        <v>0</v>
      </c>
      <c r="L32">
        <v>1</v>
      </c>
      <c r="M32" s="2">
        <v>450</v>
      </c>
    </row>
    <row r="33" spans="1:13" ht="12.75">
      <c r="A33" s="11"/>
      <c r="B33" s="300">
        <f>SUM(B27:B32)</f>
        <v>27500</v>
      </c>
      <c r="C33" s="11" t="s">
        <v>0</v>
      </c>
      <c r="D33" s="11"/>
      <c r="E33" s="11"/>
      <c r="F33" s="18"/>
      <c r="G33" s="18"/>
      <c r="H33" s="55">
        <v>0</v>
      </c>
      <c r="I33" s="56">
        <f t="shared" si="2"/>
        <v>61.111111111111114</v>
      </c>
      <c r="J33" s="57"/>
      <c r="K33" s="57"/>
      <c r="L33" s="57"/>
      <c r="M33" s="2">
        <v>450</v>
      </c>
    </row>
    <row r="34" spans="2:13" ht="12.75">
      <c r="B34" s="301"/>
      <c r="H34" s="6">
        <f>H33-B34</f>
        <v>0</v>
      </c>
      <c r="I34" s="22">
        <f t="shared" si="2"/>
        <v>0</v>
      </c>
      <c r="M34" s="2">
        <v>450</v>
      </c>
    </row>
    <row r="35" spans="2:13" ht="12.75">
      <c r="B35" s="301"/>
      <c r="H35" s="6">
        <f>H34-B35</f>
        <v>0</v>
      </c>
      <c r="I35" s="22">
        <f t="shared" si="2"/>
        <v>0</v>
      </c>
      <c r="M35" s="2">
        <v>450</v>
      </c>
    </row>
    <row r="36" spans="2:13" ht="12.75">
      <c r="B36" s="302">
        <v>3500</v>
      </c>
      <c r="C36" s="12" t="s">
        <v>219</v>
      </c>
      <c r="D36" s="12" t="s">
        <v>13</v>
      </c>
      <c r="E36" s="35" t="s">
        <v>220</v>
      </c>
      <c r="F36" s="27" t="s">
        <v>221</v>
      </c>
      <c r="G36" s="36" t="s">
        <v>208</v>
      </c>
      <c r="H36" s="6">
        <f>H35-B36</f>
        <v>-3500</v>
      </c>
      <c r="I36" s="22">
        <f t="shared" si="2"/>
        <v>7.777777777777778</v>
      </c>
      <c r="K36" t="s">
        <v>206</v>
      </c>
      <c r="L36">
        <v>1</v>
      </c>
      <c r="M36" s="2">
        <v>450</v>
      </c>
    </row>
    <row r="37" spans="1:13" s="57" customFormat="1" ht="12.75">
      <c r="A37" s="1"/>
      <c r="B37" s="301">
        <v>3500</v>
      </c>
      <c r="C37" s="1" t="s">
        <v>222</v>
      </c>
      <c r="D37" s="12" t="s">
        <v>13</v>
      </c>
      <c r="E37" s="1" t="s">
        <v>220</v>
      </c>
      <c r="F37" s="27" t="s">
        <v>223</v>
      </c>
      <c r="G37" s="27" t="s">
        <v>218</v>
      </c>
      <c r="H37" s="6">
        <f>H36-B37</f>
        <v>-7000</v>
      </c>
      <c r="I37" s="22">
        <f t="shared" si="2"/>
        <v>7.777777777777778</v>
      </c>
      <c r="J37"/>
      <c r="K37" s="15" t="s">
        <v>206</v>
      </c>
      <c r="L37">
        <v>1</v>
      </c>
      <c r="M37" s="2">
        <v>450</v>
      </c>
    </row>
    <row r="38" spans="1:13" ht="12.75">
      <c r="A38" s="11"/>
      <c r="B38" s="300">
        <f>SUM(B36:B37)</f>
        <v>7000</v>
      </c>
      <c r="C38" s="11" t="s">
        <v>19</v>
      </c>
      <c r="D38" s="11"/>
      <c r="E38" s="11"/>
      <c r="F38" s="18"/>
      <c r="G38" s="18"/>
      <c r="H38" s="55">
        <v>0</v>
      </c>
      <c r="I38" s="56">
        <f t="shared" si="2"/>
        <v>15.555555555555555</v>
      </c>
      <c r="J38" s="57"/>
      <c r="K38" s="57"/>
      <c r="L38" s="57"/>
      <c r="M38" s="2">
        <v>450</v>
      </c>
    </row>
    <row r="39" spans="2:13" ht="12.75">
      <c r="B39" s="301"/>
      <c r="H39" s="6">
        <f aca="true" t="shared" si="4" ref="H39:H44">H38-B39</f>
        <v>0</v>
      </c>
      <c r="I39" s="22">
        <f t="shared" si="2"/>
        <v>0</v>
      </c>
      <c r="M39" s="2">
        <v>450</v>
      </c>
    </row>
    <row r="40" spans="2:13" ht="12.75">
      <c r="B40" s="301"/>
      <c r="H40" s="6">
        <f t="shared" si="4"/>
        <v>0</v>
      </c>
      <c r="I40" s="22">
        <f t="shared" si="2"/>
        <v>0</v>
      </c>
      <c r="M40" s="2">
        <v>450</v>
      </c>
    </row>
    <row r="41" spans="2:13" ht="12.75">
      <c r="B41" s="302">
        <v>1900</v>
      </c>
      <c r="C41" s="33" t="s">
        <v>224</v>
      </c>
      <c r="D41" s="12" t="s">
        <v>13</v>
      </c>
      <c r="E41" s="33" t="s">
        <v>225</v>
      </c>
      <c r="F41" s="30" t="s">
        <v>226</v>
      </c>
      <c r="G41" s="31" t="s">
        <v>208</v>
      </c>
      <c r="H41" s="6">
        <f t="shared" si="4"/>
        <v>-1900</v>
      </c>
      <c r="I41" s="22">
        <f t="shared" si="2"/>
        <v>4.222222222222222</v>
      </c>
      <c r="K41" t="s">
        <v>206</v>
      </c>
      <c r="L41">
        <v>1</v>
      </c>
      <c r="M41" s="2">
        <v>450</v>
      </c>
    </row>
    <row r="42" spans="2:13" ht="12.75">
      <c r="B42" s="301">
        <v>2200</v>
      </c>
      <c r="C42" s="1" t="s">
        <v>224</v>
      </c>
      <c r="D42" s="12" t="s">
        <v>13</v>
      </c>
      <c r="E42" s="1" t="s">
        <v>225</v>
      </c>
      <c r="F42" s="27" t="s">
        <v>226</v>
      </c>
      <c r="G42" s="27" t="s">
        <v>227</v>
      </c>
      <c r="H42" s="6">
        <f t="shared" si="4"/>
        <v>-4100</v>
      </c>
      <c r="I42" s="22">
        <f t="shared" si="2"/>
        <v>4.888888888888889</v>
      </c>
      <c r="K42" s="15" t="s">
        <v>206</v>
      </c>
      <c r="L42">
        <v>1</v>
      </c>
      <c r="M42" s="2">
        <v>450</v>
      </c>
    </row>
    <row r="43" spans="2:13" ht="12.75">
      <c r="B43" s="301">
        <v>4700</v>
      </c>
      <c r="C43" s="1" t="s">
        <v>224</v>
      </c>
      <c r="D43" s="12" t="s">
        <v>13</v>
      </c>
      <c r="E43" s="1" t="s">
        <v>225</v>
      </c>
      <c r="F43" s="27" t="s">
        <v>226</v>
      </c>
      <c r="G43" s="27" t="s">
        <v>216</v>
      </c>
      <c r="H43" s="6">
        <f t="shared" si="4"/>
        <v>-8800</v>
      </c>
      <c r="I43" s="22">
        <f t="shared" si="2"/>
        <v>10.444444444444445</v>
      </c>
      <c r="K43" s="15" t="s">
        <v>206</v>
      </c>
      <c r="L43">
        <v>1</v>
      </c>
      <c r="M43" s="2">
        <v>450</v>
      </c>
    </row>
    <row r="44" spans="1:13" s="57" customFormat="1" ht="12.75">
      <c r="A44" s="1"/>
      <c r="B44" s="301">
        <v>1200</v>
      </c>
      <c r="C44" s="1" t="s">
        <v>224</v>
      </c>
      <c r="D44" s="12" t="s">
        <v>13</v>
      </c>
      <c r="E44" s="1" t="s">
        <v>225</v>
      </c>
      <c r="F44" s="27" t="s">
        <v>226</v>
      </c>
      <c r="G44" s="27" t="s">
        <v>218</v>
      </c>
      <c r="H44" s="6">
        <f t="shared" si="4"/>
        <v>-10000</v>
      </c>
      <c r="I44" s="22">
        <f t="shared" si="2"/>
        <v>2.6666666666666665</v>
      </c>
      <c r="J44"/>
      <c r="K44" s="15" t="s">
        <v>206</v>
      </c>
      <c r="L44">
        <v>1</v>
      </c>
      <c r="M44" s="2">
        <v>450</v>
      </c>
    </row>
    <row r="45" spans="1:13" ht="12.75">
      <c r="A45" s="11"/>
      <c r="B45" s="300">
        <f>SUM(B41:B44)</f>
        <v>10000</v>
      </c>
      <c r="C45" s="11"/>
      <c r="D45" s="11"/>
      <c r="E45" s="11" t="s">
        <v>225</v>
      </c>
      <c r="F45" s="18"/>
      <c r="G45" s="18"/>
      <c r="H45" s="55">
        <v>0</v>
      </c>
      <c r="I45" s="56">
        <f t="shared" si="2"/>
        <v>22.22222222222222</v>
      </c>
      <c r="J45" s="57"/>
      <c r="K45" s="57"/>
      <c r="L45" s="57"/>
      <c r="M45" s="2">
        <v>450</v>
      </c>
    </row>
    <row r="46" spans="2:13" ht="12.75">
      <c r="B46" s="301"/>
      <c r="H46" s="6">
        <f aca="true" t="shared" si="5" ref="H46:H52">H45-B46</f>
        <v>0</v>
      </c>
      <c r="I46" s="22">
        <f t="shared" si="2"/>
        <v>0</v>
      </c>
      <c r="M46" s="2">
        <v>450</v>
      </c>
    </row>
    <row r="47" spans="2:13" ht="12.75">
      <c r="B47" s="301"/>
      <c r="H47" s="6">
        <f t="shared" si="5"/>
        <v>0</v>
      </c>
      <c r="I47" s="22">
        <f t="shared" si="2"/>
        <v>0</v>
      </c>
      <c r="M47" s="2">
        <v>450</v>
      </c>
    </row>
    <row r="48" spans="2:13" ht="12.75">
      <c r="B48" s="302">
        <v>5000</v>
      </c>
      <c r="C48" s="12" t="s">
        <v>228</v>
      </c>
      <c r="D48" s="12" t="s">
        <v>13</v>
      </c>
      <c r="E48" s="12" t="s">
        <v>220</v>
      </c>
      <c r="F48" s="27" t="s">
        <v>229</v>
      </c>
      <c r="G48" s="30" t="s">
        <v>208</v>
      </c>
      <c r="H48" s="6">
        <f t="shared" si="5"/>
        <v>-5000</v>
      </c>
      <c r="I48" s="22">
        <f t="shared" si="2"/>
        <v>11.11111111111111</v>
      </c>
      <c r="K48" t="s">
        <v>206</v>
      </c>
      <c r="L48">
        <v>1</v>
      </c>
      <c r="M48" s="2">
        <v>450</v>
      </c>
    </row>
    <row r="49" spans="2:13" ht="12.75">
      <c r="B49" s="301">
        <v>5000</v>
      </c>
      <c r="C49" s="1" t="s">
        <v>228</v>
      </c>
      <c r="D49" s="12" t="s">
        <v>13</v>
      </c>
      <c r="E49" s="1" t="s">
        <v>220</v>
      </c>
      <c r="F49" s="27" t="s">
        <v>230</v>
      </c>
      <c r="G49" s="27" t="s">
        <v>211</v>
      </c>
      <c r="H49" s="6">
        <f t="shared" si="5"/>
        <v>-10000</v>
      </c>
      <c r="I49" s="22">
        <f t="shared" si="2"/>
        <v>11.11111111111111</v>
      </c>
      <c r="K49" s="15" t="s">
        <v>206</v>
      </c>
      <c r="L49">
        <v>1</v>
      </c>
      <c r="M49" s="2">
        <v>450</v>
      </c>
    </row>
    <row r="50" spans="2:13" ht="12.75">
      <c r="B50" s="301">
        <v>5000</v>
      </c>
      <c r="C50" s="1" t="s">
        <v>228</v>
      </c>
      <c r="D50" s="12" t="s">
        <v>13</v>
      </c>
      <c r="E50" s="1" t="s">
        <v>220</v>
      </c>
      <c r="F50" s="27" t="s">
        <v>229</v>
      </c>
      <c r="G50" s="27" t="s">
        <v>214</v>
      </c>
      <c r="H50" s="6">
        <f t="shared" si="5"/>
        <v>-15000</v>
      </c>
      <c r="I50" s="22">
        <f t="shared" si="2"/>
        <v>11.11111111111111</v>
      </c>
      <c r="K50" s="15" t="s">
        <v>206</v>
      </c>
      <c r="L50">
        <v>1</v>
      </c>
      <c r="M50" s="2">
        <v>450</v>
      </c>
    </row>
    <row r="51" spans="2:13" ht="12.75">
      <c r="B51" s="301">
        <v>5000</v>
      </c>
      <c r="C51" s="1" t="s">
        <v>228</v>
      </c>
      <c r="D51" s="12" t="s">
        <v>13</v>
      </c>
      <c r="E51" s="1" t="s">
        <v>220</v>
      </c>
      <c r="F51" s="27" t="s">
        <v>231</v>
      </c>
      <c r="G51" s="27" t="s">
        <v>227</v>
      </c>
      <c r="H51" s="6">
        <f t="shared" si="5"/>
        <v>-20000</v>
      </c>
      <c r="I51" s="22">
        <f t="shared" si="2"/>
        <v>11.11111111111111</v>
      </c>
      <c r="K51" s="15" t="s">
        <v>206</v>
      </c>
      <c r="L51">
        <v>1</v>
      </c>
      <c r="M51" s="2">
        <v>450</v>
      </c>
    </row>
    <row r="52" spans="1:13" s="57" customFormat="1" ht="12.75">
      <c r="A52" s="1"/>
      <c r="B52" s="301">
        <v>5000</v>
      </c>
      <c r="C52" s="1" t="s">
        <v>228</v>
      </c>
      <c r="D52" s="12" t="s">
        <v>13</v>
      </c>
      <c r="E52" s="1" t="s">
        <v>220</v>
      </c>
      <c r="F52" s="27" t="s">
        <v>231</v>
      </c>
      <c r="G52" s="27" t="s">
        <v>216</v>
      </c>
      <c r="H52" s="6">
        <f t="shared" si="5"/>
        <v>-25000</v>
      </c>
      <c r="I52" s="22">
        <f t="shared" si="2"/>
        <v>11.11111111111111</v>
      </c>
      <c r="J52"/>
      <c r="K52" s="15" t="s">
        <v>206</v>
      </c>
      <c r="L52">
        <v>1</v>
      </c>
      <c r="M52" s="2">
        <v>450</v>
      </c>
    </row>
    <row r="53" spans="1:13" ht="12.75">
      <c r="A53" s="11"/>
      <c r="B53" s="300">
        <f>SUM(B48:B52)</f>
        <v>25000</v>
      </c>
      <c r="C53" s="11" t="s">
        <v>228</v>
      </c>
      <c r="D53" s="11"/>
      <c r="E53" s="11"/>
      <c r="F53" s="18"/>
      <c r="G53" s="18"/>
      <c r="H53" s="55">
        <v>0</v>
      </c>
      <c r="I53" s="56">
        <f t="shared" si="2"/>
        <v>55.55555555555556</v>
      </c>
      <c r="J53" s="57"/>
      <c r="K53" s="57"/>
      <c r="L53" s="57"/>
      <c r="M53" s="2">
        <v>450</v>
      </c>
    </row>
    <row r="54" spans="2:13" ht="12.75">
      <c r="B54" s="301"/>
      <c r="H54" s="6">
        <f aca="true" t="shared" si="6" ref="H54:H59">H53-B54</f>
        <v>0</v>
      </c>
      <c r="I54" s="22">
        <f t="shared" si="2"/>
        <v>0</v>
      </c>
      <c r="M54" s="2">
        <v>450</v>
      </c>
    </row>
    <row r="55" spans="2:13" ht="12.75">
      <c r="B55" s="301"/>
      <c r="H55" s="6">
        <f t="shared" si="6"/>
        <v>0</v>
      </c>
      <c r="I55" s="22">
        <f t="shared" si="2"/>
        <v>0</v>
      </c>
      <c r="M55" s="2">
        <v>450</v>
      </c>
    </row>
    <row r="56" spans="1:13" ht="12.75">
      <c r="A56" s="12"/>
      <c r="B56" s="302">
        <v>2000</v>
      </c>
      <c r="C56" s="12" t="s">
        <v>232</v>
      </c>
      <c r="D56" s="12" t="s">
        <v>13</v>
      </c>
      <c r="E56" s="12" t="s">
        <v>220</v>
      </c>
      <c r="F56" s="27" t="s">
        <v>226</v>
      </c>
      <c r="G56" s="30" t="s">
        <v>208</v>
      </c>
      <c r="H56" s="6">
        <f t="shared" si="6"/>
        <v>-2000</v>
      </c>
      <c r="I56" s="39">
        <f t="shared" si="2"/>
        <v>4.444444444444445</v>
      </c>
      <c r="J56" s="15"/>
      <c r="K56" s="15" t="s">
        <v>206</v>
      </c>
      <c r="L56">
        <v>1</v>
      </c>
      <c r="M56" s="2">
        <v>450</v>
      </c>
    </row>
    <row r="57" spans="2:13" ht="12.75">
      <c r="B57" s="337">
        <v>2000</v>
      </c>
      <c r="C57" s="38" t="s">
        <v>232</v>
      </c>
      <c r="D57" s="12" t="s">
        <v>13</v>
      </c>
      <c r="E57" s="38" t="s">
        <v>220</v>
      </c>
      <c r="F57" s="27" t="s">
        <v>226</v>
      </c>
      <c r="G57" s="27" t="s">
        <v>211</v>
      </c>
      <c r="H57" s="6">
        <f t="shared" si="6"/>
        <v>-4000</v>
      </c>
      <c r="I57" s="22">
        <f t="shared" si="2"/>
        <v>4.444444444444445</v>
      </c>
      <c r="J57" s="37"/>
      <c r="K57" s="37" t="s">
        <v>206</v>
      </c>
      <c r="L57">
        <v>1</v>
      </c>
      <c r="M57" s="2">
        <v>450</v>
      </c>
    </row>
    <row r="58" spans="2:13" ht="12.75">
      <c r="B58" s="301">
        <v>2000</v>
      </c>
      <c r="C58" s="1" t="s">
        <v>232</v>
      </c>
      <c r="D58" s="12" t="s">
        <v>13</v>
      </c>
      <c r="E58" s="1" t="s">
        <v>220</v>
      </c>
      <c r="F58" s="27" t="s">
        <v>226</v>
      </c>
      <c r="G58" s="27" t="s">
        <v>214</v>
      </c>
      <c r="H58" s="6">
        <f t="shared" si="6"/>
        <v>-6000</v>
      </c>
      <c r="I58" s="22">
        <f t="shared" si="2"/>
        <v>4.444444444444445</v>
      </c>
      <c r="K58" s="15" t="s">
        <v>206</v>
      </c>
      <c r="L58">
        <v>1</v>
      </c>
      <c r="M58" s="2">
        <v>450</v>
      </c>
    </row>
    <row r="59" spans="1:13" ht="12.75">
      <c r="A59" s="12"/>
      <c r="B59" s="302">
        <v>3700</v>
      </c>
      <c r="C59" s="12" t="s">
        <v>232</v>
      </c>
      <c r="D59" s="12" t="s">
        <v>13</v>
      </c>
      <c r="E59" s="1" t="s">
        <v>220</v>
      </c>
      <c r="F59" s="30" t="s">
        <v>226</v>
      </c>
      <c r="G59" s="30" t="s">
        <v>214</v>
      </c>
      <c r="H59" s="6">
        <f t="shared" si="6"/>
        <v>-9700</v>
      </c>
      <c r="I59" s="39">
        <f t="shared" si="2"/>
        <v>8.222222222222221</v>
      </c>
      <c r="J59" s="15"/>
      <c r="K59" s="15" t="s">
        <v>206</v>
      </c>
      <c r="L59">
        <v>1</v>
      </c>
      <c r="M59" s="2">
        <v>450</v>
      </c>
    </row>
    <row r="60" spans="2:13" ht="12.75">
      <c r="B60" s="301">
        <v>2000</v>
      </c>
      <c r="C60" s="1" t="s">
        <v>232</v>
      </c>
      <c r="D60" s="12" t="s">
        <v>13</v>
      </c>
      <c r="E60" s="1" t="s">
        <v>220</v>
      </c>
      <c r="F60" s="27" t="s">
        <v>226</v>
      </c>
      <c r="G60" s="27" t="s">
        <v>227</v>
      </c>
      <c r="H60" s="6">
        <f>H58-B60</f>
        <v>-8000</v>
      </c>
      <c r="I60" s="22">
        <f t="shared" si="2"/>
        <v>4.444444444444445</v>
      </c>
      <c r="K60" s="15" t="s">
        <v>206</v>
      </c>
      <c r="L60">
        <v>1</v>
      </c>
      <c r="M60" s="2">
        <v>450</v>
      </c>
    </row>
    <row r="61" spans="2:13" ht="12.75">
      <c r="B61" s="301">
        <v>2000</v>
      </c>
      <c r="C61" s="1" t="s">
        <v>232</v>
      </c>
      <c r="D61" s="12" t="s">
        <v>13</v>
      </c>
      <c r="E61" s="1" t="s">
        <v>220</v>
      </c>
      <c r="F61" s="27" t="s">
        <v>226</v>
      </c>
      <c r="G61" s="27" t="s">
        <v>216</v>
      </c>
      <c r="H61" s="6">
        <f>H60-B61</f>
        <v>-10000</v>
      </c>
      <c r="I61" s="22">
        <f t="shared" si="2"/>
        <v>4.444444444444445</v>
      </c>
      <c r="K61" s="15" t="s">
        <v>206</v>
      </c>
      <c r="L61">
        <v>1</v>
      </c>
      <c r="M61" s="2">
        <v>450</v>
      </c>
    </row>
    <row r="62" spans="1:13" s="57" customFormat="1" ht="12.75">
      <c r="A62" s="1"/>
      <c r="B62" s="301">
        <v>2000</v>
      </c>
      <c r="C62" s="1" t="s">
        <v>232</v>
      </c>
      <c r="D62" s="12" t="s">
        <v>13</v>
      </c>
      <c r="E62" s="1" t="s">
        <v>220</v>
      </c>
      <c r="F62" s="27" t="s">
        <v>226</v>
      </c>
      <c r="G62" s="27" t="s">
        <v>218</v>
      </c>
      <c r="H62" s="6">
        <f>H61-B62</f>
        <v>-12000</v>
      </c>
      <c r="I62" s="22">
        <f t="shared" si="2"/>
        <v>4.444444444444445</v>
      </c>
      <c r="J62"/>
      <c r="K62" s="15" t="s">
        <v>206</v>
      </c>
      <c r="L62">
        <v>1</v>
      </c>
      <c r="M62" s="2">
        <v>450</v>
      </c>
    </row>
    <row r="63" spans="1:13" ht="12.75">
      <c r="A63" s="11"/>
      <c r="B63" s="300">
        <f>SUM(B56:B62)</f>
        <v>15700</v>
      </c>
      <c r="C63" s="11" t="s">
        <v>232</v>
      </c>
      <c r="D63" s="11"/>
      <c r="E63" s="11"/>
      <c r="F63" s="18"/>
      <c r="G63" s="18"/>
      <c r="H63" s="55">
        <v>0</v>
      </c>
      <c r="I63" s="56">
        <f t="shared" si="2"/>
        <v>34.888888888888886</v>
      </c>
      <c r="J63" s="57"/>
      <c r="K63" s="57"/>
      <c r="L63" s="57"/>
      <c r="M63" s="2">
        <v>450</v>
      </c>
    </row>
    <row r="64" spans="2:13" ht="12.75">
      <c r="B64" s="301"/>
      <c r="H64" s="6">
        <f>H63-B64</f>
        <v>0</v>
      </c>
      <c r="I64" s="22">
        <f t="shared" si="2"/>
        <v>0</v>
      </c>
      <c r="M64" s="2">
        <v>450</v>
      </c>
    </row>
    <row r="65" spans="2:13" ht="12.75">
      <c r="B65" s="301"/>
      <c r="H65" s="6">
        <f>H64-B65</f>
        <v>0</v>
      </c>
      <c r="I65" s="22">
        <f t="shared" si="2"/>
        <v>0</v>
      </c>
      <c r="M65" s="2">
        <v>450</v>
      </c>
    </row>
    <row r="66" spans="1:13" s="57" customFormat="1" ht="12.75">
      <c r="A66" s="1"/>
      <c r="B66" s="301">
        <v>3000</v>
      </c>
      <c r="C66" s="1" t="s">
        <v>233</v>
      </c>
      <c r="D66" s="12" t="s">
        <v>13</v>
      </c>
      <c r="E66" s="1" t="s">
        <v>234</v>
      </c>
      <c r="F66" s="27" t="s">
        <v>226</v>
      </c>
      <c r="G66" s="27" t="s">
        <v>216</v>
      </c>
      <c r="H66" s="6">
        <f>H65-B66</f>
        <v>-3000</v>
      </c>
      <c r="I66" s="22">
        <f t="shared" si="2"/>
        <v>6.666666666666667</v>
      </c>
      <c r="J66"/>
      <c r="K66" s="15" t="s">
        <v>206</v>
      </c>
      <c r="L66">
        <v>1</v>
      </c>
      <c r="M66" s="2">
        <v>450</v>
      </c>
    </row>
    <row r="67" spans="1:13" ht="12.75">
      <c r="A67" s="11"/>
      <c r="B67" s="300">
        <f>SUM(B66:B66)</f>
        <v>3000</v>
      </c>
      <c r="C67" s="11"/>
      <c r="D67" s="11"/>
      <c r="E67" s="11" t="s">
        <v>234</v>
      </c>
      <c r="F67" s="18"/>
      <c r="G67" s="18"/>
      <c r="H67" s="55">
        <v>0</v>
      </c>
      <c r="I67" s="56">
        <f t="shared" si="2"/>
        <v>6.666666666666667</v>
      </c>
      <c r="J67" s="57"/>
      <c r="K67" s="57"/>
      <c r="L67" s="57"/>
      <c r="M67" s="2">
        <v>450</v>
      </c>
    </row>
    <row r="68" spans="2:13" ht="12.75">
      <c r="B68" s="301"/>
      <c r="H68" s="6">
        <f>H67-B68</f>
        <v>0</v>
      </c>
      <c r="I68" s="22">
        <f t="shared" si="2"/>
        <v>0</v>
      </c>
      <c r="M68" s="2">
        <v>450</v>
      </c>
    </row>
    <row r="69" spans="2:13" ht="12.75">
      <c r="B69" s="301"/>
      <c r="H69" s="6">
        <f>H68-B69</f>
        <v>0</v>
      </c>
      <c r="I69" s="22">
        <f t="shared" si="2"/>
        <v>0</v>
      </c>
      <c r="M69" s="2">
        <v>450</v>
      </c>
    </row>
    <row r="70" spans="2:13" ht="12.75">
      <c r="B70" s="301">
        <v>900</v>
      </c>
      <c r="C70" s="1" t="s">
        <v>235</v>
      </c>
      <c r="D70" s="12" t="s">
        <v>13</v>
      </c>
      <c r="E70" s="1" t="s">
        <v>236</v>
      </c>
      <c r="F70" s="27" t="s">
        <v>226</v>
      </c>
      <c r="G70" s="27" t="s">
        <v>211</v>
      </c>
      <c r="H70" s="6">
        <f>H69-B70</f>
        <v>-900</v>
      </c>
      <c r="I70" s="22">
        <f t="shared" si="2"/>
        <v>2</v>
      </c>
      <c r="K70" s="15" t="s">
        <v>206</v>
      </c>
      <c r="L70">
        <v>1</v>
      </c>
      <c r="M70" s="2">
        <v>450</v>
      </c>
    </row>
    <row r="71" spans="1:13" s="57" customFormat="1" ht="12.75">
      <c r="A71" s="1"/>
      <c r="B71" s="301">
        <v>1350</v>
      </c>
      <c r="C71" s="1" t="s">
        <v>235</v>
      </c>
      <c r="D71" s="12" t="s">
        <v>13</v>
      </c>
      <c r="E71" s="1" t="s">
        <v>236</v>
      </c>
      <c r="F71" s="27" t="s">
        <v>226</v>
      </c>
      <c r="G71" s="27" t="s">
        <v>216</v>
      </c>
      <c r="H71" s="6">
        <f>H70-B71</f>
        <v>-2250</v>
      </c>
      <c r="I71" s="22">
        <f t="shared" si="2"/>
        <v>3</v>
      </c>
      <c r="J71"/>
      <c r="K71" s="15" t="s">
        <v>206</v>
      </c>
      <c r="L71">
        <v>1</v>
      </c>
      <c r="M71" s="2">
        <v>450</v>
      </c>
    </row>
    <row r="72" spans="1:13" ht="12.75">
      <c r="A72" s="11"/>
      <c r="B72" s="300">
        <f>SUM(B70:B71)</f>
        <v>2250</v>
      </c>
      <c r="C72" s="11"/>
      <c r="D72" s="11"/>
      <c r="E72" s="11" t="s">
        <v>236</v>
      </c>
      <c r="F72" s="18"/>
      <c r="G72" s="18"/>
      <c r="H72" s="55">
        <v>0</v>
      </c>
      <c r="I72" s="56">
        <f t="shared" si="2"/>
        <v>5</v>
      </c>
      <c r="J72" s="57"/>
      <c r="K72" s="57"/>
      <c r="L72" s="57"/>
      <c r="M72" s="2">
        <v>450</v>
      </c>
    </row>
    <row r="73" spans="2:13" ht="12.75">
      <c r="B73" s="69"/>
      <c r="H73" s="6">
        <f>H72-B73</f>
        <v>0</v>
      </c>
      <c r="I73" s="22">
        <f t="shared" si="2"/>
        <v>0</v>
      </c>
      <c r="M73" s="2">
        <v>450</v>
      </c>
    </row>
    <row r="74" spans="2:13" ht="12.75">
      <c r="B74" s="69"/>
      <c r="H74" s="6">
        <f>H73-B74</f>
        <v>0</v>
      </c>
      <c r="I74" s="22">
        <f t="shared" si="2"/>
        <v>0</v>
      </c>
      <c r="M74" s="2">
        <v>450</v>
      </c>
    </row>
    <row r="75" spans="2:13" ht="12.75">
      <c r="B75" s="69"/>
      <c r="H75" s="6">
        <f>H74-B75</f>
        <v>0</v>
      </c>
      <c r="I75" s="22">
        <f t="shared" si="2"/>
        <v>0</v>
      </c>
      <c r="M75" s="2">
        <v>450</v>
      </c>
    </row>
    <row r="76" spans="1:13" s="57" customFormat="1" ht="12.75">
      <c r="A76" s="1"/>
      <c r="B76" s="69"/>
      <c r="C76" s="1"/>
      <c r="D76" s="1"/>
      <c r="E76" s="1"/>
      <c r="F76" s="27"/>
      <c r="G76" s="27"/>
      <c r="H76" s="6">
        <f>H75-B76</f>
        <v>0</v>
      </c>
      <c r="I76" s="22">
        <f t="shared" si="2"/>
        <v>0</v>
      </c>
      <c r="J76"/>
      <c r="K76"/>
      <c r="L76"/>
      <c r="M76" s="2">
        <v>450</v>
      </c>
    </row>
    <row r="77" spans="1:13" ht="12.75">
      <c r="A77" s="11"/>
      <c r="B77" s="59">
        <f>+B80+B85+B89</f>
        <v>25000</v>
      </c>
      <c r="C77" s="51" t="s">
        <v>20</v>
      </c>
      <c r="D77" s="52" t="s">
        <v>112</v>
      </c>
      <c r="E77" s="51" t="s">
        <v>21</v>
      </c>
      <c r="F77" s="53" t="s">
        <v>183</v>
      </c>
      <c r="G77" s="54" t="s">
        <v>22</v>
      </c>
      <c r="H77" s="55"/>
      <c r="I77" s="56">
        <f t="shared" si="2"/>
        <v>55.55555555555556</v>
      </c>
      <c r="J77" s="56"/>
      <c r="K77" s="56"/>
      <c r="L77" s="57"/>
      <c r="M77" s="2">
        <v>450</v>
      </c>
    </row>
    <row r="78" spans="2:13" ht="12.75">
      <c r="B78" s="7"/>
      <c r="H78" s="6">
        <f>H77-B78</f>
        <v>0</v>
      </c>
      <c r="I78" s="22">
        <f t="shared" si="2"/>
        <v>0</v>
      </c>
      <c r="M78" s="2">
        <v>450</v>
      </c>
    </row>
    <row r="79" spans="1:13" s="57" customFormat="1" ht="12.75">
      <c r="A79" s="1"/>
      <c r="B79" s="7">
        <v>5000</v>
      </c>
      <c r="C79" s="33" t="s">
        <v>0</v>
      </c>
      <c r="D79" s="1" t="s">
        <v>13</v>
      </c>
      <c r="E79" s="1" t="s">
        <v>237</v>
      </c>
      <c r="F79" s="336" t="s">
        <v>238</v>
      </c>
      <c r="G79" s="27" t="s">
        <v>239</v>
      </c>
      <c r="H79" s="6">
        <f>H78-B79</f>
        <v>-5000</v>
      </c>
      <c r="I79" s="22">
        <f t="shared" si="2"/>
        <v>11.11111111111111</v>
      </c>
      <c r="J79"/>
      <c r="K79" t="s">
        <v>0</v>
      </c>
      <c r="L79"/>
      <c r="M79" s="2">
        <v>450</v>
      </c>
    </row>
    <row r="80" spans="1:13" ht="12.75">
      <c r="A80" s="11"/>
      <c r="B80" s="59">
        <f>SUM(B79)</f>
        <v>5000</v>
      </c>
      <c r="C80" s="11" t="s">
        <v>0</v>
      </c>
      <c r="D80" s="11"/>
      <c r="E80" s="11"/>
      <c r="F80" s="18"/>
      <c r="G80" s="18"/>
      <c r="H80" s="55">
        <v>0</v>
      </c>
      <c r="I80" s="56">
        <f t="shared" si="2"/>
        <v>11.11111111111111</v>
      </c>
      <c r="J80" s="57"/>
      <c r="K80" s="57"/>
      <c r="L80" s="57"/>
      <c r="M80" s="2">
        <v>450</v>
      </c>
    </row>
    <row r="81" spans="2:13" ht="12.75">
      <c r="B81" s="7"/>
      <c r="H81" s="6">
        <f>H80-B81</f>
        <v>0</v>
      </c>
      <c r="I81" s="22">
        <f t="shared" si="2"/>
        <v>0</v>
      </c>
      <c r="M81" s="2">
        <v>450</v>
      </c>
    </row>
    <row r="82" spans="2:13" ht="12.75">
      <c r="B82" s="7"/>
      <c r="H82" s="6">
        <f>H81-B82</f>
        <v>0</v>
      </c>
      <c r="I82" s="22">
        <f t="shared" si="2"/>
        <v>0</v>
      </c>
      <c r="M82" s="2">
        <v>450</v>
      </c>
    </row>
    <row r="83" spans="2:13" ht="12.75">
      <c r="B83" s="7">
        <v>5000</v>
      </c>
      <c r="C83" s="1" t="s">
        <v>240</v>
      </c>
      <c r="D83" s="12" t="s">
        <v>13</v>
      </c>
      <c r="E83" s="1" t="s">
        <v>23</v>
      </c>
      <c r="F83" s="27" t="s">
        <v>241</v>
      </c>
      <c r="G83" s="27" t="s">
        <v>208</v>
      </c>
      <c r="H83" s="6">
        <f>H82-B83</f>
        <v>-5000</v>
      </c>
      <c r="I83" s="22">
        <f t="shared" si="2"/>
        <v>11.11111111111111</v>
      </c>
      <c r="K83" t="s">
        <v>237</v>
      </c>
      <c r="L83">
        <v>2</v>
      </c>
      <c r="M83" s="2">
        <v>450</v>
      </c>
    </row>
    <row r="84" spans="1:13" s="57" customFormat="1" ht="12.75">
      <c r="A84" s="1"/>
      <c r="B84" s="160">
        <v>5000</v>
      </c>
      <c r="C84" s="1" t="s">
        <v>240</v>
      </c>
      <c r="D84" s="12" t="s">
        <v>13</v>
      </c>
      <c r="E84" s="1" t="s">
        <v>23</v>
      </c>
      <c r="F84" s="27" t="s">
        <v>241</v>
      </c>
      <c r="G84" s="31" t="s">
        <v>211</v>
      </c>
      <c r="H84" s="6">
        <f>H83-B84</f>
        <v>-10000</v>
      </c>
      <c r="I84" s="22">
        <f t="shared" si="2"/>
        <v>11.11111111111111</v>
      </c>
      <c r="J84" s="15"/>
      <c r="K84" t="s">
        <v>237</v>
      </c>
      <c r="L84">
        <v>2</v>
      </c>
      <c r="M84" s="2">
        <v>450</v>
      </c>
    </row>
    <row r="85" spans="1:13" ht="12.75">
      <c r="A85" s="11"/>
      <c r="B85" s="59">
        <f>SUM(B83:B84)</f>
        <v>10000</v>
      </c>
      <c r="C85" s="11"/>
      <c r="D85" s="11"/>
      <c r="E85" s="11" t="s">
        <v>225</v>
      </c>
      <c r="F85" s="18"/>
      <c r="G85" s="18"/>
      <c r="H85" s="55">
        <v>0</v>
      </c>
      <c r="I85" s="56">
        <f t="shared" si="2"/>
        <v>22.22222222222222</v>
      </c>
      <c r="J85" s="57"/>
      <c r="K85" s="57"/>
      <c r="L85" s="57"/>
      <c r="M85" s="2">
        <v>450</v>
      </c>
    </row>
    <row r="86" spans="2:13" ht="12.75">
      <c r="B86" s="7"/>
      <c r="H86" s="6">
        <f>H85-B86</f>
        <v>0</v>
      </c>
      <c r="I86" s="22">
        <f t="shared" si="2"/>
        <v>0</v>
      </c>
      <c r="M86" s="2">
        <v>450</v>
      </c>
    </row>
    <row r="87" spans="2:13" ht="12.75">
      <c r="B87" s="7"/>
      <c r="H87" s="6">
        <f>H86-B87</f>
        <v>0</v>
      </c>
      <c r="I87" s="22">
        <f t="shared" si="2"/>
        <v>0</v>
      </c>
      <c r="M87" s="2">
        <v>450</v>
      </c>
    </row>
    <row r="88" spans="2:13" ht="12.75">
      <c r="B88" s="7">
        <v>10000</v>
      </c>
      <c r="C88" s="1" t="s">
        <v>242</v>
      </c>
      <c r="D88" s="1" t="s">
        <v>13</v>
      </c>
      <c r="E88" s="1" t="s">
        <v>243</v>
      </c>
      <c r="F88" s="27" t="s">
        <v>241</v>
      </c>
      <c r="G88" s="27" t="s">
        <v>211</v>
      </c>
      <c r="H88" s="6">
        <f>H87-B88</f>
        <v>-10000</v>
      </c>
      <c r="I88" s="22">
        <f t="shared" si="2"/>
        <v>22.22222222222222</v>
      </c>
      <c r="M88" s="2">
        <v>450</v>
      </c>
    </row>
    <row r="89" spans="1:13" s="57" customFormat="1" ht="12.75">
      <c r="A89" s="11"/>
      <c r="B89" s="59">
        <f>SUM(B88)</f>
        <v>10000</v>
      </c>
      <c r="C89" s="11"/>
      <c r="D89" s="11"/>
      <c r="E89" s="11"/>
      <c r="F89" s="18"/>
      <c r="G89" s="18"/>
      <c r="H89" s="55">
        <v>0</v>
      </c>
      <c r="I89" s="56">
        <f aca="true" t="shared" si="7" ref="I89:I152">+B89/M89</f>
        <v>22.22222222222222</v>
      </c>
      <c r="M89" s="154">
        <v>450</v>
      </c>
    </row>
    <row r="90" spans="2:13" ht="12.75">
      <c r="B90" s="7"/>
      <c r="H90" s="6">
        <f>H89-B90</f>
        <v>0</v>
      </c>
      <c r="I90" s="22">
        <f t="shared" si="7"/>
        <v>0</v>
      </c>
      <c r="M90" s="2">
        <v>450</v>
      </c>
    </row>
    <row r="91" spans="2:13" ht="13.5" customHeight="1">
      <c r="B91" s="338"/>
      <c r="H91" s="6">
        <f>H90-B91</f>
        <v>0</v>
      </c>
      <c r="I91" s="22">
        <f t="shared" si="7"/>
        <v>0</v>
      </c>
      <c r="M91" s="2">
        <v>450</v>
      </c>
    </row>
    <row r="92" spans="2:13" ht="13.5" customHeight="1">
      <c r="B92" s="7"/>
      <c r="H92" s="6">
        <f>H91-B92</f>
        <v>0</v>
      </c>
      <c r="I92" s="22">
        <f t="shared" si="7"/>
        <v>0</v>
      </c>
      <c r="M92" s="2">
        <v>450</v>
      </c>
    </row>
    <row r="93" spans="1:13" s="57" customFormat="1" ht="12.75">
      <c r="A93" s="1"/>
      <c r="B93" s="7"/>
      <c r="C93" s="1"/>
      <c r="D93" s="1"/>
      <c r="E93" s="1"/>
      <c r="F93" s="27"/>
      <c r="G93" s="27"/>
      <c r="H93" s="6">
        <f>H92-B93</f>
        <v>0</v>
      </c>
      <c r="I93" s="22">
        <f t="shared" si="7"/>
        <v>0</v>
      </c>
      <c r="J93"/>
      <c r="K93"/>
      <c r="L93"/>
      <c r="M93" s="2">
        <v>450</v>
      </c>
    </row>
    <row r="94" spans="1:13" ht="12.75">
      <c r="A94" s="11"/>
      <c r="B94" s="59">
        <f>+B98+B108+B115+B121+B128+B134</f>
        <v>52700</v>
      </c>
      <c r="C94" s="51" t="s">
        <v>24</v>
      </c>
      <c r="D94" s="52" t="s">
        <v>25</v>
      </c>
      <c r="E94" s="51" t="s">
        <v>26</v>
      </c>
      <c r="F94" s="53" t="s">
        <v>27</v>
      </c>
      <c r="G94" s="54" t="s">
        <v>22</v>
      </c>
      <c r="H94" s="55"/>
      <c r="I94" s="56">
        <f t="shared" si="7"/>
        <v>117.11111111111111</v>
      </c>
      <c r="J94" s="56"/>
      <c r="K94" s="56"/>
      <c r="L94" s="57"/>
      <c r="M94" s="2">
        <v>450</v>
      </c>
    </row>
    <row r="95" spans="2:13" ht="12.75">
      <c r="B95" s="7"/>
      <c r="H95" s="6">
        <f>H94-B95</f>
        <v>0</v>
      </c>
      <c r="I95" s="22">
        <f t="shared" si="7"/>
        <v>0</v>
      </c>
      <c r="M95" s="2">
        <v>450</v>
      </c>
    </row>
    <row r="96" spans="2:13" ht="12.75">
      <c r="B96" s="7">
        <v>3000</v>
      </c>
      <c r="C96" s="33" t="s">
        <v>0</v>
      </c>
      <c r="D96" s="1" t="s">
        <v>13</v>
      </c>
      <c r="E96" s="1" t="s">
        <v>244</v>
      </c>
      <c r="F96" s="336" t="s">
        <v>245</v>
      </c>
      <c r="G96" s="27" t="s">
        <v>211</v>
      </c>
      <c r="H96" s="6">
        <f>H95-B96</f>
        <v>-3000</v>
      </c>
      <c r="I96" s="22">
        <f t="shared" si="7"/>
        <v>6.666666666666667</v>
      </c>
      <c r="K96" t="s">
        <v>0</v>
      </c>
      <c r="L96">
        <v>3</v>
      </c>
      <c r="M96" s="2">
        <v>450</v>
      </c>
    </row>
    <row r="97" spans="1:13" s="57" customFormat="1" ht="12.75">
      <c r="A97" s="1"/>
      <c r="B97" s="7">
        <v>3000</v>
      </c>
      <c r="C97" s="33" t="s">
        <v>0</v>
      </c>
      <c r="D97" s="1" t="s">
        <v>13</v>
      </c>
      <c r="E97" s="1" t="s">
        <v>244</v>
      </c>
      <c r="F97" s="58" t="s">
        <v>246</v>
      </c>
      <c r="G97" s="27" t="s">
        <v>214</v>
      </c>
      <c r="H97" s="6">
        <f>H96-B97</f>
        <v>-6000</v>
      </c>
      <c r="I97" s="22">
        <f t="shared" si="7"/>
        <v>6.666666666666667</v>
      </c>
      <c r="J97"/>
      <c r="K97" t="s">
        <v>0</v>
      </c>
      <c r="L97">
        <v>3</v>
      </c>
      <c r="M97" s="2">
        <v>450</v>
      </c>
    </row>
    <row r="98" spans="1:13" ht="12.75">
      <c r="A98" s="11"/>
      <c r="B98" s="59">
        <f>SUM(B96:B97)</f>
        <v>6000</v>
      </c>
      <c r="C98" s="11" t="s">
        <v>0</v>
      </c>
      <c r="D98" s="11"/>
      <c r="E98" s="11"/>
      <c r="F98" s="18"/>
      <c r="G98" s="18"/>
      <c r="H98" s="55">
        <v>0</v>
      </c>
      <c r="I98" s="56">
        <f t="shared" si="7"/>
        <v>13.333333333333334</v>
      </c>
      <c r="J98" s="57"/>
      <c r="K98" s="57"/>
      <c r="L98" s="57"/>
      <c r="M98" s="2">
        <v>450</v>
      </c>
    </row>
    <row r="99" spans="2:13" ht="12.75">
      <c r="B99" s="7"/>
      <c r="H99" s="6">
        <f aca="true" t="shared" si="8" ref="H99:H107">H98-B99</f>
        <v>0</v>
      </c>
      <c r="I99" s="22">
        <f t="shared" si="7"/>
        <v>0</v>
      </c>
      <c r="M99" s="2">
        <v>450</v>
      </c>
    </row>
    <row r="100" spans="2:13" ht="12.75">
      <c r="B100" s="7"/>
      <c r="H100" s="6">
        <f t="shared" si="8"/>
        <v>0</v>
      </c>
      <c r="I100" s="22">
        <f t="shared" si="7"/>
        <v>0</v>
      </c>
      <c r="M100" s="2">
        <v>450</v>
      </c>
    </row>
    <row r="101" spans="2:13" ht="12.75">
      <c r="B101" s="160">
        <v>2000</v>
      </c>
      <c r="C101" s="12" t="s">
        <v>247</v>
      </c>
      <c r="D101" s="12" t="s">
        <v>13</v>
      </c>
      <c r="E101" s="12" t="s">
        <v>248</v>
      </c>
      <c r="F101" s="30" t="s">
        <v>249</v>
      </c>
      <c r="G101" s="27" t="s">
        <v>208</v>
      </c>
      <c r="H101" s="6">
        <f t="shared" si="8"/>
        <v>-2000</v>
      </c>
      <c r="I101" s="22">
        <f t="shared" si="7"/>
        <v>4.444444444444445</v>
      </c>
      <c r="K101" t="s">
        <v>244</v>
      </c>
      <c r="L101">
        <v>3</v>
      </c>
      <c r="M101" s="2">
        <v>450</v>
      </c>
    </row>
    <row r="102" spans="2:13" ht="12.75">
      <c r="B102" s="160">
        <v>3000</v>
      </c>
      <c r="C102" s="12" t="s">
        <v>250</v>
      </c>
      <c r="D102" s="12" t="s">
        <v>13</v>
      </c>
      <c r="E102" s="12" t="s">
        <v>248</v>
      </c>
      <c r="F102" s="30" t="s">
        <v>251</v>
      </c>
      <c r="G102" s="27" t="s">
        <v>208</v>
      </c>
      <c r="H102" s="6">
        <f t="shared" si="8"/>
        <v>-5000</v>
      </c>
      <c r="I102" s="22">
        <f t="shared" si="7"/>
        <v>6.666666666666667</v>
      </c>
      <c r="K102" t="s">
        <v>244</v>
      </c>
      <c r="L102">
        <v>3</v>
      </c>
      <c r="M102" s="2">
        <v>450</v>
      </c>
    </row>
    <row r="103" spans="2:13" ht="12.75">
      <c r="B103" s="160">
        <v>3000</v>
      </c>
      <c r="C103" s="12" t="s">
        <v>252</v>
      </c>
      <c r="D103" s="12" t="s">
        <v>13</v>
      </c>
      <c r="E103" s="12" t="s">
        <v>248</v>
      </c>
      <c r="F103" s="30" t="s">
        <v>253</v>
      </c>
      <c r="G103" s="27" t="s">
        <v>211</v>
      </c>
      <c r="H103" s="6">
        <f t="shared" si="8"/>
        <v>-8000</v>
      </c>
      <c r="I103" s="22">
        <f t="shared" si="7"/>
        <v>6.666666666666667</v>
      </c>
      <c r="K103" t="s">
        <v>244</v>
      </c>
      <c r="L103">
        <v>3</v>
      </c>
      <c r="M103" s="2">
        <v>450</v>
      </c>
    </row>
    <row r="104" spans="2:13" ht="12.75">
      <c r="B104" s="160">
        <v>2000</v>
      </c>
      <c r="C104" s="12" t="s">
        <v>254</v>
      </c>
      <c r="D104" s="12" t="s">
        <v>13</v>
      </c>
      <c r="E104" s="12" t="s">
        <v>248</v>
      </c>
      <c r="F104" s="30" t="s">
        <v>253</v>
      </c>
      <c r="G104" s="27" t="s">
        <v>214</v>
      </c>
      <c r="H104" s="6">
        <f t="shared" si="8"/>
        <v>-10000</v>
      </c>
      <c r="I104" s="22">
        <f t="shared" si="7"/>
        <v>4.444444444444445</v>
      </c>
      <c r="K104" t="s">
        <v>244</v>
      </c>
      <c r="L104">
        <v>3</v>
      </c>
      <c r="M104" s="2">
        <v>450</v>
      </c>
    </row>
    <row r="105" spans="2:13" ht="12.75">
      <c r="B105" s="160">
        <v>3000</v>
      </c>
      <c r="C105" s="12" t="s">
        <v>255</v>
      </c>
      <c r="D105" s="12" t="s">
        <v>13</v>
      </c>
      <c r="E105" s="12" t="s">
        <v>248</v>
      </c>
      <c r="F105" s="30" t="s">
        <v>253</v>
      </c>
      <c r="G105" s="27" t="s">
        <v>214</v>
      </c>
      <c r="H105" s="6">
        <f t="shared" si="8"/>
        <v>-13000</v>
      </c>
      <c r="I105" s="22">
        <f t="shared" si="7"/>
        <v>6.666666666666667</v>
      </c>
      <c r="K105" t="s">
        <v>244</v>
      </c>
      <c r="L105">
        <v>3</v>
      </c>
      <c r="M105" s="2">
        <v>450</v>
      </c>
    </row>
    <row r="106" spans="2:13" ht="12.75">
      <c r="B106" s="160">
        <v>1600</v>
      </c>
      <c r="C106" s="12" t="s">
        <v>256</v>
      </c>
      <c r="D106" s="12" t="s">
        <v>13</v>
      </c>
      <c r="E106" s="12" t="s">
        <v>248</v>
      </c>
      <c r="F106" s="30" t="s">
        <v>253</v>
      </c>
      <c r="G106" s="27" t="s">
        <v>227</v>
      </c>
      <c r="H106" s="6">
        <f t="shared" si="8"/>
        <v>-14600</v>
      </c>
      <c r="I106" s="22">
        <f t="shared" si="7"/>
        <v>3.5555555555555554</v>
      </c>
      <c r="K106" t="s">
        <v>244</v>
      </c>
      <c r="L106">
        <v>3</v>
      </c>
      <c r="M106" s="2">
        <v>450</v>
      </c>
    </row>
    <row r="107" spans="1:13" s="57" customFormat="1" ht="12.75">
      <c r="A107" s="1"/>
      <c r="B107" s="160">
        <v>2000</v>
      </c>
      <c r="C107" s="12" t="s">
        <v>257</v>
      </c>
      <c r="D107" s="12" t="s">
        <v>13</v>
      </c>
      <c r="E107" s="12" t="s">
        <v>248</v>
      </c>
      <c r="F107" s="30" t="s">
        <v>258</v>
      </c>
      <c r="G107" s="27" t="s">
        <v>227</v>
      </c>
      <c r="H107" s="6">
        <f t="shared" si="8"/>
        <v>-16600</v>
      </c>
      <c r="I107" s="22">
        <f t="shared" si="7"/>
        <v>4.444444444444445</v>
      </c>
      <c r="J107"/>
      <c r="K107" t="s">
        <v>244</v>
      </c>
      <c r="L107">
        <v>3</v>
      </c>
      <c r="M107" s="2">
        <v>450</v>
      </c>
    </row>
    <row r="108" spans="1:13" ht="12.75">
      <c r="A108" s="11"/>
      <c r="B108" s="59">
        <f>SUM(B101:B107)</f>
        <v>16600</v>
      </c>
      <c r="C108" s="11" t="s">
        <v>19</v>
      </c>
      <c r="D108" s="11"/>
      <c r="E108" s="11"/>
      <c r="F108" s="18"/>
      <c r="G108" s="18"/>
      <c r="H108" s="55">
        <v>0</v>
      </c>
      <c r="I108" s="56">
        <f t="shared" si="7"/>
        <v>36.888888888888886</v>
      </c>
      <c r="J108" s="57"/>
      <c r="K108" s="57"/>
      <c r="L108" s="57"/>
      <c r="M108" s="2">
        <v>450</v>
      </c>
    </row>
    <row r="109" spans="2:13" ht="12.75">
      <c r="B109" s="7"/>
      <c r="H109" s="6">
        <f aca="true" t="shared" si="9" ref="H109:H114">H108-B109</f>
        <v>0</v>
      </c>
      <c r="I109" s="22">
        <f t="shared" si="7"/>
        <v>0</v>
      </c>
      <c r="M109" s="2">
        <v>450</v>
      </c>
    </row>
    <row r="110" spans="2:13" ht="12.75">
      <c r="B110" s="7"/>
      <c r="H110" s="6">
        <f t="shared" si="9"/>
        <v>0</v>
      </c>
      <c r="I110" s="22">
        <f t="shared" si="7"/>
        <v>0</v>
      </c>
      <c r="M110" s="2">
        <v>450</v>
      </c>
    </row>
    <row r="111" spans="2:13" ht="12.75">
      <c r="B111" s="160">
        <v>300</v>
      </c>
      <c r="C111" s="12" t="s">
        <v>240</v>
      </c>
      <c r="D111" s="12" t="s">
        <v>13</v>
      </c>
      <c r="E111" s="12" t="s">
        <v>23</v>
      </c>
      <c r="F111" s="30" t="s">
        <v>253</v>
      </c>
      <c r="G111" s="27" t="s">
        <v>208</v>
      </c>
      <c r="H111" s="6">
        <f t="shared" si="9"/>
        <v>-300</v>
      </c>
      <c r="I111" s="22">
        <f t="shared" si="7"/>
        <v>0.6666666666666666</v>
      </c>
      <c r="K111" t="s">
        <v>244</v>
      </c>
      <c r="L111">
        <v>3</v>
      </c>
      <c r="M111" s="2">
        <v>450</v>
      </c>
    </row>
    <row r="112" spans="2:13" ht="12.75">
      <c r="B112" s="160">
        <v>1000</v>
      </c>
      <c r="C112" s="12" t="s">
        <v>240</v>
      </c>
      <c r="D112" s="12" t="s">
        <v>13</v>
      </c>
      <c r="E112" s="12" t="s">
        <v>23</v>
      </c>
      <c r="F112" s="30" t="s">
        <v>253</v>
      </c>
      <c r="G112" s="27" t="s">
        <v>211</v>
      </c>
      <c r="H112" s="6">
        <f t="shared" si="9"/>
        <v>-1300</v>
      </c>
      <c r="I112" s="22">
        <f t="shared" si="7"/>
        <v>2.2222222222222223</v>
      </c>
      <c r="K112" t="s">
        <v>244</v>
      </c>
      <c r="L112">
        <v>3</v>
      </c>
      <c r="M112" s="2">
        <v>450</v>
      </c>
    </row>
    <row r="113" spans="2:13" ht="12.75">
      <c r="B113" s="160">
        <v>1000</v>
      </c>
      <c r="C113" s="12" t="s">
        <v>240</v>
      </c>
      <c r="D113" s="12" t="s">
        <v>13</v>
      </c>
      <c r="E113" s="12" t="s">
        <v>23</v>
      </c>
      <c r="F113" s="30" t="s">
        <v>253</v>
      </c>
      <c r="G113" s="27" t="s">
        <v>214</v>
      </c>
      <c r="H113" s="6">
        <f t="shared" si="9"/>
        <v>-2300</v>
      </c>
      <c r="I113" s="22">
        <f t="shared" si="7"/>
        <v>2.2222222222222223</v>
      </c>
      <c r="K113" t="s">
        <v>244</v>
      </c>
      <c r="L113">
        <v>3</v>
      </c>
      <c r="M113" s="2">
        <v>450</v>
      </c>
    </row>
    <row r="114" spans="1:13" s="57" customFormat="1" ht="12.75">
      <c r="A114" s="1"/>
      <c r="B114" s="160">
        <v>1000</v>
      </c>
      <c r="C114" s="12" t="s">
        <v>240</v>
      </c>
      <c r="D114" s="12" t="s">
        <v>13</v>
      </c>
      <c r="E114" s="12" t="s">
        <v>23</v>
      </c>
      <c r="F114" s="30" t="s">
        <v>253</v>
      </c>
      <c r="G114" s="27" t="s">
        <v>227</v>
      </c>
      <c r="H114" s="6">
        <f t="shared" si="9"/>
        <v>-3300</v>
      </c>
      <c r="I114" s="22">
        <f t="shared" si="7"/>
        <v>2.2222222222222223</v>
      </c>
      <c r="J114"/>
      <c r="K114" t="s">
        <v>244</v>
      </c>
      <c r="L114">
        <v>3</v>
      </c>
      <c r="M114" s="2">
        <v>450</v>
      </c>
    </row>
    <row r="115" spans="1:13" ht="12.75">
      <c r="A115" s="11"/>
      <c r="B115" s="59">
        <f>SUM(B111:B114)</f>
        <v>3300</v>
      </c>
      <c r="C115" s="11"/>
      <c r="D115" s="11"/>
      <c r="E115" s="11" t="s">
        <v>23</v>
      </c>
      <c r="F115" s="18"/>
      <c r="G115" s="18"/>
      <c r="H115" s="55">
        <v>0</v>
      </c>
      <c r="I115" s="56">
        <f t="shared" si="7"/>
        <v>7.333333333333333</v>
      </c>
      <c r="J115" s="57"/>
      <c r="K115" s="57"/>
      <c r="L115" s="57"/>
      <c r="M115" s="2">
        <v>450</v>
      </c>
    </row>
    <row r="116" spans="2:13" ht="12.75">
      <c r="B116" s="7"/>
      <c r="H116" s="6">
        <f>H115-B116</f>
        <v>0</v>
      </c>
      <c r="I116" s="22">
        <f t="shared" si="7"/>
        <v>0</v>
      </c>
      <c r="M116" s="2">
        <v>450</v>
      </c>
    </row>
    <row r="117" spans="2:13" ht="12.75">
      <c r="B117" s="7"/>
      <c r="H117" s="6">
        <f>H116-B117</f>
        <v>0</v>
      </c>
      <c r="I117" s="22">
        <f t="shared" si="7"/>
        <v>0</v>
      </c>
      <c r="M117" s="2">
        <v>450</v>
      </c>
    </row>
    <row r="118" spans="2:13" ht="12.75">
      <c r="B118" s="160">
        <v>5000</v>
      </c>
      <c r="C118" s="12" t="s">
        <v>28</v>
      </c>
      <c r="D118" s="12" t="s">
        <v>13</v>
      </c>
      <c r="E118" s="12" t="s">
        <v>248</v>
      </c>
      <c r="F118" s="30" t="s">
        <v>259</v>
      </c>
      <c r="G118" s="27" t="s">
        <v>208</v>
      </c>
      <c r="H118" s="6">
        <f>H117-B118</f>
        <v>-5000</v>
      </c>
      <c r="I118" s="22">
        <f t="shared" si="7"/>
        <v>11.11111111111111</v>
      </c>
      <c r="K118" t="s">
        <v>244</v>
      </c>
      <c r="L118">
        <v>3</v>
      </c>
      <c r="M118" s="2">
        <v>450</v>
      </c>
    </row>
    <row r="119" spans="2:13" ht="12.75">
      <c r="B119" s="160">
        <v>5000</v>
      </c>
      <c r="C119" s="12" t="s">
        <v>28</v>
      </c>
      <c r="D119" s="12" t="s">
        <v>13</v>
      </c>
      <c r="E119" s="12" t="s">
        <v>248</v>
      </c>
      <c r="F119" s="30" t="s">
        <v>259</v>
      </c>
      <c r="G119" s="27" t="s">
        <v>211</v>
      </c>
      <c r="H119" s="6">
        <f>H118-B119</f>
        <v>-10000</v>
      </c>
      <c r="I119" s="22">
        <f t="shared" si="7"/>
        <v>11.11111111111111</v>
      </c>
      <c r="K119" t="s">
        <v>244</v>
      </c>
      <c r="L119">
        <v>3</v>
      </c>
      <c r="M119" s="2">
        <v>450</v>
      </c>
    </row>
    <row r="120" spans="1:13" s="57" customFormat="1" ht="12.75">
      <c r="A120" s="1"/>
      <c r="B120" s="160">
        <v>5000</v>
      </c>
      <c r="C120" s="12" t="s">
        <v>28</v>
      </c>
      <c r="D120" s="12" t="s">
        <v>13</v>
      </c>
      <c r="E120" s="12" t="s">
        <v>248</v>
      </c>
      <c r="F120" s="30" t="s">
        <v>260</v>
      </c>
      <c r="G120" s="27" t="s">
        <v>214</v>
      </c>
      <c r="H120" s="6">
        <f>H119-B120</f>
        <v>-15000</v>
      </c>
      <c r="I120" s="22">
        <f t="shared" si="7"/>
        <v>11.11111111111111</v>
      </c>
      <c r="J120"/>
      <c r="K120" t="s">
        <v>244</v>
      </c>
      <c r="L120">
        <v>3</v>
      </c>
      <c r="M120" s="2">
        <v>450</v>
      </c>
    </row>
    <row r="121" spans="1:13" ht="12.75">
      <c r="A121" s="11"/>
      <c r="B121" s="59">
        <f>SUM(B118:B120)</f>
        <v>15000</v>
      </c>
      <c r="C121" s="11" t="s">
        <v>28</v>
      </c>
      <c r="D121" s="11"/>
      <c r="E121" s="11"/>
      <c r="F121" s="18"/>
      <c r="G121" s="18"/>
      <c r="H121" s="55">
        <v>0</v>
      </c>
      <c r="I121" s="56">
        <f t="shared" si="7"/>
        <v>33.333333333333336</v>
      </c>
      <c r="J121" s="57"/>
      <c r="K121" s="57"/>
      <c r="L121" s="57"/>
      <c r="M121" s="2">
        <v>450</v>
      </c>
    </row>
    <row r="122" spans="2:13" ht="12.75">
      <c r="B122" s="7"/>
      <c r="H122" s="6">
        <f aca="true" t="shared" si="10" ref="H122:H127">H121-B122</f>
        <v>0</v>
      </c>
      <c r="I122" s="22">
        <f t="shared" si="7"/>
        <v>0</v>
      </c>
      <c r="M122" s="2">
        <v>450</v>
      </c>
    </row>
    <row r="123" spans="2:13" ht="12.75">
      <c r="B123" s="7"/>
      <c r="H123" s="6">
        <f t="shared" si="10"/>
        <v>0</v>
      </c>
      <c r="I123" s="22">
        <f t="shared" si="7"/>
        <v>0</v>
      </c>
      <c r="M123" s="2">
        <v>450</v>
      </c>
    </row>
    <row r="124" spans="2:13" ht="12.75">
      <c r="B124" s="160">
        <v>2000</v>
      </c>
      <c r="C124" s="12" t="s">
        <v>29</v>
      </c>
      <c r="D124" s="12" t="s">
        <v>13</v>
      </c>
      <c r="E124" s="12" t="s">
        <v>248</v>
      </c>
      <c r="F124" s="30" t="s">
        <v>253</v>
      </c>
      <c r="G124" s="27" t="s">
        <v>208</v>
      </c>
      <c r="H124" s="6">
        <f t="shared" si="10"/>
        <v>-2000</v>
      </c>
      <c r="I124" s="22">
        <f t="shared" si="7"/>
        <v>4.444444444444445</v>
      </c>
      <c r="K124" t="s">
        <v>244</v>
      </c>
      <c r="L124">
        <v>3</v>
      </c>
      <c r="M124" s="2">
        <v>450</v>
      </c>
    </row>
    <row r="125" spans="2:13" ht="12.75">
      <c r="B125" s="160">
        <v>2000</v>
      </c>
      <c r="C125" s="12" t="s">
        <v>29</v>
      </c>
      <c r="D125" s="12" t="s">
        <v>13</v>
      </c>
      <c r="E125" s="12" t="s">
        <v>248</v>
      </c>
      <c r="F125" s="30" t="s">
        <v>253</v>
      </c>
      <c r="G125" s="27" t="s">
        <v>211</v>
      </c>
      <c r="H125" s="6">
        <f t="shared" si="10"/>
        <v>-4000</v>
      </c>
      <c r="I125" s="22">
        <f t="shared" si="7"/>
        <v>4.444444444444445</v>
      </c>
      <c r="K125" t="s">
        <v>244</v>
      </c>
      <c r="L125">
        <v>3</v>
      </c>
      <c r="M125" s="2">
        <v>450</v>
      </c>
    </row>
    <row r="126" spans="2:13" ht="12.75">
      <c r="B126" s="160">
        <v>2000</v>
      </c>
      <c r="C126" s="12" t="s">
        <v>29</v>
      </c>
      <c r="D126" s="12" t="s">
        <v>13</v>
      </c>
      <c r="E126" s="12" t="s">
        <v>248</v>
      </c>
      <c r="F126" s="30" t="s">
        <v>253</v>
      </c>
      <c r="G126" s="27" t="s">
        <v>214</v>
      </c>
      <c r="H126" s="6">
        <f t="shared" si="10"/>
        <v>-6000</v>
      </c>
      <c r="I126" s="22">
        <f t="shared" si="7"/>
        <v>4.444444444444445</v>
      </c>
      <c r="K126" t="s">
        <v>244</v>
      </c>
      <c r="L126">
        <v>3</v>
      </c>
      <c r="M126" s="2">
        <v>450</v>
      </c>
    </row>
    <row r="127" spans="1:13" s="57" customFormat="1" ht="12.75">
      <c r="A127" s="1"/>
      <c r="B127" s="160">
        <v>2000</v>
      </c>
      <c r="C127" s="12" t="s">
        <v>29</v>
      </c>
      <c r="D127" s="12" t="s">
        <v>13</v>
      </c>
      <c r="E127" s="12" t="s">
        <v>248</v>
      </c>
      <c r="F127" s="30" t="s">
        <v>253</v>
      </c>
      <c r="G127" s="27" t="s">
        <v>227</v>
      </c>
      <c r="H127" s="6">
        <f t="shared" si="10"/>
        <v>-8000</v>
      </c>
      <c r="I127" s="22">
        <f t="shared" si="7"/>
        <v>4.444444444444445</v>
      </c>
      <c r="J127"/>
      <c r="K127" t="s">
        <v>244</v>
      </c>
      <c r="L127">
        <v>3</v>
      </c>
      <c r="M127" s="2">
        <v>450</v>
      </c>
    </row>
    <row r="128" spans="1:13" ht="12.75">
      <c r="A128" s="11"/>
      <c r="B128" s="59">
        <f>SUM(B124:B127)</f>
        <v>8000</v>
      </c>
      <c r="C128" s="11" t="s">
        <v>29</v>
      </c>
      <c r="D128" s="11"/>
      <c r="E128" s="11"/>
      <c r="F128" s="18"/>
      <c r="G128" s="18"/>
      <c r="H128" s="55">
        <v>0</v>
      </c>
      <c r="I128" s="56">
        <f t="shared" si="7"/>
        <v>17.77777777777778</v>
      </c>
      <c r="J128" s="57"/>
      <c r="K128" s="57"/>
      <c r="L128" s="57"/>
      <c r="M128" s="2">
        <v>450</v>
      </c>
    </row>
    <row r="129" spans="2:13" ht="12.75">
      <c r="B129" s="7"/>
      <c r="H129" s="6">
        <f>H128-B129</f>
        <v>0</v>
      </c>
      <c r="I129" s="22">
        <f t="shared" si="7"/>
        <v>0</v>
      </c>
      <c r="M129" s="2">
        <v>450</v>
      </c>
    </row>
    <row r="130" spans="2:13" ht="12.75">
      <c r="B130" s="7"/>
      <c r="H130" s="6">
        <f>H129-B130</f>
        <v>0</v>
      </c>
      <c r="I130" s="22">
        <f t="shared" si="7"/>
        <v>0</v>
      </c>
      <c r="M130" s="2">
        <v>450</v>
      </c>
    </row>
    <row r="131" spans="2:13" ht="12.75">
      <c r="B131" s="160">
        <v>1400</v>
      </c>
      <c r="C131" s="12" t="s">
        <v>261</v>
      </c>
      <c r="D131" s="12" t="s">
        <v>13</v>
      </c>
      <c r="E131" s="12" t="s">
        <v>262</v>
      </c>
      <c r="F131" s="30" t="s">
        <v>253</v>
      </c>
      <c r="G131" s="27" t="s">
        <v>211</v>
      </c>
      <c r="H131" s="6">
        <f>H130-B131</f>
        <v>-1400</v>
      </c>
      <c r="I131" s="22">
        <f t="shared" si="7"/>
        <v>3.111111111111111</v>
      </c>
      <c r="K131" t="s">
        <v>244</v>
      </c>
      <c r="L131">
        <v>3</v>
      </c>
      <c r="M131" s="2">
        <v>450</v>
      </c>
    </row>
    <row r="132" spans="2:13" ht="12.75">
      <c r="B132" s="160">
        <v>1400</v>
      </c>
      <c r="C132" s="12" t="s">
        <v>261</v>
      </c>
      <c r="D132" s="12" t="s">
        <v>13</v>
      </c>
      <c r="E132" s="12" t="s">
        <v>262</v>
      </c>
      <c r="F132" s="30" t="s">
        <v>253</v>
      </c>
      <c r="G132" s="27" t="s">
        <v>214</v>
      </c>
      <c r="H132" s="6">
        <f>H131-B132</f>
        <v>-2800</v>
      </c>
      <c r="I132" s="22">
        <f t="shared" si="7"/>
        <v>3.111111111111111</v>
      </c>
      <c r="K132" t="s">
        <v>244</v>
      </c>
      <c r="L132">
        <v>3</v>
      </c>
      <c r="M132" s="2">
        <v>450</v>
      </c>
    </row>
    <row r="133" spans="1:13" s="57" customFormat="1" ht="12.75">
      <c r="A133" s="1"/>
      <c r="B133" s="160">
        <v>1000</v>
      </c>
      <c r="C133" s="12" t="s">
        <v>261</v>
      </c>
      <c r="D133" s="12" t="s">
        <v>13</v>
      </c>
      <c r="E133" s="12" t="s">
        <v>262</v>
      </c>
      <c r="F133" s="30" t="s">
        <v>253</v>
      </c>
      <c r="G133" s="27" t="s">
        <v>227</v>
      </c>
      <c r="H133" s="6">
        <f>H132-B133</f>
        <v>-3800</v>
      </c>
      <c r="I133" s="22">
        <f t="shared" si="7"/>
        <v>2.2222222222222223</v>
      </c>
      <c r="J133"/>
      <c r="K133" t="s">
        <v>244</v>
      </c>
      <c r="L133">
        <v>3</v>
      </c>
      <c r="M133" s="2">
        <v>450</v>
      </c>
    </row>
    <row r="134" spans="1:13" ht="12.75">
      <c r="A134" s="11"/>
      <c r="B134" s="59">
        <f>SUM(B131:B133)</f>
        <v>3800</v>
      </c>
      <c r="C134" s="11"/>
      <c r="D134" s="11"/>
      <c r="E134" s="11" t="s">
        <v>262</v>
      </c>
      <c r="F134" s="18"/>
      <c r="G134" s="18"/>
      <c r="H134" s="55">
        <v>0</v>
      </c>
      <c r="I134" s="56">
        <f t="shared" si="7"/>
        <v>8.444444444444445</v>
      </c>
      <c r="J134" s="57"/>
      <c r="K134" s="57"/>
      <c r="L134" s="57"/>
      <c r="M134" s="2">
        <v>450</v>
      </c>
    </row>
    <row r="135" spans="2:13" ht="12.75">
      <c r="B135" s="69"/>
      <c r="H135" s="6">
        <f>H134-B135</f>
        <v>0</v>
      </c>
      <c r="I135" s="22">
        <f t="shared" si="7"/>
        <v>0</v>
      </c>
      <c r="M135" s="2">
        <v>450</v>
      </c>
    </row>
    <row r="136" spans="2:13" ht="12.75">
      <c r="B136" s="69"/>
      <c r="H136" s="6">
        <f>H135-B136</f>
        <v>0</v>
      </c>
      <c r="I136" s="22">
        <f t="shared" si="7"/>
        <v>0</v>
      </c>
      <c r="M136" s="2">
        <v>450</v>
      </c>
    </row>
    <row r="137" spans="2:13" ht="12.75">
      <c r="B137" s="69"/>
      <c r="H137" s="6">
        <f>H136-B137</f>
        <v>0</v>
      </c>
      <c r="I137" s="22">
        <f t="shared" si="7"/>
        <v>0</v>
      </c>
      <c r="M137" s="2">
        <v>450</v>
      </c>
    </row>
    <row r="138" spans="1:13" s="57" customFormat="1" ht="12.75">
      <c r="A138" s="1"/>
      <c r="B138" s="69"/>
      <c r="C138" s="1"/>
      <c r="D138" s="1"/>
      <c r="E138" s="1"/>
      <c r="F138" s="27"/>
      <c r="G138" s="27"/>
      <c r="H138" s="6">
        <f>H137-B138</f>
        <v>0</v>
      </c>
      <c r="I138" s="22">
        <f t="shared" si="7"/>
        <v>0</v>
      </c>
      <c r="J138"/>
      <c r="K138"/>
      <c r="L138"/>
      <c r="M138" s="2">
        <v>450</v>
      </c>
    </row>
    <row r="139" spans="1:13" ht="12.75">
      <c r="A139" s="11"/>
      <c r="B139" s="290">
        <f>+B149+B166+B177+B186+B196+B203</f>
        <v>126800</v>
      </c>
      <c r="C139" s="51" t="s">
        <v>30</v>
      </c>
      <c r="D139" s="52" t="s">
        <v>31</v>
      </c>
      <c r="E139" s="51" t="s">
        <v>32</v>
      </c>
      <c r="F139" s="53" t="s">
        <v>33</v>
      </c>
      <c r="G139" s="54" t="s">
        <v>196</v>
      </c>
      <c r="H139" s="55"/>
      <c r="I139" s="56">
        <f t="shared" si="7"/>
        <v>281.77777777777777</v>
      </c>
      <c r="J139" s="56"/>
      <c r="K139" s="56"/>
      <c r="L139" s="57"/>
      <c r="M139" s="2">
        <v>450</v>
      </c>
    </row>
    <row r="140" spans="2:13" ht="12.75">
      <c r="B140" s="289"/>
      <c r="H140" s="6">
        <f aca="true" t="shared" si="11" ref="H140:H148">H139-B140</f>
        <v>0</v>
      </c>
      <c r="I140" s="22">
        <f t="shared" si="7"/>
        <v>0</v>
      </c>
      <c r="M140" s="2">
        <v>450</v>
      </c>
    </row>
    <row r="141" spans="2:13" ht="12.75">
      <c r="B141" s="289">
        <v>3000</v>
      </c>
      <c r="C141" s="33" t="s">
        <v>0</v>
      </c>
      <c r="D141" s="1" t="s">
        <v>13</v>
      </c>
      <c r="E141" s="1" t="s">
        <v>263</v>
      </c>
      <c r="F141" s="336" t="s">
        <v>264</v>
      </c>
      <c r="G141" s="27" t="s">
        <v>208</v>
      </c>
      <c r="H141" s="6">
        <f t="shared" si="11"/>
        <v>-3000</v>
      </c>
      <c r="I141" s="22">
        <f t="shared" si="7"/>
        <v>6.666666666666667</v>
      </c>
      <c r="K141" t="s">
        <v>0</v>
      </c>
      <c r="L141">
        <v>4</v>
      </c>
      <c r="M141" s="2">
        <v>450</v>
      </c>
    </row>
    <row r="142" spans="2:13" ht="12.75">
      <c r="B142" s="289">
        <v>5000</v>
      </c>
      <c r="C142" s="33" t="s">
        <v>0</v>
      </c>
      <c r="D142" s="1" t="s">
        <v>13</v>
      </c>
      <c r="E142" s="1" t="s">
        <v>263</v>
      </c>
      <c r="F142" s="336" t="s">
        <v>265</v>
      </c>
      <c r="G142" s="27" t="s">
        <v>211</v>
      </c>
      <c r="H142" s="6">
        <f t="shared" si="11"/>
        <v>-8000</v>
      </c>
      <c r="I142" s="22">
        <f t="shared" si="7"/>
        <v>11.11111111111111</v>
      </c>
      <c r="K142" t="s">
        <v>0</v>
      </c>
      <c r="L142">
        <v>4</v>
      </c>
      <c r="M142" s="2">
        <v>450</v>
      </c>
    </row>
    <row r="143" spans="2:13" ht="12.75">
      <c r="B143" s="289">
        <v>5000</v>
      </c>
      <c r="C143" s="33" t="s">
        <v>0</v>
      </c>
      <c r="D143" s="1" t="s">
        <v>13</v>
      </c>
      <c r="E143" s="1" t="s">
        <v>263</v>
      </c>
      <c r="F143" s="58" t="s">
        <v>266</v>
      </c>
      <c r="G143" s="27" t="s">
        <v>214</v>
      </c>
      <c r="H143" s="6">
        <f t="shared" si="11"/>
        <v>-13000</v>
      </c>
      <c r="I143" s="22">
        <f t="shared" si="7"/>
        <v>11.11111111111111</v>
      </c>
      <c r="K143" t="s">
        <v>0</v>
      </c>
      <c r="L143">
        <v>4</v>
      </c>
      <c r="M143" s="2">
        <v>450</v>
      </c>
    </row>
    <row r="144" spans="2:13" ht="12.75">
      <c r="B144" s="289">
        <v>5000</v>
      </c>
      <c r="C144" s="33" t="s">
        <v>0</v>
      </c>
      <c r="D144" s="1" t="s">
        <v>13</v>
      </c>
      <c r="E144" s="1" t="s">
        <v>263</v>
      </c>
      <c r="F144" s="58" t="s">
        <v>267</v>
      </c>
      <c r="G144" s="27" t="s">
        <v>227</v>
      </c>
      <c r="H144" s="6">
        <f t="shared" si="11"/>
        <v>-18000</v>
      </c>
      <c r="I144" s="22">
        <f t="shared" si="7"/>
        <v>11.11111111111111</v>
      </c>
      <c r="K144" t="s">
        <v>0</v>
      </c>
      <c r="L144">
        <v>4</v>
      </c>
      <c r="M144" s="2">
        <v>450</v>
      </c>
    </row>
    <row r="145" spans="2:13" ht="12.75">
      <c r="B145" s="339">
        <v>5000</v>
      </c>
      <c r="C145" s="33" t="s">
        <v>0</v>
      </c>
      <c r="D145" s="1" t="s">
        <v>13</v>
      </c>
      <c r="E145" s="1" t="s">
        <v>263</v>
      </c>
      <c r="F145" s="58" t="s">
        <v>268</v>
      </c>
      <c r="G145" s="27" t="s">
        <v>216</v>
      </c>
      <c r="H145" s="6">
        <f t="shared" si="11"/>
        <v>-23000</v>
      </c>
      <c r="I145" s="22">
        <f t="shared" si="7"/>
        <v>11.11111111111111</v>
      </c>
      <c r="K145" t="s">
        <v>0</v>
      </c>
      <c r="L145">
        <v>4</v>
      </c>
      <c r="M145" s="2">
        <v>450</v>
      </c>
    </row>
    <row r="146" spans="2:13" ht="12.75">
      <c r="B146" s="289">
        <v>5000</v>
      </c>
      <c r="C146" s="33" t="s">
        <v>0</v>
      </c>
      <c r="D146" s="1" t="s">
        <v>13</v>
      </c>
      <c r="E146" s="1" t="s">
        <v>263</v>
      </c>
      <c r="F146" s="58" t="s">
        <v>269</v>
      </c>
      <c r="G146" s="27" t="s">
        <v>218</v>
      </c>
      <c r="H146" s="6">
        <f t="shared" si="11"/>
        <v>-28000</v>
      </c>
      <c r="I146" s="22">
        <f t="shared" si="7"/>
        <v>11.11111111111111</v>
      </c>
      <c r="K146" t="s">
        <v>0</v>
      </c>
      <c r="L146">
        <v>4</v>
      </c>
      <c r="M146" s="2">
        <v>450</v>
      </c>
    </row>
    <row r="147" spans="2:13" ht="12.75">
      <c r="B147" s="289">
        <v>5000</v>
      </c>
      <c r="C147" s="33" t="s">
        <v>0</v>
      </c>
      <c r="D147" s="1" t="s">
        <v>13</v>
      </c>
      <c r="E147" s="1" t="s">
        <v>263</v>
      </c>
      <c r="F147" s="58" t="s">
        <v>270</v>
      </c>
      <c r="G147" s="27" t="s">
        <v>271</v>
      </c>
      <c r="H147" s="6">
        <f t="shared" si="11"/>
        <v>-33000</v>
      </c>
      <c r="I147" s="22">
        <f t="shared" si="7"/>
        <v>11.11111111111111</v>
      </c>
      <c r="K147" t="s">
        <v>0</v>
      </c>
      <c r="L147">
        <v>4</v>
      </c>
      <c r="M147" s="2">
        <v>450</v>
      </c>
    </row>
    <row r="148" spans="1:13" s="57" customFormat="1" ht="12.75">
      <c r="A148" s="1"/>
      <c r="B148" s="289">
        <v>5000</v>
      </c>
      <c r="C148" s="33" t="s">
        <v>0</v>
      </c>
      <c r="D148" s="1" t="s">
        <v>13</v>
      </c>
      <c r="E148" s="1" t="s">
        <v>263</v>
      </c>
      <c r="F148" s="58" t="s">
        <v>272</v>
      </c>
      <c r="G148" s="27" t="s">
        <v>273</v>
      </c>
      <c r="H148" s="6">
        <f t="shared" si="11"/>
        <v>-38000</v>
      </c>
      <c r="I148" s="22">
        <f t="shared" si="7"/>
        <v>11.11111111111111</v>
      </c>
      <c r="J148"/>
      <c r="K148" t="s">
        <v>0</v>
      </c>
      <c r="L148">
        <v>4</v>
      </c>
      <c r="M148" s="2">
        <v>450</v>
      </c>
    </row>
    <row r="149" spans="1:13" ht="12.75">
      <c r="A149" s="11"/>
      <c r="B149" s="290">
        <f>SUM(B141:B148)</f>
        <v>38000</v>
      </c>
      <c r="C149" s="11" t="s">
        <v>0</v>
      </c>
      <c r="D149" s="11"/>
      <c r="E149" s="11"/>
      <c r="F149" s="18"/>
      <c r="G149" s="18"/>
      <c r="H149" s="55">
        <v>0</v>
      </c>
      <c r="I149" s="56">
        <f t="shared" si="7"/>
        <v>84.44444444444444</v>
      </c>
      <c r="J149" s="57"/>
      <c r="K149" s="57"/>
      <c r="L149" s="57"/>
      <c r="M149" s="2">
        <v>450</v>
      </c>
    </row>
    <row r="150" spans="2:13" ht="12.75">
      <c r="B150" s="289"/>
      <c r="H150" s="6">
        <f aca="true" t="shared" si="12" ref="H150:H165">H149-B150</f>
        <v>0</v>
      </c>
      <c r="I150" s="22">
        <f t="shared" si="7"/>
        <v>0</v>
      </c>
      <c r="M150" s="2">
        <v>450</v>
      </c>
    </row>
    <row r="151" spans="2:13" ht="12.75">
      <c r="B151" s="289"/>
      <c r="H151" s="6">
        <f t="shared" si="12"/>
        <v>0</v>
      </c>
      <c r="I151" s="22">
        <f t="shared" si="7"/>
        <v>0</v>
      </c>
      <c r="M151" s="2">
        <v>450</v>
      </c>
    </row>
    <row r="152" spans="2:13" ht="12.75">
      <c r="B152" s="263">
        <v>5000</v>
      </c>
      <c r="C152" s="12" t="s">
        <v>274</v>
      </c>
      <c r="D152" s="12" t="s">
        <v>13</v>
      </c>
      <c r="E152" s="12" t="s">
        <v>248</v>
      </c>
      <c r="F152" s="27" t="s">
        <v>275</v>
      </c>
      <c r="G152" s="30" t="s">
        <v>211</v>
      </c>
      <c r="H152" s="6">
        <f t="shared" si="12"/>
        <v>-5000</v>
      </c>
      <c r="I152" s="22">
        <f t="shared" si="7"/>
        <v>11.11111111111111</v>
      </c>
      <c r="K152" t="s">
        <v>263</v>
      </c>
      <c r="L152">
        <v>4</v>
      </c>
      <c r="M152" s="2">
        <v>450</v>
      </c>
    </row>
    <row r="153" spans="2:13" ht="12.75">
      <c r="B153" s="289">
        <v>2000</v>
      </c>
      <c r="C153" s="1" t="s">
        <v>276</v>
      </c>
      <c r="D153" s="12" t="s">
        <v>13</v>
      </c>
      <c r="E153" s="1" t="s">
        <v>248</v>
      </c>
      <c r="F153" s="30" t="s">
        <v>277</v>
      </c>
      <c r="G153" s="27" t="s">
        <v>214</v>
      </c>
      <c r="H153" s="6">
        <f t="shared" si="12"/>
        <v>-7000</v>
      </c>
      <c r="I153" s="22">
        <f aca="true" t="shared" si="13" ref="I153:I216">+B153/M153</f>
        <v>4.444444444444445</v>
      </c>
      <c r="K153" t="s">
        <v>263</v>
      </c>
      <c r="L153">
        <v>4</v>
      </c>
      <c r="M153" s="2">
        <v>450</v>
      </c>
    </row>
    <row r="154" spans="2:13" ht="12.75">
      <c r="B154" s="289">
        <v>1000</v>
      </c>
      <c r="C154" s="38" t="s">
        <v>278</v>
      </c>
      <c r="D154" s="12" t="s">
        <v>13</v>
      </c>
      <c r="E154" s="38" t="s">
        <v>248</v>
      </c>
      <c r="F154" s="27" t="s">
        <v>277</v>
      </c>
      <c r="G154" s="27" t="s">
        <v>214</v>
      </c>
      <c r="H154" s="6">
        <f t="shared" si="12"/>
        <v>-8000</v>
      </c>
      <c r="I154" s="22">
        <f t="shared" si="13"/>
        <v>2.2222222222222223</v>
      </c>
      <c r="J154" s="37"/>
      <c r="K154" t="s">
        <v>263</v>
      </c>
      <c r="L154">
        <v>4</v>
      </c>
      <c r="M154" s="2">
        <v>450</v>
      </c>
    </row>
    <row r="155" spans="2:13" ht="12.75">
      <c r="B155" s="289">
        <v>2000</v>
      </c>
      <c r="C155" s="1" t="s">
        <v>276</v>
      </c>
      <c r="D155" s="12" t="s">
        <v>13</v>
      </c>
      <c r="E155" s="1" t="s">
        <v>248</v>
      </c>
      <c r="F155" s="27" t="s">
        <v>277</v>
      </c>
      <c r="G155" s="27" t="s">
        <v>214</v>
      </c>
      <c r="H155" s="6">
        <f t="shared" si="12"/>
        <v>-10000</v>
      </c>
      <c r="I155" s="22">
        <f t="shared" si="13"/>
        <v>4.444444444444445</v>
      </c>
      <c r="K155" t="s">
        <v>263</v>
      </c>
      <c r="L155">
        <v>4</v>
      </c>
      <c r="M155" s="2">
        <v>450</v>
      </c>
    </row>
    <row r="156" spans="2:13" ht="12.75">
      <c r="B156" s="289">
        <v>2500</v>
      </c>
      <c r="C156" s="1" t="s">
        <v>279</v>
      </c>
      <c r="D156" s="12" t="s">
        <v>13</v>
      </c>
      <c r="E156" s="1" t="s">
        <v>248</v>
      </c>
      <c r="F156" s="31" t="s">
        <v>280</v>
      </c>
      <c r="G156" s="27" t="s">
        <v>227</v>
      </c>
      <c r="H156" s="6">
        <f t="shared" si="12"/>
        <v>-12500</v>
      </c>
      <c r="I156" s="22">
        <f t="shared" si="13"/>
        <v>5.555555555555555</v>
      </c>
      <c r="K156" t="s">
        <v>263</v>
      </c>
      <c r="L156">
        <v>4</v>
      </c>
      <c r="M156" s="2">
        <v>450</v>
      </c>
    </row>
    <row r="157" spans="2:13" ht="12.75">
      <c r="B157" s="289">
        <v>2500</v>
      </c>
      <c r="C157" s="1" t="s">
        <v>281</v>
      </c>
      <c r="D157" s="12" t="s">
        <v>13</v>
      </c>
      <c r="E157" s="1" t="s">
        <v>248</v>
      </c>
      <c r="F157" s="31" t="s">
        <v>282</v>
      </c>
      <c r="G157" s="27" t="s">
        <v>227</v>
      </c>
      <c r="H157" s="6">
        <f t="shared" si="12"/>
        <v>-15000</v>
      </c>
      <c r="I157" s="22">
        <f t="shared" si="13"/>
        <v>5.555555555555555</v>
      </c>
      <c r="K157" t="s">
        <v>263</v>
      </c>
      <c r="L157">
        <v>4</v>
      </c>
      <c r="M157" s="2">
        <v>450</v>
      </c>
    </row>
    <row r="158" spans="2:13" ht="12.75">
      <c r="B158" s="289">
        <v>1000</v>
      </c>
      <c r="C158" s="1" t="s">
        <v>283</v>
      </c>
      <c r="D158" s="12" t="s">
        <v>13</v>
      </c>
      <c r="E158" s="1" t="s">
        <v>248</v>
      </c>
      <c r="F158" s="27" t="s">
        <v>277</v>
      </c>
      <c r="G158" s="27" t="s">
        <v>216</v>
      </c>
      <c r="H158" s="6">
        <f t="shared" si="12"/>
        <v>-16000</v>
      </c>
      <c r="I158" s="22">
        <f t="shared" si="13"/>
        <v>2.2222222222222223</v>
      </c>
      <c r="K158" t="s">
        <v>263</v>
      </c>
      <c r="L158">
        <v>4</v>
      </c>
      <c r="M158" s="2">
        <v>450</v>
      </c>
    </row>
    <row r="159" spans="2:13" ht="12.75">
      <c r="B159" s="289">
        <v>2000</v>
      </c>
      <c r="C159" s="1" t="s">
        <v>284</v>
      </c>
      <c r="D159" s="12" t="s">
        <v>13</v>
      </c>
      <c r="E159" s="1" t="s">
        <v>248</v>
      </c>
      <c r="F159" s="27" t="s">
        <v>277</v>
      </c>
      <c r="G159" s="27" t="s">
        <v>218</v>
      </c>
      <c r="H159" s="6">
        <f t="shared" si="12"/>
        <v>-18000</v>
      </c>
      <c r="I159" s="22">
        <f t="shared" si="13"/>
        <v>4.444444444444445</v>
      </c>
      <c r="K159" t="s">
        <v>263</v>
      </c>
      <c r="L159">
        <v>4</v>
      </c>
      <c r="M159" s="2">
        <v>450</v>
      </c>
    </row>
    <row r="160" spans="2:13" ht="12.75">
      <c r="B160" s="289">
        <v>1000</v>
      </c>
      <c r="C160" s="1" t="s">
        <v>285</v>
      </c>
      <c r="D160" s="12" t="s">
        <v>13</v>
      </c>
      <c r="E160" s="1" t="s">
        <v>248</v>
      </c>
      <c r="F160" s="27" t="s">
        <v>277</v>
      </c>
      <c r="G160" s="27" t="s">
        <v>218</v>
      </c>
      <c r="H160" s="6">
        <f t="shared" si="12"/>
        <v>-19000</v>
      </c>
      <c r="I160" s="22">
        <f t="shared" si="13"/>
        <v>2.2222222222222223</v>
      </c>
      <c r="K160" t="s">
        <v>263</v>
      </c>
      <c r="L160">
        <v>4</v>
      </c>
      <c r="M160" s="2">
        <v>450</v>
      </c>
    </row>
    <row r="161" spans="2:13" ht="12.75">
      <c r="B161" s="289">
        <v>2000</v>
      </c>
      <c r="C161" s="1" t="s">
        <v>286</v>
      </c>
      <c r="D161" s="12" t="s">
        <v>13</v>
      </c>
      <c r="E161" s="1" t="s">
        <v>248</v>
      </c>
      <c r="F161" s="27" t="s">
        <v>277</v>
      </c>
      <c r="G161" s="27" t="s">
        <v>218</v>
      </c>
      <c r="H161" s="6">
        <f t="shared" si="12"/>
        <v>-21000</v>
      </c>
      <c r="I161" s="22">
        <f t="shared" si="13"/>
        <v>4.444444444444445</v>
      </c>
      <c r="K161" t="s">
        <v>263</v>
      </c>
      <c r="L161">
        <v>4</v>
      </c>
      <c r="M161" s="2">
        <v>450</v>
      </c>
    </row>
    <row r="162" spans="2:13" ht="12.75">
      <c r="B162" s="289">
        <v>2000</v>
      </c>
      <c r="C162" s="1" t="s">
        <v>276</v>
      </c>
      <c r="D162" s="12" t="s">
        <v>13</v>
      </c>
      <c r="E162" s="1" t="s">
        <v>248</v>
      </c>
      <c r="F162" s="27" t="s">
        <v>277</v>
      </c>
      <c r="G162" s="27" t="s">
        <v>218</v>
      </c>
      <c r="H162" s="6">
        <f t="shared" si="12"/>
        <v>-23000</v>
      </c>
      <c r="I162" s="22">
        <f t="shared" si="13"/>
        <v>4.444444444444445</v>
      </c>
      <c r="K162" t="s">
        <v>263</v>
      </c>
      <c r="L162">
        <v>4</v>
      </c>
      <c r="M162" s="2">
        <v>450</v>
      </c>
    </row>
    <row r="163" spans="2:13" ht="12.75">
      <c r="B163" s="289">
        <v>1000</v>
      </c>
      <c r="C163" s="1" t="s">
        <v>287</v>
      </c>
      <c r="D163" s="12" t="s">
        <v>13</v>
      </c>
      <c r="E163" s="1" t="s">
        <v>248</v>
      </c>
      <c r="F163" s="27" t="s">
        <v>277</v>
      </c>
      <c r="G163" s="27" t="s">
        <v>271</v>
      </c>
      <c r="H163" s="6">
        <f t="shared" si="12"/>
        <v>-24000</v>
      </c>
      <c r="I163" s="22">
        <f t="shared" si="13"/>
        <v>2.2222222222222223</v>
      </c>
      <c r="K163" t="s">
        <v>263</v>
      </c>
      <c r="L163">
        <v>4</v>
      </c>
      <c r="M163" s="2">
        <v>450</v>
      </c>
    </row>
    <row r="164" spans="2:13" ht="12.75">
      <c r="B164" s="289">
        <v>1000</v>
      </c>
      <c r="C164" s="1" t="s">
        <v>288</v>
      </c>
      <c r="D164" s="12" t="s">
        <v>13</v>
      </c>
      <c r="E164" s="1" t="s">
        <v>248</v>
      </c>
      <c r="F164" s="27" t="s">
        <v>277</v>
      </c>
      <c r="G164" s="27" t="s">
        <v>271</v>
      </c>
      <c r="H164" s="6">
        <f t="shared" si="12"/>
        <v>-25000</v>
      </c>
      <c r="I164" s="22">
        <f t="shared" si="13"/>
        <v>2.2222222222222223</v>
      </c>
      <c r="K164" t="s">
        <v>263</v>
      </c>
      <c r="L164">
        <v>4</v>
      </c>
      <c r="M164" s="2">
        <v>450</v>
      </c>
    </row>
    <row r="165" spans="1:13" s="57" customFormat="1" ht="12.75">
      <c r="A165" s="1"/>
      <c r="B165" s="289">
        <v>5000</v>
      </c>
      <c r="C165" s="1" t="s">
        <v>289</v>
      </c>
      <c r="D165" s="12" t="s">
        <v>13</v>
      </c>
      <c r="E165" s="1" t="s">
        <v>248</v>
      </c>
      <c r="F165" s="27" t="s">
        <v>277</v>
      </c>
      <c r="G165" s="27" t="s">
        <v>273</v>
      </c>
      <c r="H165" s="6">
        <f t="shared" si="12"/>
        <v>-30000</v>
      </c>
      <c r="I165" s="22">
        <f t="shared" si="13"/>
        <v>11.11111111111111</v>
      </c>
      <c r="J165"/>
      <c r="K165" t="s">
        <v>263</v>
      </c>
      <c r="L165">
        <v>4</v>
      </c>
      <c r="M165" s="2">
        <v>450</v>
      </c>
    </row>
    <row r="166" spans="1:13" ht="12.75">
      <c r="A166" s="11"/>
      <c r="B166" s="290">
        <f>SUM(B152:B165)</f>
        <v>30000</v>
      </c>
      <c r="C166" s="11" t="s">
        <v>19</v>
      </c>
      <c r="D166" s="11"/>
      <c r="E166" s="11"/>
      <c r="F166" s="18"/>
      <c r="G166" s="18"/>
      <c r="H166" s="55">
        <v>0</v>
      </c>
      <c r="I166" s="56">
        <f t="shared" si="13"/>
        <v>66.66666666666667</v>
      </c>
      <c r="J166" s="57"/>
      <c r="K166" s="57"/>
      <c r="L166" s="57"/>
      <c r="M166" s="2">
        <v>450</v>
      </c>
    </row>
    <row r="167" spans="2:13" ht="12.75">
      <c r="B167" s="289"/>
      <c r="H167" s="6">
        <f aca="true" t="shared" si="14" ref="H167:H176">H166-B167</f>
        <v>0</v>
      </c>
      <c r="I167" s="22">
        <f t="shared" si="13"/>
        <v>0</v>
      </c>
      <c r="M167" s="2">
        <v>450</v>
      </c>
    </row>
    <row r="168" spans="2:13" ht="12.75">
      <c r="B168" s="289"/>
      <c r="H168" s="6">
        <f t="shared" si="14"/>
        <v>0</v>
      </c>
      <c r="I168" s="22">
        <f t="shared" si="13"/>
        <v>0</v>
      </c>
      <c r="M168" s="2">
        <v>450</v>
      </c>
    </row>
    <row r="169" spans="2:13" ht="12.75">
      <c r="B169" s="263">
        <v>1700</v>
      </c>
      <c r="C169" s="12" t="s">
        <v>224</v>
      </c>
      <c r="D169" s="12" t="s">
        <v>13</v>
      </c>
      <c r="E169" s="35" t="s">
        <v>23</v>
      </c>
      <c r="F169" s="27" t="s">
        <v>277</v>
      </c>
      <c r="G169" s="36" t="s">
        <v>208</v>
      </c>
      <c r="H169" s="6">
        <f t="shared" si="14"/>
        <v>-1700</v>
      </c>
      <c r="I169" s="22">
        <f t="shared" si="13"/>
        <v>3.7777777777777777</v>
      </c>
      <c r="K169" t="s">
        <v>263</v>
      </c>
      <c r="L169">
        <v>4</v>
      </c>
      <c r="M169" s="2">
        <v>450</v>
      </c>
    </row>
    <row r="170" spans="2:13" ht="12.75">
      <c r="B170" s="289">
        <v>1500</v>
      </c>
      <c r="C170" s="12" t="s">
        <v>224</v>
      </c>
      <c r="D170" s="12" t="s">
        <v>13</v>
      </c>
      <c r="E170" s="1" t="s">
        <v>23</v>
      </c>
      <c r="F170" s="27" t="s">
        <v>277</v>
      </c>
      <c r="G170" s="27" t="s">
        <v>211</v>
      </c>
      <c r="H170" s="6">
        <f t="shared" si="14"/>
        <v>-3200</v>
      </c>
      <c r="I170" s="22">
        <f t="shared" si="13"/>
        <v>3.3333333333333335</v>
      </c>
      <c r="K170" t="s">
        <v>263</v>
      </c>
      <c r="L170">
        <v>4</v>
      </c>
      <c r="M170" s="2">
        <v>450</v>
      </c>
    </row>
    <row r="171" spans="2:13" ht="12.75">
      <c r="B171" s="289">
        <v>1600</v>
      </c>
      <c r="C171" s="1" t="s">
        <v>224</v>
      </c>
      <c r="D171" s="12" t="s">
        <v>13</v>
      </c>
      <c r="E171" s="1" t="s">
        <v>23</v>
      </c>
      <c r="F171" s="27" t="s">
        <v>277</v>
      </c>
      <c r="G171" s="27" t="s">
        <v>214</v>
      </c>
      <c r="H171" s="6">
        <f t="shared" si="14"/>
        <v>-4800</v>
      </c>
      <c r="I171" s="22">
        <f t="shared" si="13"/>
        <v>3.5555555555555554</v>
      </c>
      <c r="K171" t="s">
        <v>263</v>
      </c>
      <c r="L171">
        <v>4</v>
      </c>
      <c r="M171" s="2">
        <v>450</v>
      </c>
    </row>
    <row r="172" spans="2:13" ht="12.75">
      <c r="B172" s="289">
        <v>1400</v>
      </c>
      <c r="C172" s="1" t="s">
        <v>224</v>
      </c>
      <c r="D172" s="12" t="s">
        <v>13</v>
      </c>
      <c r="E172" s="1" t="s">
        <v>23</v>
      </c>
      <c r="F172" s="30" t="s">
        <v>277</v>
      </c>
      <c r="G172" s="27" t="s">
        <v>227</v>
      </c>
      <c r="H172" s="6">
        <f t="shared" si="14"/>
        <v>-6200</v>
      </c>
      <c r="I172" s="22">
        <f t="shared" si="13"/>
        <v>3.111111111111111</v>
      </c>
      <c r="K172" t="s">
        <v>263</v>
      </c>
      <c r="L172">
        <v>4</v>
      </c>
      <c r="M172" s="2">
        <v>450</v>
      </c>
    </row>
    <row r="173" spans="2:13" ht="12.75">
      <c r="B173" s="263">
        <v>1000</v>
      </c>
      <c r="C173" s="1" t="s">
        <v>224</v>
      </c>
      <c r="D173" s="12" t="s">
        <v>13</v>
      </c>
      <c r="E173" s="1" t="s">
        <v>23</v>
      </c>
      <c r="F173" s="27" t="s">
        <v>277</v>
      </c>
      <c r="G173" s="27" t="s">
        <v>216</v>
      </c>
      <c r="H173" s="6">
        <f t="shared" si="14"/>
        <v>-7200</v>
      </c>
      <c r="I173" s="22">
        <f t="shared" si="13"/>
        <v>2.2222222222222223</v>
      </c>
      <c r="K173" t="s">
        <v>263</v>
      </c>
      <c r="L173">
        <v>4</v>
      </c>
      <c r="M173" s="2">
        <v>450</v>
      </c>
    </row>
    <row r="174" spans="2:13" ht="12.75">
      <c r="B174" s="263">
        <v>1000</v>
      </c>
      <c r="C174" s="1" t="s">
        <v>224</v>
      </c>
      <c r="D174" s="12" t="s">
        <v>13</v>
      </c>
      <c r="E174" s="1" t="s">
        <v>23</v>
      </c>
      <c r="F174" s="27" t="s">
        <v>277</v>
      </c>
      <c r="G174" s="27" t="s">
        <v>218</v>
      </c>
      <c r="H174" s="6">
        <f t="shared" si="14"/>
        <v>-8200</v>
      </c>
      <c r="I174" s="22">
        <f t="shared" si="13"/>
        <v>2.2222222222222223</v>
      </c>
      <c r="K174" t="s">
        <v>263</v>
      </c>
      <c r="L174">
        <v>4</v>
      </c>
      <c r="M174" s="2">
        <v>450</v>
      </c>
    </row>
    <row r="175" spans="2:13" ht="12.75">
      <c r="B175" s="289">
        <v>1700</v>
      </c>
      <c r="C175" s="1" t="s">
        <v>224</v>
      </c>
      <c r="D175" s="12" t="s">
        <v>13</v>
      </c>
      <c r="E175" s="1" t="s">
        <v>23</v>
      </c>
      <c r="F175" s="27" t="s">
        <v>277</v>
      </c>
      <c r="G175" s="27" t="s">
        <v>271</v>
      </c>
      <c r="H175" s="6">
        <f t="shared" si="14"/>
        <v>-9900</v>
      </c>
      <c r="I175" s="22">
        <f t="shared" si="13"/>
        <v>3.7777777777777777</v>
      </c>
      <c r="K175" t="s">
        <v>263</v>
      </c>
      <c r="L175">
        <v>4</v>
      </c>
      <c r="M175" s="2">
        <v>450</v>
      </c>
    </row>
    <row r="176" spans="1:13" s="57" customFormat="1" ht="12.75">
      <c r="A176" s="1"/>
      <c r="B176" s="263">
        <v>1900</v>
      </c>
      <c r="C176" s="1" t="s">
        <v>224</v>
      </c>
      <c r="D176" s="12" t="s">
        <v>13</v>
      </c>
      <c r="E176" s="1" t="s">
        <v>23</v>
      </c>
      <c r="F176" s="27" t="s">
        <v>277</v>
      </c>
      <c r="G176" s="27" t="s">
        <v>273</v>
      </c>
      <c r="H176" s="6">
        <f t="shared" si="14"/>
        <v>-11800</v>
      </c>
      <c r="I176" s="22">
        <f t="shared" si="13"/>
        <v>4.222222222222222</v>
      </c>
      <c r="J176"/>
      <c r="K176" t="s">
        <v>263</v>
      </c>
      <c r="L176">
        <v>4</v>
      </c>
      <c r="M176" s="2">
        <v>450</v>
      </c>
    </row>
    <row r="177" spans="1:13" ht="12.75">
      <c r="A177" s="11"/>
      <c r="B177" s="290">
        <f>SUM(B169:B176)</f>
        <v>11800</v>
      </c>
      <c r="C177" s="11"/>
      <c r="D177" s="11"/>
      <c r="E177" s="11" t="s">
        <v>23</v>
      </c>
      <c r="F177" s="18"/>
      <c r="G177" s="18"/>
      <c r="H177" s="55">
        <v>0</v>
      </c>
      <c r="I177" s="56">
        <f t="shared" si="13"/>
        <v>26.22222222222222</v>
      </c>
      <c r="J177" s="57"/>
      <c r="K177" s="57"/>
      <c r="L177" s="57"/>
      <c r="M177" s="2">
        <v>450</v>
      </c>
    </row>
    <row r="178" spans="2:13" ht="12.75">
      <c r="B178" s="289"/>
      <c r="H178" s="6">
        <f aca="true" t="shared" si="15" ref="H178:H185">H177-B178</f>
        <v>0</v>
      </c>
      <c r="I178" s="22">
        <f t="shared" si="13"/>
        <v>0</v>
      </c>
      <c r="M178" s="2">
        <v>450</v>
      </c>
    </row>
    <row r="179" spans="2:13" ht="12.75">
      <c r="B179" s="289"/>
      <c r="H179" s="6">
        <f t="shared" si="15"/>
        <v>0</v>
      </c>
      <c r="I179" s="22">
        <f t="shared" si="13"/>
        <v>0</v>
      </c>
      <c r="M179" s="2">
        <v>450</v>
      </c>
    </row>
    <row r="180" spans="1:13" ht="12.75">
      <c r="A180" s="12"/>
      <c r="B180" s="263">
        <v>5000</v>
      </c>
      <c r="C180" s="12" t="s">
        <v>28</v>
      </c>
      <c r="D180" s="12" t="s">
        <v>13</v>
      </c>
      <c r="E180" s="12" t="s">
        <v>248</v>
      </c>
      <c r="F180" s="27" t="s">
        <v>290</v>
      </c>
      <c r="G180" s="30" t="s">
        <v>211</v>
      </c>
      <c r="H180" s="6">
        <f t="shared" si="15"/>
        <v>-5000</v>
      </c>
      <c r="I180" s="39">
        <f t="shared" si="13"/>
        <v>11.11111111111111</v>
      </c>
      <c r="J180" s="15"/>
      <c r="K180" t="s">
        <v>263</v>
      </c>
      <c r="L180">
        <v>4</v>
      </c>
      <c r="M180" s="2">
        <v>450</v>
      </c>
    </row>
    <row r="181" spans="2:13" ht="12.75">
      <c r="B181" s="289">
        <v>5000</v>
      </c>
      <c r="C181" s="1" t="s">
        <v>28</v>
      </c>
      <c r="D181" s="12" t="s">
        <v>13</v>
      </c>
      <c r="E181" s="1" t="s">
        <v>248</v>
      </c>
      <c r="F181" s="27" t="s">
        <v>290</v>
      </c>
      <c r="G181" s="27" t="s">
        <v>214</v>
      </c>
      <c r="H181" s="6">
        <f t="shared" si="15"/>
        <v>-10000</v>
      </c>
      <c r="I181" s="22">
        <f t="shared" si="13"/>
        <v>11.11111111111111</v>
      </c>
      <c r="K181" t="s">
        <v>263</v>
      </c>
      <c r="L181">
        <v>4</v>
      </c>
      <c r="M181" s="2">
        <v>450</v>
      </c>
    </row>
    <row r="182" spans="2:13" ht="12.75">
      <c r="B182" s="289">
        <v>5000</v>
      </c>
      <c r="C182" s="1" t="s">
        <v>28</v>
      </c>
      <c r="D182" s="12" t="s">
        <v>13</v>
      </c>
      <c r="E182" s="1" t="s">
        <v>248</v>
      </c>
      <c r="F182" s="27" t="s">
        <v>290</v>
      </c>
      <c r="G182" s="27" t="s">
        <v>227</v>
      </c>
      <c r="H182" s="6">
        <f t="shared" si="15"/>
        <v>-15000</v>
      </c>
      <c r="I182" s="22">
        <f t="shared" si="13"/>
        <v>11.11111111111111</v>
      </c>
      <c r="K182" t="s">
        <v>263</v>
      </c>
      <c r="L182">
        <v>4</v>
      </c>
      <c r="M182" s="2">
        <v>450</v>
      </c>
    </row>
    <row r="183" spans="2:13" ht="12.75">
      <c r="B183" s="289">
        <v>5000</v>
      </c>
      <c r="C183" s="1" t="s">
        <v>28</v>
      </c>
      <c r="D183" s="12" t="s">
        <v>13</v>
      </c>
      <c r="E183" s="1" t="s">
        <v>248</v>
      </c>
      <c r="F183" s="27" t="s">
        <v>290</v>
      </c>
      <c r="G183" s="27" t="s">
        <v>216</v>
      </c>
      <c r="H183" s="6">
        <f t="shared" si="15"/>
        <v>-20000</v>
      </c>
      <c r="I183" s="22">
        <f t="shared" si="13"/>
        <v>11.11111111111111</v>
      </c>
      <c r="K183" t="s">
        <v>263</v>
      </c>
      <c r="L183">
        <v>4</v>
      </c>
      <c r="M183" s="2">
        <v>450</v>
      </c>
    </row>
    <row r="184" spans="2:13" ht="12.75">
      <c r="B184" s="289">
        <v>5000</v>
      </c>
      <c r="C184" s="1" t="s">
        <v>28</v>
      </c>
      <c r="D184" s="12" t="s">
        <v>13</v>
      </c>
      <c r="E184" s="1" t="s">
        <v>248</v>
      </c>
      <c r="F184" s="27" t="s">
        <v>290</v>
      </c>
      <c r="G184" s="27" t="s">
        <v>218</v>
      </c>
      <c r="H184" s="6">
        <f t="shared" si="15"/>
        <v>-25000</v>
      </c>
      <c r="I184" s="22">
        <f t="shared" si="13"/>
        <v>11.11111111111111</v>
      </c>
      <c r="K184" t="s">
        <v>263</v>
      </c>
      <c r="L184">
        <v>4</v>
      </c>
      <c r="M184" s="2">
        <v>450</v>
      </c>
    </row>
    <row r="185" spans="1:13" s="57" customFormat="1" ht="12.75">
      <c r="A185" s="1"/>
      <c r="B185" s="289">
        <v>5000</v>
      </c>
      <c r="C185" s="1" t="s">
        <v>28</v>
      </c>
      <c r="D185" s="12" t="s">
        <v>13</v>
      </c>
      <c r="E185" s="1" t="s">
        <v>248</v>
      </c>
      <c r="F185" s="27" t="s">
        <v>290</v>
      </c>
      <c r="G185" s="27" t="s">
        <v>271</v>
      </c>
      <c r="H185" s="6">
        <f t="shared" si="15"/>
        <v>-30000</v>
      </c>
      <c r="I185" s="22">
        <f t="shared" si="13"/>
        <v>11.11111111111111</v>
      </c>
      <c r="J185"/>
      <c r="K185" t="s">
        <v>263</v>
      </c>
      <c r="L185">
        <v>4</v>
      </c>
      <c r="M185" s="2">
        <v>450</v>
      </c>
    </row>
    <row r="186" spans="1:13" ht="12.75">
      <c r="A186" s="11"/>
      <c r="B186" s="290">
        <f>SUM(B180:B185)</f>
        <v>30000</v>
      </c>
      <c r="C186" s="11" t="s">
        <v>28</v>
      </c>
      <c r="D186" s="11"/>
      <c r="E186" s="11"/>
      <c r="F186" s="18"/>
      <c r="G186" s="18"/>
      <c r="H186" s="55">
        <v>0</v>
      </c>
      <c r="I186" s="56">
        <f t="shared" si="13"/>
        <v>66.66666666666667</v>
      </c>
      <c r="J186" s="57"/>
      <c r="K186" s="57"/>
      <c r="L186" s="57"/>
      <c r="M186" s="2">
        <v>450</v>
      </c>
    </row>
    <row r="187" spans="2:13" ht="12.75">
      <c r="B187" s="289"/>
      <c r="H187" s="6">
        <f aca="true" t="shared" si="16" ref="H187:H195">H186-B187</f>
        <v>0</v>
      </c>
      <c r="I187" s="22">
        <f t="shared" si="13"/>
        <v>0</v>
      </c>
      <c r="M187" s="2">
        <v>450</v>
      </c>
    </row>
    <row r="188" spans="2:13" ht="12.75">
      <c r="B188" s="289"/>
      <c r="H188" s="6">
        <f t="shared" si="16"/>
        <v>0</v>
      </c>
      <c r="I188" s="22">
        <f t="shared" si="13"/>
        <v>0</v>
      </c>
      <c r="M188" s="2">
        <v>450</v>
      </c>
    </row>
    <row r="189" spans="2:13" ht="12.75">
      <c r="B189" s="289">
        <v>2000</v>
      </c>
      <c r="C189" s="1" t="s">
        <v>29</v>
      </c>
      <c r="D189" s="12" t="s">
        <v>13</v>
      </c>
      <c r="E189" s="1" t="s">
        <v>248</v>
      </c>
      <c r="F189" s="27" t="s">
        <v>277</v>
      </c>
      <c r="G189" s="27" t="s">
        <v>211</v>
      </c>
      <c r="H189" s="6">
        <f t="shared" si="16"/>
        <v>-2000</v>
      </c>
      <c r="I189" s="22">
        <f t="shared" si="13"/>
        <v>4.444444444444445</v>
      </c>
      <c r="K189" t="s">
        <v>263</v>
      </c>
      <c r="L189">
        <v>4</v>
      </c>
      <c r="M189" s="2">
        <v>450</v>
      </c>
    </row>
    <row r="190" spans="2:13" ht="12.75">
      <c r="B190" s="289">
        <v>2000</v>
      </c>
      <c r="C190" s="1" t="s">
        <v>29</v>
      </c>
      <c r="D190" s="12" t="s">
        <v>13</v>
      </c>
      <c r="E190" s="1" t="s">
        <v>248</v>
      </c>
      <c r="F190" s="27" t="s">
        <v>277</v>
      </c>
      <c r="G190" s="27" t="s">
        <v>214</v>
      </c>
      <c r="H190" s="6">
        <f t="shared" si="16"/>
        <v>-4000</v>
      </c>
      <c r="I190" s="22">
        <f t="shared" si="13"/>
        <v>4.444444444444445</v>
      </c>
      <c r="K190" t="s">
        <v>263</v>
      </c>
      <c r="L190">
        <v>4</v>
      </c>
      <c r="M190" s="2">
        <v>450</v>
      </c>
    </row>
    <row r="191" spans="2:13" ht="12.75">
      <c r="B191" s="289">
        <v>2000</v>
      </c>
      <c r="C191" s="1" t="s">
        <v>29</v>
      </c>
      <c r="D191" s="12" t="s">
        <v>13</v>
      </c>
      <c r="E191" s="1" t="s">
        <v>248</v>
      </c>
      <c r="F191" s="30" t="s">
        <v>277</v>
      </c>
      <c r="G191" s="27" t="s">
        <v>227</v>
      </c>
      <c r="H191" s="6">
        <f t="shared" si="16"/>
        <v>-6000</v>
      </c>
      <c r="I191" s="22">
        <f t="shared" si="13"/>
        <v>4.444444444444445</v>
      </c>
      <c r="K191" t="s">
        <v>263</v>
      </c>
      <c r="L191">
        <v>4</v>
      </c>
      <c r="M191" s="2">
        <v>450</v>
      </c>
    </row>
    <row r="192" spans="2:13" ht="12.75">
      <c r="B192" s="289">
        <v>2000</v>
      </c>
      <c r="C192" s="1" t="s">
        <v>29</v>
      </c>
      <c r="D192" s="12" t="s">
        <v>13</v>
      </c>
      <c r="E192" s="1" t="s">
        <v>248</v>
      </c>
      <c r="F192" s="27" t="s">
        <v>277</v>
      </c>
      <c r="G192" s="27" t="s">
        <v>216</v>
      </c>
      <c r="H192" s="6">
        <f t="shared" si="16"/>
        <v>-8000</v>
      </c>
      <c r="I192" s="22">
        <f t="shared" si="13"/>
        <v>4.444444444444445</v>
      </c>
      <c r="K192" t="s">
        <v>263</v>
      </c>
      <c r="L192">
        <v>4</v>
      </c>
      <c r="M192" s="2">
        <v>450</v>
      </c>
    </row>
    <row r="193" spans="2:13" ht="12.75">
      <c r="B193" s="289">
        <v>2000</v>
      </c>
      <c r="C193" s="1" t="s">
        <v>29</v>
      </c>
      <c r="D193" s="12" t="s">
        <v>13</v>
      </c>
      <c r="E193" s="1" t="s">
        <v>248</v>
      </c>
      <c r="F193" s="27" t="s">
        <v>277</v>
      </c>
      <c r="G193" s="27" t="s">
        <v>218</v>
      </c>
      <c r="H193" s="6">
        <f t="shared" si="16"/>
        <v>-10000</v>
      </c>
      <c r="I193" s="22">
        <f t="shared" si="13"/>
        <v>4.444444444444445</v>
      </c>
      <c r="K193" t="s">
        <v>263</v>
      </c>
      <c r="L193">
        <v>4</v>
      </c>
      <c r="M193" s="2">
        <v>450</v>
      </c>
    </row>
    <row r="194" spans="2:13" ht="12.75">
      <c r="B194" s="289">
        <v>2000</v>
      </c>
      <c r="C194" s="1" t="s">
        <v>29</v>
      </c>
      <c r="D194" s="12" t="s">
        <v>13</v>
      </c>
      <c r="E194" s="1" t="s">
        <v>248</v>
      </c>
      <c r="F194" s="27" t="s">
        <v>277</v>
      </c>
      <c r="G194" s="27" t="s">
        <v>271</v>
      </c>
      <c r="H194" s="6">
        <f t="shared" si="16"/>
        <v>-12000</v>
      </c>
      <c r="I194" s="22">
        <f t="shared" si="13"/>
        <v>4.444444444444445</v>
      </c>
      <c r="K194" t="s">
        <v>263</v>
      </c>
      <c r="L194">
        <v>4</v>
      </c>
      <c r="M194" s="2">
        <v>450</v>
      </c>
    </row>
    <row r="195" spans="1:13" s="57" customFormat="1" ht="12.75">
      <c r="A195" s="1"/>
      <c r="B195" s="289">
        <v>2000</v>
      </c>
      <c r="C195" s="1" t="s">
        <v>29</v>
      </c>
      <c r="D195" s="12" t="s">
        <v>13</v>
      </c>
      <c r="E195" s="1" t="s">
        <v>248</v>
      </c>
      <c r="F195" s="27" t="s">
        <v>277</v>
      </c>
      <c r="G195" s="27" t="s">
        <v>273</v>
      </c>
      <c r="H195" s="6">
        <f t="shared" si="16"/>
        <v>-14000</v>
      </c>
      <c r="I195" s="22">
        <f t="shared" si="13"/>
        <v>4.444444444444445</v>
      </c>
      <c r="J195"/>
      <c r="K195" t="s">
        <v>263</v>
      </c>
      <c r="L195">
        <v>4</v>
      </c>
      <c r="M195" s="2">
        <v>450</v>
      </c>
    </row>
    <row r="196" spans="1:13" ht="12.75">
      <c r="A196" s="11"/>
      <c r="B196" s="290">
        <f>SUM(B189:B195)</f>
        <v>14000</v>
      </c>
      <c r="C196" s="11" t="s">
        <v>29</v>
      </c>
      <c r="D196" s="11"/>
      <c r="E196" s="11"/>
      <c r="F196" s="18"/>
      <c r="G196" s="18"/>
      <c r="H196" s="55">
        <v>0</v>
      </c>
      <c r="I196" s="56">
        <f t="shared" si="13"/>
        <v>31.11111111111111</v>
      </c>
      <c r="J196" s="57"/>
      <c r="K196" s="57"/>
      <c r="L196" s="57"/>
      <c r="M196" s="2">
        <v>450</v>
      </c>
    </row>
    <row r="197" spans="2:13" ht="12.75">
      <c r="B197" s="289"/>
      <c r="H197" s="6">
        <f aca="true" t="shared" si="17" ref="H197:H202">H196-B197</f>
        <v>0</v>
      </c>
      <c r="I197" s="22">
        <f t="shared" si="13"/>
        <v>0</v>
      </c>
      <c r="M197" s="2">
        <v>450</v>
      </c>
    </row>
    <row r="198" spans="2:13" ht="12.75">
      <c r="B198" s="289"/>
      <c r="H198" s="6">
        <f t="shared" si="17"/>
        <v>0</v>
      </c>
      <c r="I198" s="22">
        <f t="shared" si="13"/>
        <v>0</v>
      </c>
      <c r="M198" s="2">
        <v>450</v>
      </c>
    </row>
    <row r="199" spans="2:13" ht="12.75">
      <c r="B199" s="289">
        <v>1000</v>
      </c>
      <c r="C199" s="1" t="s">
        <v>291</v>
      </c>
      <c r="D199" s="12" t="s">
        <v>13</v>
      </c>
      <c r="E199" s="1" t="s">
        <v>262</v>
      </c>
      <c r="F199" s="27" t="s">
        <v>277</v>
      </c>
      <c r="G199" s="27" t="s">
        <v>214</v>
      </c>
      <c r="H199" s="6">
        <f t="shared" si="17"/>
        <v>-1000</v>
      </c>
      <c r="I199" s="22">
        <f t="shared" si="13"/>
        <v>2.2222222222222223</v>
      </c>
      <c r="K199" t="s">
        <v>263</v>
      </c>
      <c r="L199">
        <v>4</v>
      </c>
      <c r="M199" s="2">
        <v>450</v>
      </c>
    </row>
    <row r="200" spans="2:13" ht="12.75">
      <c r="B200" s="289">
        <v>500</v>
      </c>
      <c r="C200" s="1" t="s">
        <v>291</v>
      </c>
      <c r="D200" s="12" t="s">
        <v>13</v>
      </c>
      <c r="E200" s="1" t="s">
        <v>262</v>
      </c>
      <c r="F200" s="30" t="s">
        <v>277</v>
      </c>
      <c r="G200" s="27" t="s">
        <v>227</v>
      </c>
      <c r="H200" s="6">
        <f t="shared" si="17"/>
        <v>-1500</v>
      </c>
      <c r="I200" s="22">
        <f t="shared" si="13"/>
        <v>1.1111111111111112</v>
      </c>
      <c r="K200" t="s">
        <v>263</v>
      </c>
      <c r="L200">
        <v>4</v>
      </c>
      <c r="M200" s="2">
        <v>450</v>
      </c>
    </row>
    <row r="201" spans="2:13" ht="12.75">
      <c r="B201" s="289">
        <v>500</v>
      </c>
      <c r="C201" s="1" t="s">
        <v>291</v>
      </c>
      <c r="D201" s="12" t="s">
        <v>13</v>
      </c>
      <c r="E201" s="1" t="s">
        <v>262</v>
      </c>
      <c r="F201" s="27" t="s">
        <v>277</v>
      </c>
      <c r="G201" s="27" t="s">
        <v>218</v>
      </c>
      <c r="H201" s="6">
        <f t="shared" si="17"/>
        <v>-2000</v>
      </c>
      <c r="I201" s="22">
        <f t="shared" si="13"/>
        <v>1.1111111111111112</v>
      </c>
      <c r="K201" t="s">
        <v>263</v>
      </c>
      <c r="L201">
        <v>4</v>
      </c>
      <c r="M201" s="2">
        <v>450</v>
      </c>
    </row>
    <row r="202" spans="1:13" s="57" customFormat="1" ht="12.75">
      <c r="A202" s="1"/>
      <c r="B202" s="289">
        <v>1000</v>
      </c>
      <c r="C202" s="1" t="s">
        <v>291</v>
      </c>
      <c r="D202" s="12" t="s">
        <v>13</v>
      </c>
      <c r="E202" s="1" t="s">
        <v>262</v>
      </c>
      <c r="F202" s="27" t="s">
        <v>277</v>
      </c>
      <c r="G202" s="27" t="s">
        <v>271</v>
      </c>
      <c r="H202" s="6">
        <f t="shared" si="17"/>
        <v>-3000</v>
      </c>
      <c r="I202" s="22">
        <f t="shared" si="13"/>
        <v>2.2222222222222223</v>
      </c>
      <c r="J202"/>
      <c r="K202" t="s">
        <v>263</v>
      </c>
      <c r="L202">
        <v>4</v>
      </c>
      <c r="M202" s="2">
        <v>450</v>
      </c>
    </row>
    <row r="203" spans="1:13" ht="12.75">
      <c r="A203" s="11"/>
      <c r="B203" s="290">
        <f>SUM(B199:B202)</f>
        <v>3000</v>
      </c>
      <c r="C203" s="11"/>
      <c r="D203" s="11"/>
      <c r="E203" s="11" t="s">
        <v>262</v>
      </c>
      <c r="F203" s="18"/>
      <c r="G203" s="18"/>
      <c r="H203" s="55">
        <v>0</v>
      </c>
      <c r="I203" s="56">
        <f t="shared" si="13"/>
        <v>6.666666666666667</v>
      </c>
      <c r="J203" s="57"/>
      <c r="K203" s="57"/>
      <c r="L203" s="57"/>
      <c r="M203" s="2">
        <v>450</v>
      </c>
    </row>
    <row r="204" spans="2:13" ht="12.75">
      <c r="B204" s="69"/>
      <c r="H204" s="6">
        <f>H203-B204</f>
        <v>0</v>
      </c>
      <c r="I204" s="22">
        <f t="shared" si="13"/>
        <v>0</v>
      </c>
      <c r="M204" s="2">
        <v>450</v>
      </c>
    </row>
    <row r="205" spans="2:13" ht="12.75">
      <c r="B205" s="69"/>
      <c r="H205" s="6">
        <f>H204-B205</f>
        <v>0</v>
      </c>
      <c r="I205" s="22">
        <f t="shared" si="13"/>
        <v>0</v>
      </c>
      <c r="M205" s="2">
        <v>450</v>
      </c>
    </row>
    <row r="206" spans="2:13" ht="12.75">
      <c r="B206" s="69"/>
      <c r="H206" s="6">
        <f>H205-B206</f>
        <v>0</v>
      </c>
      <c r="I206" s="22">
        <f t="shared" si="13"/>
        <v>0</v>
      </c>
      <c r="M206" s="2">
        <v>450</v>
      </c>
    </row>
    <row r="207" spans="1:13" s="57" customFormat="1" ht="12.75">
      <c r="A207" s="1"/>
      <c r="B207" s="69"/>
      <c r="C207" s="1"/>
      <c r="D207" s="1"/>
      <c r="E207" s="1"/>
      <c r="F207" s="27"/>
      <c r="G207" s="27"/>
      <c r="H207" s="6">
        <f>H206-B207</f>
        <v>0</v>
      </c>
      <c r="I207" s="22">
        <f t="shared" si="13"/>
        <v>0</v>
      </c>
      <c r="J207"/>
      <c r="K207"/>
      <c r="L207"/>
      <c r="M207" s="2">
        <v>450</v>
      </c>
    </row>
    <row r="208" spans="1:13" ht="12.75">
      <c r="A208" s="11"/>
      <c r="B208" s="227">
        <f>+B212+B219+B224+B229+B233+B238</f>
        <v>26300</v>
      </c>
      <c r="C208" s="51" t="s">
        <v>34</v>
      </c>
      <c r="D208" s="52" t="s">
        <v>197</v>
      </c>
      <c r="E208" s="51" t="s">
        <v>16</v>
      </c>
      <c r="F208" s="53" t="s">
        <v>35</v>
      </c>
      <c r="G208" s="54" t="s">
        <v>36</v>
      </c>
      <c r="H208" s="55"/>
      <c r="I208" s="56">
        <f t="shared" si="13"/>
        <v>58.44444444444444</v>
      </c>
      <c r="J208" s="56"/>
      <c r="K208" s="56"/>
      <c r="L208" s="57"/>
      <c r="M208" s="2">
        <v>450</v>
      </c>
    </row>
    <row r="209" spans="2:13" ht="12.75">
      <c r="B209" s="224"/>
      <c r="H209" s="6">
        <f>H208-B209</f>
        <v>0</v>
      </c>
      <c r="I209" s="22">
        <f t="shared" si="13"/>
        <v>0</v>
      </c>
      <c r="M209" s="2">
        <v>450</v>
      </c>
    </row>
    <row r="210" spans="2:13" ht="12.75">
      <c r="B210" s="224">
        <v>2500</v>
      </c>
      <c r="C210" s="33" t="s">
        <v>0</v>
      </c>
      <c r="D210" s="1" t="s">
        <v>13</v>
      </c>
      <c r="E210" s="1" t="s">
        <v>244</v>
      </c>
      <c r="F210" s="58" t="s">
        <v>292</v>
      </c>
      <c r="G210" s="27" t="s">
        <v>227</v>
      </c>
      <c r="H210" s="6">
        <f>H209-B210</f>
        <v>-2500</v>
      </c>
      <c r="I210" s="22">
        <f t="shared" si="13"/>
        <v>5.555555555555555</v>
      </c>
      <c r="K210" t="s">
        <v>0</v>
      </c>
      <c r="L210">
        <v>5</v>
      </c>
      <c r="M210" s="2">
        <v>450</v>
      </c>
    </row>
    <row r="211" spans="1:13" s="57" customFormat="1" ht="12.75">
      <c r="A211" s="1"/>
      <c r="B211" s="224">
        <v>2500</v>
      </c>
      <c r="C211" s="33" t="s">
        <v>0</v>
      </c>
      <c r="D211" s="1" t="s">
        <v>13</v>
      </c>
      <c r="E211" s="1" t="s">
        <v>244</v>
      </c>
      <c r="F211" s="58" t="s">
        <v>293</v>
      </c>
      <c r="G211" s="27" t="s">
        <v>216</v>
      </c>
      <c r="H211" s="6">
        <f>H210-B211</f>
        <v>-5000</v>
      </c>
      <c r="I211" s="22">
        <f t="shared" si="13"/>
        <v>5.555555555555555</v>
      </c>
      <c r="J211"/>
      <c r="K211" t="s">
        <v>0</v>
      </c>
      <c r="L211">
        <v>5</v>
      </c>
      <c r="M211" s="2">
        <v>450</v>
      </c>
    </row>
    <row r="212" spans="1:13" ht="12.75">
      <c r="A212" s="11"/>
      <c r="B212" s="227">
        <f>SUM(B210:B211)</f>
        <v>5000</v>
      </c>
      <c r="C212" s="11" t="s">
        <v>0</v>
      </c>
      <c r="D212" s="11"/>
      <c r="E212" s="11"/>
      <c r="F212" s="18"/>
      <c r="G212" s="18"/>
      <c r="H212" s="55">
        <v>0</v>
      </c>
      <c r="I212" s="56">
        <f t="shared" si="13"/>
        <v>11.11111111111111</v>
      </c>
      <c r="J212" s="57"/>
      <c r="K212" s="57"/>
      <c r="L212" s="57"/>
      <c r="M212" s="2">
        <v>450</v>
      </c>
    </row>
    <row r="213" spans="2:13" ht="12.75">
      <c r="B213" s="224"/>
      <c r="H213" s="6">
        <f aca="true" t="shared" si="18" ref="H213:H218">H212-B213</f>
        <v>0</v>
      </c>
      <c r="I213" s="22">
        <f t="shared" si="13"/>
        <v>0</v>
      </c>
      <c r="M213" s="2">
        <v>450</v>
      </c>
    </row>
    <row r="214" spans="2:13" ht="12.75">
      <c r="B214" s="224"/>
      <c r="H214" s="6">
        <f t="shared" si="18"/>
        <v>0</v>
      </c>
      <c r="I214" s="22">
        <f t="shared" si="13"/>
        <v>0</v>
      </c>
      <c r="M214" s="2">
        <v>450</v>
      </c>
    </row>
    <row r="215" spans="2:13" ht="12.75">
      <c r="B215" s="72">
        <v>1500</v>
      </c>
      <c r="C215" s="1" t="s">
        <v>294</v>
      </c>
      <c r="D215" s="12" t="s">
        <v>13</v>
      </c>
      <c r="E215" s="1" t="s">
        <v>248</v>
      </c>
      <c r="F215" s="27" t="s">
        <v>295</v>
      </c>
      <c r="G215" s="31" t="s">
        <v>227</v>
      </c>
      <c r="H215" s="6">
        <f t="shared" si="18"/>
        <v>-1500</v>
      </c>
      <c r="I215" s="22">
        <f t="shared" si="13"/>
        <v>3.3333333333333335</v>
      </c>
      <c r="K215" t="s">
        <v>244</v>
      </c>
      <c r="L215">
        <v>5</v>
      </c>
      <c r="M215" s="2">
        <v>450</v>
      </c>
    </row>
    <row r="216" spans="2:13" ht="12.75">
      <c r="B216" s="224">
        <v>1000</v>
      </c>
      <c r="C216" s="12" t="s">
        <v>296</v>
      </c>
      <c r="D216" s="12" t="s">
        <v>13</v>
      </c>
      <c r="E216" s="1" t="s">
        <v>248</v>
      </c>
      <c r="F216" s="27" t="s">
        <v>295</v>
      </c>
      <c r="G216" s="27" t="s">
        <v>216</v>
      </c>
      <c r="H216" s="6">
        <f t="shared" si="18"/>
        <v>-2500</v>
      </c>
      <c r="I216" s="22">
        <f t="shared" si="13"/>
        <v>2.2222222222222223</v>
      </c>
      <c r="K216" t="s">
        <v>244</v>
      </c>
      <c r="L216">
        <v>5</v>
      </c>
      <c r="M216" s="2">
        <v>450</v>
      </c>
    </row>
    <row r="217" spans="2:13" ht="12.75">
      <c r="B217" s="224">
        <v>1000</v>
      </c>
      <c r="C217" s="1" t="s">
        <v>297</v>
      </c>
      <c r="D217" s="12" t="s">
        <v>13</v>
      </c>
      <c r="E217" s="1" t="s">
        <v>248</v>
      </c>
      <c r="F217" s="27" t="s">
        <v>295</v>
      </c>
      <c r="G217" s="27" t="s">
        <v>216</v>
      </c>
      <c r="H217" s="6">
        <f t="shared" si="18"/>
        <v>-3500</v>
      </c>
      <c r="I217" s="22">
        <f aca="true" t="shared" si="19" ref="I217:I280">+B217/M217</f>
        <v>2.2222222222222223</v>
      </c>
      <c r="K217" t="s">
        <v>244</v>
      </c>
      <c r="L217">
        <v>5</v>
      </c>
      <c r="M217" s="2">
        <v>450</v>
      </c>
    </row>
    <row r="218" spans="1:13" s="57" customFormat="1" ht="12.75">
      <c r="A218" s="1"/>
      <c r="B218" s="224">
        <v>1000</v>
      </c>
      <c r="C218" s="1" t="s">
        <v>298</v>
      </c>
      <c r="D218" s="12" t="s">
        <v>13</v>
      </c>
      <c r="E218" s="1" t="s">
        <v>248</v>
      </c>
      <c r="F218" s="27" t="s">
        <v>295</v>
      </c>
      <c r="G218" s="27" t="s">
        <v>218</v>
      </c>
      <c r="H218" s="6">
        <f t="shared" si="18"/>
        <v>-4500</v>
      </c>
      <c r="I218" s="22">
        <f t="shared" si="19"/>
        <v>2.2222222222222223</v>
      </c>
      <c r="J218"/>
      <c r="K218" t="s">
        <v>244</v>
      </c>
      <c r="L218">
        <v>5</v>
      </c>
      <c r="M218" s="2">
        <v>450</v>
      </c>
    </row>
    <row r="219" spans="1:13" ht="12.75">
      <c r="A219" s="11"/>
      <c r="B219" s="227">
        <f>SUM(B215:B218)</f>
        <v>4500</v>
      </c>
      <c r="C219" s="11" t="s">
        <v>19</v>
      </c>
      <c r="D219" s="11"/>
      <c r="E219" s="11"/>
      <c r="F219" s="18"/>
      <c r="G219" s="18"/>
      <c r="H219" s="55">
        <v>0</v>
      </c>
      <c r="I219" s="56">
        <f t="shared" si="19"/>
        <v>10</v>
      </c>
      <c r="J219" s="57"/>
      <c r="K219" s="57"/>
      <c r="L219" s="57"/>
      <c r="M219" s="2">
        <v>450</v>
      </c>
    </row>
    <row r="220" spans="2:13" ht="12.75">
      <c r="B220" s="224"/>
      <c r="H220" s="6">
        <f>H219-B220</f>
        <v>0</v>
      </c>
      <c r="I220" s="22">
        <f t="shared" si="19"/>
        <v>0</v>
      </c>
      <c r="M220" s="2">
        <v>450</v>
      </c>
    </row>
    <row r="221" spans="2:13" ht="12.75">
      <c r="B221" s="224"/>
      <c r="H221" s="6">
        <f>H220-B221</f>
        <v>0</v>
      </c>
      <c r="I221" s="22">
        <f t="shared" si="19"/>
        <v>0</v>
      </c>
      <c r="M221" s="2">
        <v>450</v>
      </c>
    </row>
    <row r="222" spans="1:13" s="57" customFormat="1" ht="12.75">
      <c r="A222" s="1"/>
      <c r="B222" s="224">
        <v>1300</v>
      </c>
      <c r="C222" s="38" t="s">
        <v>240</v>
      </c>
      <c r="D222" s="12" t="s">
        <v>13</v>
      </c>
      <c r="E222" s="38" t="s">
        <v>23</v>
      </c>
      <c r="F222" s="27" t="s">
        <v>295</v>
      </c>
      <c r="G222" s="27" t="s">
        <v>216</v>
      </c>
      <c r="H222" s="6">
        <f>H221-B222</f>
        <v>-1300</v>
      </c>
      <c r="I222" s="22">
        <f t="shared" si="19"/>
        <v>2.888888888888889</v>
      </c>
      <c r="J222" s="37"/>
      <c r="K222" t="s">
        <v>244</v>
      </c>
      <c r="L222">
        <v>5</v>
      </c>
      <c r="M222" s="2">
        <v>450</v>
      </c>
    </row>
    <row r="223" spans="2:13" ht="12.75">
      <c r="B223" s="224">
        <v>1500</v>
      </c>
      <c r="C223" s="1" t="s">
        <v>240</v>
      </c>
      <c r="D223" s="12" t="s">
        <v>13</v>
      </c>
      <c r="E223" s="1" t="s">
        <v>23</v>
      </c>
      <c r="F223" s="27" t="s">
        <v>295</v>
      </c>
      <c r="G223" s="27" t="s">
        <v>218</v>
      </c>
      <c r="H223" s="6">
        <f>H222-B223</f>
        <v>-2800</v>
      </c>
      <c r="I223" s="22">
        <f t="shared" si="19"/>
        <v>3.3333333333333335</v>
      </c>
      <c r="K223" t="s">
        <v>244</v>
      </c>
      <c r="L223">
        <v>6</v>
      </c>
      <c r="M223" s="2">
        <v>450</v>
      </c>
    </row>
    <row r="224" spans="1:13" ht="12.75">
      <c r="A224" s="11"/>
      <c r="B224" s="227">
        <f>SUM(B222:B223)</f>
        <v>2800</v>
      </c>
      <c r="C224" s="11"/>
      <c r="D224" s="11"/>
      <c r="E224" s="11" t="s">
        <v>23</v>
      </c>
      <c r="F224" s="18"/>
      <c r="G224" s="18"/>
      <c r="H224" s="55">
        <v>0</v>
      </c>
      <c r="I224" s="56">
        <f t="shared" si="19"/>
        <v>6.222222222222222</v>
      </c>
      <c r="J224" s="57"/>
      <c r="K224" s="57"/>
      <c r="L224" s="57"/>
      <c r="M224" s="2">
        <v>450</v>
      </c>
    </row>
    <row r="225" spans="2:13" ht="12.75">
      <c r="B225" s="224"/>
      <c r="H225" s="6">
        <f>H224-B225</f>
        <v>0</v>
      </c>
      <c r="I225" s="22">
        <f t="shared" si="19"/>
        <v>0</v>
      </c>
      <c r="M225" s="2">
        <v>450</v>
      </c>
    </row>
    <row r="226" spans="2:13" ht="12.75">
      <c r="B226" s="224"/>
      <c r="H226" s="6">
        <f>H225-B226</f>
        <v>0</v>
      </c>
      <c r="I226" s="22">
        <f t="shared" si="19"/>
        <v>0</v>
      </c>
      <c r="M226" s="2">
        <v>450</v>
      </c>
    </row>
    <row r="227" spans="2:13" ht="12.75">
      <c r="B227" s="72">
        <v>5000</v>
      </c>
      <c r="C227" s="33" t="s">
        <v>28</v>
      </c>
      <c r="D227" s="12" t="s">
        <v>13</v>
      </c>
      <c r="E227" s="33" t="s">
        <v>248</v>
      </c>
      <c r="F227" s="27" t="s">
        <v>299</v>
      </c>
      <c r="G227" s="31" t="s">
        <v>227</v>
      </c>
      <c r="H227" s="6">
        <f>H226-B227</f>
        <v>-5000</v>
      </c>
      <c r="I227" s="22">
        <f t="shared" si="19"/>
        <v>11.11111111111111</v>
      </c>
      <c r="K227" t="s">
        <v>244</v>
      </c>
      <c r="L227">
        <v>5</v>
      </c>
      <c r="M227" s="2">
        <v>450</v>
      </c>
    </row>
    <row r="228" spans="1:13" s="57" customFormat="1" ht="12.75">
      <c r="A228" s="1"/>
      <c r="B228" s="224">
        <v>5000</v>
      </c>
      <c r="C228" s="1" t="s">
        <v>28</v>
      </c>
      <c r="D228" s="12" t="s">
        <v>13</v>
      </c>
      <c r="E228" s="1" t="s">
        <v>248</v>
      </c>
      <c r="F228" s="27" t="s">
        <v>299</v>
      </c>
      <c r="G228" s="27" t="s">
        <v>216</v>
      </c>
      <c r="H228" s="6">
        <f>H227-B228</f>
        <v>-10000</v>
      </c>
      <c r="I228" s="22">
        <f t="shared" si="19"/>
        <v>11.11111111111111</v>
      </c>
      <c r="J228"/>
      <c r="K228" t="s">
        <v>244</v>
      </c>
      <c r="L228">
        <v>5</v>
      </c>
      <c r="M228" s="2">
        <v>450</v>
      </c>
    </row>
    <row r="229" spans="1:13" ht="12.75">
      <c r="A229" s="11"/>
      <c r="B229" s="227">
        <f>SUM(B227:B228)</f>
        <v>10000</v>
      </c>
      <c r="C229" s="11" t="s">
        <v>28</v>
      </c>
      <c r="D229" s="11"/>
      <c r="E229" s="11"/>
      <c r="F229" s="18"/>
      <c r="G229" s="18"/>
      <c r="H229" s="55">
        <v>0</v>
      </c>
      <c r="I229" s="56">
        <f t="shared" si="19"/>
        <v>22.22222222222222</v>
      </c>
      <c r="J229" s="57"/>
      <c r="K229" s="57"/>
      <c r="L229" s="57"/>
      <c r="M229" s="2">
        <v>450</v>
      </c>
    </row>
    <row r="230" spans="2:13" ht="12.75">
      <c r="B230" s="224"/>
      <c r="H230" s="6">
        <f>H229-B230</f>
        <v>0</v>
      </c>
      <c r="I230" s="22">
        <f t="shared" si="19"/>
        <v>0</v>
      </c>
      <c r="M230" s="2">
        <v>450</v>
      </c>
    </row>
    <row r="231" spans="2:13" ht="12.75">
      <c r="B231" s="224"/>
      <c r="H231" s="6">
        <f>H230-B231</f>
        <v>0</v>
      </c>
      <c r="I231" s="22">
        <f t="shared" si="19"/>
        <v>0</v>
      </c>
      <c r="M231" s="2">
        <v>450</v>
      </c>
    </row>
    <row r="232" spans="1:13" s="57" customFormat="1" ht="12.75">
      <c r="A232" s="1"/>
      <c r="B232" s="224">
        <v>2000</v>
      </c>
      <c r="C232" s="1" t="s">
        <v>29</v>
      </c>
      <c r="D232" s="12" t="s">
        <v>13</v>
      </c>
      <c r="E232" s="1" t="s">
        <v>248</v>
      </c>
      <c r="F232" s="27" t="s">
        <v>295</v>
      </c>
      <c r="G232" s="30" t="s">
        <v>216</v>
      </c>
      <c r="H232" s="6">
        <f>H231-B232</f>
        <v>-2000</v>
      </c>
      <c r="I232" s="22">
        <f t="shared" si="19"/>
        <v>4.444444444444445</v>
      </c>
      <c r="J232"/>
      <c r="K232" t="s">
        <v>244</v>
      </c>
      <c r="L232">
        <v>5</v>
      </c>
      <c r="M232" s="2">
        <v>450</v>
      </c>
    </row>
    <row r="233" spans="1:13" ht="12.75">
      <c r="A233" s="11"/>
      <c r="B233" s="227">
        <f>SUM(B232:B232)</f>
        <v>2000</v>
      </c>
      <c r="C233" s="11" t="s">
        <v>29</v>
      </c>
      <c r="D233" s="11"/>
      <c r="E233" s="11"/>
      <c r="F233" s="18"/>
      <c r="G233" s="18"/>
      <c r="H233" s="55">
        <v>0</v>
      </c>
      <c r="I233" s="56">
        <f t="shared" si="19"/>
        <v>4.444444444444445</v>
      </c>
      <c r="J233" s="57"/>
      <c r="K233" s="57"/>
      <c r="L233" s="57"/>
      <c r="M233" s="2">
        <v>450</v>
      </c>
    </row>
    <row r="234" spans="2:13" ht="12.75">
      <c r="B234" s="224"/>
      <c r="H234" s="6">
        <f>H233-B234</f>
        <v>0</v>
      </c>
      <c r="I234" s="22">
        <f t="shared" si="19"/>
        <v>0</v>
      </c>
      <c r="M234" s="2">
        <v>450</v>
      </c>
    </row>
    <row r="235" spans="2:13" ht="12.75">
      <c r="B235" s="224"/>
      <c r="H235" s="6">
        <f>H234-B235</f>
        <v>0</v>
      </c>
      <c r="I235" s="22">
        <f t="shared" si="19"/>
        <v>0</v>
      </c>
      <c r="M235" s="2">
        <v>450</v>
      </c>
    </row>
    <row r="236" spans="1:13" ht="12.75">
      <c r="A236" s="12"/>
      <c r="B236" s="72">
        <v>1000</v>
      </c>
      <c r="C236" s="12" t="s">
        <v>261</v>
      </c>
      <c r="D236" s="12" t="s">
        <v>13</v>
      </c>
      <c r="E236" s="12" t="s">
        <v>262</v>
      </c>
      <c r="F236" s="27" t="s">
        <v>295</v>
      </c>
      <c r="G236" s="30" t="s">
        <v>227</v>
      </c>
      <c r="H236" s="6">
        <f>H235-B236</f>
        <v>-1000</v>
      </c>
      <c r="I236" s="39">
        <f t="shared" si="19"/>
        <v>2.2222222222222223</v>
      </c>
      <c r="J236" s="15"/>
      <c r="K236" t="s">
        <v>244</v>
      </c>
      <c r="L236">
        <v>5</v>
      </c>
      <c r="M236" s="2">
        <v>450</v>
      </c>
    </row>
    <row r="237" spans="1:13" s="57" customFormat="1" ht="12.75">
      <c r="A237" s="12"/>
      <c r="B237" s="72">
        <v>1000</v>
      </c>
      <c r="C237" s="12" t="s">
        <v>261</v>
      </c>
      <c r="D237" s="12" t="s">
        <v>13</v>
      </c>
      <c r="E237" s="12" t="s">
        <v>262</v>
      </c>
      <c r="F237" s="27" t="s">
        <v>295</v>
      </c>
      <c r="G237" s="30" t="s">
        <v>216</v>
      </c>
      <c r="H237" s="6">
        <f>H236-B237</f>
        <v>-2000</v>
      </c>
      <c r="I237" s="39">
        <f t="shared" si="19"/>
        <v>2.2222222222222223</v>
      </c>
      <c r="J237" s="15"/>
      <c r="K237" t="s">
        <v>244</v>
      </c>
      <c r="L237">
        <v>5</v>
      </c>
      <c r="M237" s="2">
        <v>450</v>
      </c>
    </row>
    <row r="238" spans="1:13" ht="12.75">
      <c r="A238" s="11"/>
      <c r="B238" s="227">
        <f>SUM(B236:B237)</f>
        <v>2000</v>
      </c>
      <c r="C238" s="11"/>
      <c r="D238" s="11"/>
      <c r="E238" s="11" t="s">
        <v>262</v>
      </c>
      <c r="F238" s="18"/>
      <c r="G238" s="18"/>
      <c r="H238" s="55">
        <v>0</v>
      </c>
      <c r="I238" s="56">
        <f t="shared" si="19"/>
        <v>4.444444444444445</v>
      </c>
      <c r="J238" s="57"/>
      <c r="K238" s="57"/>
      <c r="L238" s="57"/>
      <c r="M238" s="2">
        <v>450</v>
      </c>
    </row>
    <row r="239" spans="2:13" ht="12.75">
      <c r="B239" s="69"/>
      <c r="H239" s="6">
        <f>H238-B239</f>
        <v>0</v>
      </c>
      <c r="I239" s="22">
        <f t="shared" si="19"/>
        <v>0</v>
      </c>
      <c r="M239" s="2">
        <v>450</v>
      </c>
    </row>
    <row r="240" spans="2:13" ht="12.75">
      <c r="B240" s="69"/>
      <c r="H240" s="6">
        <f>H239-B240</f>
        <v>0</v>
      </c>
      <c r="I240" s="22">
        <f t="shared" si="19"/>
        <v>0</v>
      </c>
      <c r="M240" s="2">
        <v>450</v>
      </c>
    </row>
    <row r="241" spans="2:13" ht="12.75">
      <c r="B241" s="69"/>
      <c r="H241" s="6">
        <f>H240-B241</f>
        <v>0</v>
      </c>
      <c r="I241" s="22">
        <f t="shared" si="19"/>
        <v>0</v>
      </c>
      <c r="M241" s="2">
        <v>450</v>
      </c>
    </row>
    <row r="242" spans="1:13" s="57" customFormat="1" ht="12.75">
      <c r="A242" s="1"/>
      <c r="B242" s="69"/>
      <c r="C242" s="1"/>
      <c r="D242" s="1"/>
      <c r="E242" s="1"/>
      <c r="F242" s="27"/>
      <c r="G242" s="27"/>
      <c r="H242" s="6">
        <f>H241-B242</f>
        <v>0</v>
      </c>
      <c r="I242" s="22">
        <f t="shared" si="19"/>
        <v>0</v>
      </c>
      <c r="J242"/>
      <c r="K242"/>
      <c r="L242"/>
      <c r="M242" s="2">
        <v>450</v>
      </c>
    </row>
    <row r="243" spans="1:13" ht="12.75">
      <c r="A243" s="11"/>
      <c r="B243" s="290">
        <f>+B250+B257+B262+B267+B272+B277</f>
        <v>39600</v>
      </c>
      <c r="C243" s="51" t="s">
        <v>37</v>
      </c>
      <c r="D243" s="52" t="s">
        <v>198</v>
      </c>
      <c r="E243" s="51" t="s">
        <v>16</v>
      </c>
      <c r="F243" s="53" t="s">
        <v>38</v>
      </c>
      <c r="G243" s="54" t="s">
        <v>196</v>
      </c>
      <c r="H243" s="55"/>
      <c r="I243" s="56">
        <f t="shared" si="19"/>
        <v>88</v>
      </c>
      <c r="J243" s="56"/>
      <c r="K243" s="56"/>
      <c r="L243" s="57"/>
      <c r="M243" s="2">
        <v>450</v>
      </c>
    </row>
    <row r="244" spans="2:13" ht="12.75">
      <c r="B244" s="289"/>
      <c r="H244" s="6">
        <f aca="true" t="shared" si="20" ref="H244:H249">H243-B244</f>
        <v>0</v>
      </c>
      <c r="I244" s="22">
        <f t="shared" si="19"/>
        <v>0</v>
      </c>
      <c r="M244" s="2">
        <v>450</v>
      </c>
    </row>
    <row r="245" spans="2:13" ht="12.75">
      <c r="B245" s="289">
        <v>5000</v>
      </c>
      <c r="C245" s="33" t="s">
        <v>0</v>
      </c>
      <c r="D245" s="1" t="s">
        <v>13</v>
      </c>
      <c r="E245" s="1" t="s">
        <v>244</v>
      </c>
      <c r="F245" s="58" t="s">
        <v>300</v>
      </c>
      <c r="G245" s="27" t="s">
        <v>218</v>
      </c>
      <c r="H245" s="6">
        <f t="shared" si="20"/>
        <v>-5000</v>
      </c>
      <c r="I245" s="22">
        <f t="shared" si="19"/>
        <v>11.11111111111111</v>
      </c>
      <c r="K245" t="s">
        <v>0</v>
      </c>
      <c r="L245">
        <v>6</v>
      </c>
      <c r="M245" s="2">
        <v>450</v>
      </c>
    </row>
    <row r="246" spans="2:13" ht="12.75">
      <c r="B246" s="289">
        <v>2500</v>
      </c>
      <c r="C246" s="33" t="s">
        <v>0</v>
      </c>
      <c r="D246" s="1" t="s">
        <v>13</v>
      </c>
      <c r="E246" s="1" t="s">
        <v>244</v>
      </c>
      <c r="F246" s="58" t="s">
        <v>301</v>
      </c>
      <c r="G246" s="27" t="s">
        <v>271</v>
      </c>
      <c r="H246" s="6">
        <f t="shared" si="20"/>
        <v>-7500</v>
      </c>
      <c r="I246" s="22">
        <f t="shared" si="19"/>
        <v>5.555555555555555</v>
      </c>
      <c r="K246" t="s">
        <v>0</v>
      </c>
      <c r="L246">
        <v>6</v>
      </c>
      <c r="M246" s="2">
        <v>450</v>
      </c>
    </row>
    <row r="247" spans="2:13" ht="12.75">
      <c r="B247" s="289">
        <v>2500</v>
      </c>
      <c r="C247" s="33" t="s">
        <v>0</v>
      </c>
      <c r="D247" s="1" t="s">
        <v>13</v>
      </c>
      <c r="E247" s="1" t="s">
        <v>244</v>
      </c>
      <c r="F247" s="58" t="s">
        <v>302</v>
      </c>
      <c r="G247" s="27" t="s">
        <v>273</v>
      </c>
      <c r="H247" s="6">
        <f t="shared" si="20"/>
        <v>-10000</v>
      </c>
      <c r="I247" s="22">
        <f t="shared" si="19"/>
        <v>5.555555555555555</v>
      </c>
      <c r="K247" t="s">
        <v>0</v>
      </c>
      <c r="L247">
        <v>6</v>
      </c>
      <c r="M247" s="2">
        <v>450</v>
      </c>
    </row>
    <row r="248" spans="2:13" ht="12.75">
      <c r="B248" s="289">
        <v>2500</v>
      </c>
      <c r="C248" s="33" t="s">
        <v>0</v>
      </c>
      <c r="D248" s="1" t="s">
        <v>13</v>
      </c>
      <c r="E248" s="1" t="s">
        <v>244</v>
      </c>
      <c r="F248" s="58" t="s">
        <v>303</v>
      </c>
      <c r="G248" s="27" t="s">
        <v>304</v>
      </c>
      <c r="H248" s="6">
        <f t="shared" si="20"/>
        <v>-12500</v>
      </c>
      <c r="I248" s="22">
        <f t="shared" si="19"/>
        <v>5.555555555555555</v>
      </c>
      <c r="K248" t="s">
        <v>0</v>
      </c>
      <c r="L248">
        <v>6</v>
      </c>
      <c r="M248" s="2">
        <v>450</v>
      </c>
    </row>
    <row r="249" spans="1:13" s="57" customFormat="1" ht="12.75">
      <c r="A249" s="1"/>
      <c r="B249" s="289">
        <v>2500</v>
      </c>
      <c r="C249" s="33" t="s">
        <v>0</v>
      </c>
      <c r="D249" s="1" t="s">
        <v>13</v>
      </c>
      <c r="E249" s="1" t="s">
        <v>244</v>
      </c>
      <c r="F249" s="58" t="s">
        <v>305</v>
      </c>
      <c r="G249" s="27" t="s">
        <v>306</v>
      </c>
      <c r="H249" s="6">
        <f t="shared" si="20"/>
        <v>-15000</v>
      </c>
      <c r="I249" s="22">
        <f t="shared" si="19"/>
        <v>5.555555555555555</v>
      </c>
      <c r="J249"/>
      <c r="K249" t="s">
        <v>0</v>
      </c>
      <c r="L249">
        <v>6</v>
      </c>
      <c r="M249" s="2">
        <v>450</v>
      </c>
    </row>
    <row r="250" spans="1:13" ht="12.75">
      <c r="A250" s="11"/>
      <c r="B250" s="290">
        <f>SUM(B245:B249)</f>
        <v>15000</v>
      </c>
      <c r="C250" s="11" t="s">
        <v>0</v>
      </c>
      <c r="D250" s="11"/>
      <c r="E250" s="11"/>
      <c r="F250" s="18"/>
      <c r="G250" s="18"/>
      <c r="H250" s="55">
        <v>0</v>
      </c>
      <c r="I250" s="56">
        <f t="shared" si="19"/>
        <v>33.333333333333336</v>
      </c>
      <c r="J250" s="57"/>
      <c r="K250" s="57"/>
      <c r="L250" s="57"/>
      <c r="M250" s="2">
        <v>450</v>
      </c>
    </row>
    <row r="251" spans="2:13" ht="12.75">
      <c r="B251" s="289"/>
      <c r="H251" s="6">
        <f aca="true" t="shared" si="21" ref="H251:H256">H250-B251</f>
        <v>0</v>
      </c>
      <c r="I251" s="22">
        <f t="shared" si="19"/>
        <v>0</v>
      </c>
      <c r="M251" s="2">
        <v>450</v>
      </c>
    </row>
    <row r="252" spans="2:13" ht="12.75">
      <c r="B252" s="289"/>
      <c r="H252" s="6">
        <f t="shared" si="21"/>
        <v>0</v>
      </c>
      <c r="I252" s="22">
        <f t="shared" si="19"/>
        <v>0</v>
      </c>
      <c r="M252" s="2">
        <v>450</v>
      </c>
    </row>
    <row r="253" spans="2:13" ht="12.75">
      <c r="B253" s="289">
        <v>1500</v>
      </c>
      <c r="C253" s="1" t="s">
        <v>307</v>
      </c>
      <c r="D253" s="12" t="s">
        <v>13</v>
      </c>
      <c r="E253" s="1" t="s">
        <v>248</v>
      </c>
      <c r="F253" s="27" t="s">
        <v>308</v>
      </c>
      <c r="G253" s="27" t="s">
        <v>218</v>
      </c>
      <c r="H253" s="6">
        <f t="shared" si="21"/>
        <v>-1500</v>
      </c>
      <c r="I253" s="22">
        <f t="shared" si="19"/>
        <v>3.3333333333333335</v>
      </c>
      <c r="K253" t="s">
        <v>244</v>
      </c>
      <c r="L253">
        <v>6</v>
      </c>
      <c r="M253" s="2">
        <v>450</v>
      </c>
    </row>
    <row r="254" spans="2:13" ht="12.75">
      <c r="B254" s="289">
        <v>1400</v>
      </c>
      <c r="C254" s="1" t="s">
        <v>309</v>
      </c>
      <c r="D254" s="12" t="s">
        <v>13</v>
      </c>
      <c r="E254" s="1" t="s">
        <v>248</v>
      </c>
      <c r="F254" s="27" t="s">
        <v>308</v>
      </c>
      <c r="G254" s="27" t="s">
        <v>271</v>
      </c>
      <c r="H254" s="6">
        <f t="shared" si="21"/>
        <v>-2900</v>
      </c>
      <c r="I254" s="22">
        <f t="shared" si="19"/>
        <v>3.111111111111111</v>
      </c>
      <c r="K254" t="s">
        <v>244</v>
      </c>
      <c r="L254">
        <v>6</v>
      </c>
      <c r="M254" s="2">
        <v>450</v>
      </c>
    </row>
    <row r="255" spans="2:13" ht="12.75">
      <c r="B255" s="289">
        <v>1000</v>
      </c>
      <c r="C255" s="1" t="s">
        <v>310</v>
      </c>
      <c r="D255" s="12" t="s">
        <v>13</v>
      </c>
      <c r="E255" s="1" t="s">
        <v>248</v>
      </c>
      <c r="F255" s="27" t="s">
        <v>308</v>
      </c>
      <c r="G255" s="27" t="s">
        <v>271</v>
      </c>
      <c r="H255" s="6">
        <f t="shared" si="21"/>
        <v>-3900</v>
      </c>
      <c r="I255" s="22">
        <f t="shared" si="19"/>
        <v>2.2222222222222223</v>
      </c>
      <c r="K255" t="s">
        <v>244</v>
      </c>
      <c r="L255">
        <v>6</v>
      </c>
      <c r="M255" s="2">
        <v>450</v>
      </c>
    </row>
    <row r="256" spans="1:13" s="57" customFormat="1" ht="12.75">
      <c r="A256" s="1"/>
      <c r="B256" s="289">
        <v>1000</v>
      </c>
      <c r="C256" s="1" t="s">
        <v>311</v>
      </c>
      <c r="D256" s="12" t="s">
        <v>13</v>
      </c>
      <c r="E256" s="1" t="s">
        <v>248</v>
      </c>
      <c r="F256" s="27" t="s">
        <v>308</v>
      </c>
      <c r="G256" s="27" t="s">
        <v>273</v>
      </c>
      <c r="H256" s="6">
        <f t="shared" si="21"/>
        <v>-4900</v>
      </c>
      <c r="I256" s="22">
        <f t="shared" si="19"/>
        <v>2.2222222222222223</v>
      </c>
      <c r="J256"/>
      <c r="K256" t="s">
        <v>244</v>
      </c>
      <c r="L256">
        <v>6</v>
      </c>
      <c r="M256" s="2">
        <v>450</v>
      </c>
    </row>
    <row r="257" spans="1:13" ht="12.75">
      <c r="A257" s="11"/>
      <c r="B257" s="290">
        <f>SUM(B253:B256)</f>
        <v>4900</v>
      </c>
      <c r="C257" s="11" t="s">
        <v>19</v>
      </c>
      <c r="D257" s="11"/>
      <c r="E257" s="11"/>
      <c r="F257" s="18"/>
      <c r="G257" s="18"/>
      <c r="H257" s="55">
        <v>0</v>
      </c>
      <c r="I257" s="56">
        <f t="shared" si="19"/>
        <v>10.88888888888889</v>
      </c>
      <c r="J257" s="57"/>
      <c r="K257" s="57"/>
      <c r="L257" s="57"/>
      <c r="M257" s="2">
        <v>450</v>
      </c>
    </row>
    <row r="258" spans="2:13" ht="12.75">
      <c r="B258" s="289"/>
      <c r="H258" s="6">
        <f>H257-B258</f>
        <v>0</v>
      </c>
      <c r="I258" s="22">
        <f t="shared" si="19"/>
        <v>0</v>
      </c>
      <c r="M258" s="2">
        <v>450</v>
      </c>
    </row>
    <row r="259" spans="2:13" ht="12.75">
      <c r="B259" s="289"/>
      <c r="H259" s="6">
        <f>H258-B259</f>
        <v>0</v>
      </c>
      <c r="I259" s="22">
        <f t="shared" si="19"/>
        <v>0</v>
      </c>
      <c r="M259" s="2">
        <v>450</v>
      </c>
    </row>
    <row r="260" spans="1:13" s="57" customFormat="1" ht="12.75">
      <c r="A260" s="1"/>
      <c r="B260" s="289">
        <v>1700</v>
      </c>
      <c r="C260" s="1" t="s">
        <v>240</v>
      </c>
      <c r="D260" s="12" t="s">
        <v>13</v>
      </c>
      <c r="E260" s="1" t="s">
        <v>23</v>
      </c>
      <c r="F260" s="27" t="s">
        <v>308</v>
      </c>
      <c r="G260" s="27" t="s">
        <v>271</v>
      </c>
      <c r="H260" s="6">
        <f>H259-B260</f>
        <v>-1700</v>
      </c>
      <c r="I260" s="22">
        <f t="shared" si="19"/>
        <v>3.7777777777777777</v>
      </c>
      <c r="J260"/>
      <c r="K260" t="s">
        <v>244</v>
      </c>
      <c r="L260">
        <v>6</v>
      </c>
      <c r="M260" s="2">
        <v>450</v>
      </c>
    </row>
    <row r="261" spans="2:13" ht="12.75">
      <c r="B261" s="289">
        <v>1500</v>
      </c>
      <c r="C261" s="1" t="s">
        <v>240</v>
      </c>
      <c r="D261" s="12" t="s">
        <v>13</v>
      </c>
      <c r="E261" s="1" t="s">
        <v>23</v>
      </c>
      <c r="F261" s="27" t="s">
        <v>308</v>
      </c>
      <c r="G261" s="27" t="s">
        <v>273</v>
      </c>
      <c r="H261" s="6">
        <f>H260-B261</f>
        <v>-3200</v>
      </c>
      <c r="I261" s="22">
        <f t="shared" si="19"/>
        <v>3.3333333333333335</v>
      </c>
      <c r="K261" t="s">
        <v>244</v>
      </c>
      <c r="L261">
        <v>8</v>
      </c>
      <c r="M261" s="2">
        <v>450</v>
      </c>
    </row>
    <row r="262" spans="1:13" ht="12.75">
      <c r="A262" s="11"/>
      <c r="B262" s="290">
        <f>SUM(B260:B261)</f>
        <v>3200</v>
      </c>
      <c r="C262" s="11"/>
      <c r="D262" s="11"/>
      <c r="E262" s="11" t="s">
        <v>23</v>
      </c>
      <c r="F262" s="18"/>
      <c r="G262" s="18"/>
      <c r="H262" s="55">
        <v>0</v>
      </c>
      <c r="I262" s="56">
        <f t="shared" si="19"/>
        <v>7.111111111111111</v>
      </c>
      <c r="J262" s="57"/>
      <c r="K262" s="57"/>
      <c r="L262" s="57"/>
      <c r="M262" s="2">
        <v>450</v>
      </c>
    </row>
    <row r="263" spans="2:13" ht="12.75">
      <c r="B263" s="289"/>
      <c r="H263" s="6">
        <f>H262-B263</f>
        <v>0</v>
      </c>
      <c r="I263" s="22">
        <f t="shared" si="19"/>
        <v>0</v>
      </c>
      <c r="M263" s="2">
        <v>450</v>
      </c>
    </row>
    <row r="264" spans="2:13" ht="12.75">
      <c r="B264" s="289"/>
      <c r="H264" s="6">
        <f>H263-B264</f>
        <v>0</v>
      </c>
      <c r="I264" s="22">
        <f t="shared" si="19"/>
        <v>0</v>
      </c>
      <c r="M264" s="2">
        <v>450</v>
      </c>
    </row>
    <row r="265" spans="2:13" ht="12.75">
      <c r="B265" s="289">
        <v>5000</v>
      </c>
      <c r="C265" s="1" t="s">
        <v>28</v>
      </c>
      <c r="D265" s="12" t="s">
        <v>13</v>
      </c>
      <c r="E265" s="1" t="s">
        <v>248</v>
      </c>
      <c r="F265" s="27" t="s">
        <v>312</v>
      </c>
      <c r="G265" s="27" t="s">
        <v>218</v>
      </c>
      <c r="H265" s="6">
        <f>H264-B265</f>
        <v>-5000</v>
      </c>
      <c r="I265" s="22">
        <f t="shared" si="19"/>
        <v>11.11111111111111</v>
      </c>
      <c r="K265" t="s">
        <v>244</v>
      </c>
      <c r="L265">
        <v>6</v>
      </c>
      <c r="M265" s="2">
        <v>450</v>
      </c>
    </row>
    <row r="266" spans="1:13" s="57" customFormat="1" ht="12.75">
      <c r="A266" s="1"/>
      <c r="B266" s="289">
        <v>5000</v>
      </c>
      <c r="C266" s="1" t="s">
        <v>28</v>
      </c>
      <c r="D266" s="12" t="s">
        <v>13</v>
      </c>
      <c r="E266" s="1" t="s">
        <v>248</v>
      </c>
      <c r="F266" s="27" t="s">
        <v>312</v>
      </c>
      <c r="G266" s="27" t="s">
        <v>271</v>
      </c>
      <c r="H266" s="6">
        <f>H265-B266</f>
        <v>-10000</v>
      </c>
      <c r="I266" s="22">
        <f t="shared" si="19"/>
        <v>11.11111111111111</v>
      </c>
      <c r="J266"/>
      <c r="K266" t="s">
        <v>244</v>
      </c>
      <c r="L266">
        <v>6</v>
      </c>
      <c r="M266" s="2">
        <v>450</v>
      </c>
    </row>
    <row r="267" spans="1:13" ht="12.75">
      <c r="A267" s="11"/>
      <c r="B267" s="290">
        <f>SUM(B265:B266)</f>
        <v>10000</v>
      </c>
      <c r="C267" s="11" t="s">
        <v>28</v>
      </c>
      <c r="D267" s="11"/>
      <c r="E267" s="11"/>
      <c r="F267" s="18"/>
      <c r="G267" s="18"/>
      <c r="H267" s="55">
        <v>0</v>
      </c>
      <c r="I267" s="56">
        <f t="shared" si="19"/>
        <v>22.22222222222222</v>
      </c>
      <c r="J267" s="57"/>
      <c r="K267" s="57"/>
      <c r="L267" s="57"/>
      <c r="M267" s="2">
        <v>450</v>
      </c>
    </row>
    <row r="268" spans="2:13" ht="12.75">
      <c r="B268" s="289"/>
      <c r="H268" s="6">
        <f>H267-B268</f>
        <v>0</v>
      </c>
      <c r="I268" s="22">
        <f t="shared" si="19"/>
        <v>0</v>
      </c>
      <c r="M268" s="2">
        <v>450</v>
      </c>
    </row>
    <row r="269" spans="2:13" ht="12.75">
      <c r="B269" s="289"/>
      <c r="H269" s="6">
        <f>H268-B269</f>
        <v>0</v>
      </c>
      <c r="I269" s="22">
        <f t="shared" si="19"/>
        <v>0</v>
      </c>
      <c r="M269" s="2">
        <v>450</v>
      </c>
    </row>
    <row r="270" spans="2:13" ht="12.75">
      <c r="B270" s="289">
        <v>2000</v>
      </c>
      <c r="C270" s="1" t="s">
        <v>29</v>
      </c>
      <c r="D270" s="12" t="s">
        <v>13</v>
      </c>
      <c r="E270" s="1" t="s">
        <v>248</v>
      </c>
      <c r="F270" s="27" t="s">
        <v>308</v>
      </c>
      <c r="G270" s="27" t="s">
        <v>218</v>
      </c>
      <c r="H270" s="6">
        <f>H269-B270</f>
        <v>-2000</v>
      </c>
      <c r="I270" s="22">
        <f t="shared" si="19"/>
        <v>4.444444444444445</v>
      </c>
      <c r="K270" t="s">
        <v>244</v>
      </c>
      <c r="L270">
        <v>6</v>
      </c>
      <c r="M270" s="2">
        <v>450</v>
      </c>
    </row>
    <row r="271" spans="1:13" s="57" customFormat="1" ht="12.75">
      <c r="A271" s="1"/>
      <c r="B271" s="289">
        <v>2000</v>
      </c>
      <c r="C271" s="1" t="s">
        <v>29</v>
      </c>
      <c r="D271" s="12" t="s">
        <v>13</v>
      </c>
      <c r="E271" s="1" t="s">
        <v>248</v>
      </c>
      <c r="F271" s="27" t="s">
        <v>308</v>
      </c>
      <c r="G271" s="27" t="s">
        <v>271</v>
      </c>
      <c r="H271" s="6">
        <f>H270-B271</f>
        <v>-4000</v>
      </c>
      <c r="I271" s="22">
        <f t="shared" si="19"/>
        <v>4.444444444444445</v>
      </c>
      <c r="J271"/>
      <c r="K271" t="s">
        <v>244</v>
      </c>
      <c r="L271">
        <v>6</v>
      </c>
      <c r="M271" s="2">
        <v>450</v>
      </c>
    </row>
    <row r="272" spans="1:13" ht="12.75">
      <c r="A272" s="11"/>
      <c r="B272" s="290">
        <f>SUM(B270:B271)</f>
        <v>4000</v>
      </c>
      <c r="C272" s="11" t="s">
        <v>29</v>
      </c>
      <c r="D272" s="11"/>
      <c r="E272" s="11"/>
      <c r="F272" s="18"/>
      <c r="G272" s="18"/>
      <c r="H272" s="55">
        <v>0</v>
      </c>
      <c r="I272" s="56">
        <f t="shared" si="19"/>
        <v>8.88888888888889</v>
      </c>
      <c r="J272" s="57"/>
      <c r="K272" s="57"/>
      <c r="L272" s="57"/>
      <c r="M272" s="2">
        <v>450</v>
      </c>
    </row>
    <row r="273" spans="2:13" ht="12.75">
      <c r="B273" s="289"/>
      <c r="H273" s="6">
        <f>H272-B273</f>
        <v>0</v>
      </c>
      <c r="I273" s="22">
        <f t="shared" si="19"/>
        <v>0</v>
      </c>
      <c r="M273" s="2">
        <v>450</v>
      </c>
    </row>
    <row r="274" spans="2:13" ht="12.75">
      <c r="B274" s="289"/>
      <c r="H274" s="6">
        <f>H273-B274</f>
        <v>0</v>
      </c>
      <c r="I274" s="22">
        <f t="shared" si="19"/>
        <v>0</v>
      </c>
      <c r="M274" s="2">
        <v>450</v>
      </c>
    </row>
    <row r="275" spans="2:13" ht="12.75">
      <c r="B275" s="289">
        <v>1500</v>
      </c>
      <c r="C275" s="1" t="s">
        <v>261</v>
      </c>
      <c r="D275" s="12" t="s">
        <v>13</v>
      </c>
      <c r="E275" s="1" t="s">
        <v>262</v>
      </c>
      <c r="F275" s="27" t="s">
        <v>308</v>
      </c>
      <c r="G275" s="27" t="s">
        <v>218</v>
      </c>
      <c r="H275" s="6">
        <f>H274-B275</f>
        <v>-1500</v>
      </c>
      <c r="I275" s="22">
        <f t="shared" si="19"/>
        <v>3.3333333333333335</v>
      </c>
      <c r="K275" t="s">
        <v>244</v>
      </c>
      <c r="L275">
        <v>6</v>
      </c>
      <c r="M275" s="2">
        <v>450</v>
      </c>
    </row>
    <row r="276" spans="1:13" s="57" customFormat="1" ht="12.75">
      <c r="A276" s="1"/>
      <c r="B276" s="289">
        <v>1000</v>
      </c>
      <c r="C276" s="1" t="s">
        <v>261</v>
      </c>
      <c r="D276" s="12" t="s">
        <v>13</v>
      </c>
      <c r="E276" s="1" t="s">
        <v>262</v>
      </c>
      <c r="F276" s="27" t="s">
        <v>308</v>
      </c>
      <c r="G276" s="27" t="s">
        <v>271</v>
      </c>
      <c r="H276" s="6">
        <f>H275-B276</f>
        <v>-2500</v>
      </c>
      <c r="I276" s="22">
        <f t="shared" si="19"/>
        <v>2.2222222222222223</v>
      </c>
      <c r="J276"/>
      <c r="K276" t="s">
        <v>244</v>
      </c>
      <c r="L276">
        <v>6</v>
      </c>
      <c r="M276" s="2">
        <v>450</v>
      </c>
    </row>
    <row r="277" spans="1:13" ht="12.75">
      <c r="A277" s="11"/>
      <c r="B277" s="290">
        <f>SUM(B275:B276)</f>
        <v>2500</v>
      </c>
      <c r="C277" s="11"/>
      <c r="D277" s="11"/>
      <c r="E277" s="11" t="s">
        <v>262</v>
      </c>
      <c r="F277" s="18"/>
      <c r="G277" s="18"/>
      <c r="H277" s="55">
        <v>0</v>
      </c>
      <c r="I277" s="56">
        <f t="shared" si="19"/>
        <v>5.555555555555555</v>
      </c>
      <c r="J277" s="57"/>
      <c r="K277" s="57"/>
      <c r="L277" s="57"/>
      <c r="M277" s="2">
        <v>450</v>
      </c>
    </row>
    <row r="278" spans="2:13" ht="12.75">
      <c r="B278" s="69"/>
      <c r="H278" s="6">
        <f>H277-B278</f>
        <v>0</v>
      </c>
      <c r="I278" s="22">
        <f t="shared" si="19"/>
        <v>0</v>
      </c>
      <c r="M278" s="2">
        <v>450</v>
      </c>
    </row>
    <row r="279" spans="2:13" ht="12.75">
      <c r="B279" s="69"/>
      <c r="H279" s="6">
        <f>H278-B279</f>
        <v>0</v>
      </c>
      <c r="I279" s="22">
        <f t="shared" si="19"/>
        <v>0</v>
      </c>
      <c r="M279" s="2">
        <v>450</v>
      </c>
    </row>
    <row r="280" spans="2:13" ht="12.75">
      <c r="B280" s="69"/>
      <c r="H280" s="6">
        <f>H279-B280</f>
        <v>0</v>
      </c>
      <c r="I280" s="22">
        <f t="shared" si="19"/>
        <v>0</v>
      </c>
      <c r="M280" s="2">
        <v>450</v>
      </c>
    </row>
    <row r="281" spans="1:13" s="57" customFormat="1" ht="12.75">
      <c r="A281" s="1"/>
      <c r="B281" s="69"/>
      <c r="C281" s="1"/>
      <c r="D281" s="1"/>
      <c r="E281" s="1"/>
      <c r="F281" s="27"/>
      <c r="G281" s="27"/>
      <c r="H281" s="6">
        <f>H280-B281</f>
        <v>0</v>
      </c>
      <c r="I281" s="22">
        <f aca="true" t="shared" si="22" ref="I281:I344">+B281/M281</f>
        <v>0</v>
      </c>
      <c r="J281"/>
      <c r="K281"/>
      <c r="L281"/>
      <c r="M281" s="2">
        <v>450</v>
      </c>
    </row>
    <row r="282" spans="1:13" ht="12.75">
      <c r="A282" s="11"/>
      <c r="B282" s="227">
        <f>+B290+B294+B301+B309+B315</f>
        <v>33700</v>
      </c>
      <c r="C282" s="51" t="s">
        <v>40</v>
      </c>
      <c r="D282" s="52" t="s">
        <v>41</v>
      </c>
      <c r="E282" s="51" t="s">
        <v>42</v>
      </c>
      <c r="F282" s="53" t="s">
        <v>43</v>
      </c>
      <c r="G282" s="54" t="s">
        <v>22</v>
      </c>
      <c r="H282" s="55"/>
      <c r="I282" s="56">
        <f t="shared" si="22"/>
        <v>74.88888888888889</v>
      </c>
      <c r="J282" s="56"/>
      <c r="K282" s="56"/>
      <c r="L282" s="57"/>
      <c r="M282" s="2">
        <v>450</v>
      </c>
    </row>
    <row r="283" spans="2:13" ht="12.75">
      <c r="B283" s="224"/>
      <c r="H283" s="6">
        <f aca="true" t="shared" si="23" ref="H283:H289">H282-B283</f>
        <v>0</v>
      </c>
      <c r="I283" s="22">
        <f t="shared" si="22"/>
        <v>0</v>
      </c>
      <c r="M283" s="2">
        <v>450</v>
      </c>
    </row>
    <row r="284" spans="2:13" ht="12.75">
      <c r="B284" s="224">
        <v>2000</v>
      </c>
      <c r="C284" s="33" t="s">
        <v>0</v>
      </c>
      <c r="D284" s="1" t="s">
        <v>13</v>
      </c>
      <c r="E284" s="1" t="s">
        <v>313</v>
      </c>
      <c r="F284" s="58" t="s">
        <v>314</v>
      </c>
      <c r="G284" s="27" t="s">
        <v>214</v>
      </c>
      <c r="H284" s="6">
        <f t="shared" si="23"/>
        <v>-2000</v>
      </c>
      <c r="I284" s="22">
        <f t="shared" si="22"/>
        <v>4.444444444444445</v>
      </c>
      <c r="K284" t="s">
        <v>0</v>
      </c>
      <c r="L284">
        <v>7</v>
      </c>
      <c r="M284" s="2">
        <v>450</v>
      </c>
    </row>
    <row r="285" spans="2:13" ht="12.75">
      <c r="B285" s="224">
        <v>2000</v>
      </c>
      <c r="C285" s="33" t="s">
        <v>0</v>
      </c>
      <c r="D285" s="1" t="s">
        <v>13</v>
      </c>
      <c r="E285" s="1" t="s">
        <v>313</v>
      </c>
      <c r="F285" s="58" t="s">
        <v>315</v>
      </c>
      <c r="G285" s="27" t="s">
        <v>216</v>
      </c>
      <c r="H285" s="6">
        <f t="shared" si="23"/>
        <v>-4000</v>
      </c>
      <c r="I285" s="22">
        <f t="shared" si="22"/>
        <v>4.444444444444445</v>
      </c>
      <c r="K285" t="s">
        <v>0</v>
      </c>
      <c r="L285">
        <v>7</v>
      </c>
      <c r="M285" s="2">
        <v>450</v>
      </c>
    </row>
    <row r="286" spans="2:13" ht="12.75">
      <c r="B286" s="224">
        <v>3000</v>
      </c>
      <c r="C286" s="33" t="s">
        <v>0</v>
      </c>
      <c r="D286" s="1" t="s">
        <v>13</v>
      </c>
      <c r="E286" s="1" t="s">
        <v>313</v>
      </c>
      <c r="F286" s="58" t="s">
        <v>316</v>
      </c>
      <c r="G286" s="27" t="s">
        <v>218</v>
      </c>
      <c r="H286" s="6">
        <f t="shared" si="23"/>
        <v>-7000</v>
      </c>
      <c r="I286" s="22">
        <f t="shared" si="22"/>
        <v>6.666666666666667</v>
      </c>
      <c r="K286" t="s">
        <v>0</v>
      </c>
      <c r="L286">
        <v>7</v>
      </c>
      <c r="M286" s="2">
        <v>450</v>
      </c>
    </row>
    <row r="287" spans="2:13" ht="12.75">
      <c r="B287" s="340">
        <v>3000</v>
      </c>
      <c r="C287" s="33" t="s">
        <v>0</v>
      </c>
      <c r="D287" s="1" t="s">
        <v>13</v>
      </c>
      <c r="E287" s="1" t="s">
        <v>313</v>
      </c>
      <c r="F287" s="58" t="s">
        <v>317</v>
      </c>
      <c r="G287" s="27" t="s">
        <v>271</v>
      </c>
      <c r="H287" s="6">
        <f t="shared" si="23"/>
        <v>-10000</v>
      </c>
      <c r="I287" s="22">
        <f t="shared" si="22"/>
        <v>6.666666666666667</v>
      </c>
      <c r="K287" t="s">
        <v>0</v>
      </c>
      <c r="L287">
        <v>7</v>
      </c>
      <c r="M287" s="2">
        <v>450</v>
      </c>
    </row>
    <row r="288" spans="2:13" ht="12.75">
      <c r="B288" s="224">
        <v>3000</v>
      </c>
      <c r="C288" s="33" t="s">
        <v>0</v>
      </c>
      <c r="D288" s="1" t="s">
        <v>13</v>
      </c>
      <c r="E288" s="1" t="s">
        <v>313</v>
      </c>
      <c r="F288" s="58" t="s">
        <v>318</v>
      </c>
      <c r="G288" s="27" t="s">
        <v>319</v>
      </c>
      <c r="H288" s="6">
        <f t="shared" si="23"/>
        <v>-13000</v>
      </c>
      <c r="I288" s="22">
        <f t="shared" si="22"/>
        <v>6.666666666666667</v>
      </c>
      <c r="K288" t="s">
        <v>0</v>
      </c>
      <c r="L288">
        <v>7</v>
      </c>
      <c r="M288" s="2">
        <v>450</v>
      </c>
    </row>
    <row r="289" spans="1:13" s="57" customFormat="1" ht="12.75">
      <c r="A289" s="1"/>
      <c r="B289" s="224">
        <v>3000</v>
      </c>
      <c r="C289" s="33" t="s">
        <v>0</v>
      </c>
      <c r="D289" s="1" t="s">
        <v>13</v>
      </c>
      <c r="E289" s="1" t="s">
        <v>313</v>
      </c>
      <c r="F289" s="58" t="s">
        <v>320</v>
      </c>
      <c r="G289" s="27" t="s">
        <v>304</v>
      </c>
      <c r="H289" s="6">
        <f t="shared" si="23"/>
        <v>-16000</v>
      </c>
      <c r="I289" s="22">
        <f t="shared" si="22"/>
        <v>6.666666666666667</v>
      </c>
      <c r="J289"/>
      <c r="K289" t="s">
        <v>0</v>
      </c>
      <c r="L289">
        <v>7</v>
      </c>
      <c r="M289" s="2">
        <v>450</v>
      </c>
    </row>
    <row r="290" spans="1:13" ht="12.75">
      <c r="A290" s="11"/>
      <c r="B290" s="227">
        <f>SUM(B284:B289)</f>
        <v>16000</v>
      </c>
      <c r="C290" s="11" t="s">
        <v>0</v>
      </c>
      <c r="D290" s="11"/>
      <c r="E290" s="11"/>
      <c r="F290" s="18"/>
      <c r="G290" s="18"/>
      <c r="H290" s="55">
        <v>0</v>
      </c>
      <c r="I290" s="56">
        <f t="shared" si="22"/>
        <v>35.55555555555556</v>
      </c>
      <c r="J290" s="57"/>
      <c r="K290" s="57"/>
      <c r="L290" s="57"/>
      <c r="M290" s="2">
        <v>450</v>
      </c>
    </row>
    <row r="291" spans="2:13" ht="12.75">
      <c r="B291" s="224"/>
      <c r="H291" s="6">
        <f>H290-B291</f>
        <v>0</v>
      </c>
      <c r="I291" s="22">
        <f t="shared" si="22"/>
        <v>0</v>
      </c>
      <c r="M291" s="2">
        <v>450</v>
      </c>
    </row>
    <row r="292" spans="2:13" ht="12.75">
      <c r="B292" s="224"/>
      <c r="H292" s="6">
        <f>H291-B292</f>
        <v>0</v>
      </c>
      <c r="I292" s="22">
        <f t="shared" si="22"/>
        <v>0</v>
      </c>
      <c r="M292" s="2">
        <v>450</v>
      </c>
    </row>
    <row r="293" spans="2:13" ht="12.75">
      <c r="B293" s="72">
        <v>1700</v>
      </c>
      <c r="C293" s="1" t="s">
        <v>321</v>
      </c>
      <c r="D293" s="12" t="s">
        <v>13</v>
      </c>
      <c r="E293" s="1" t="s">
        <v>248</v>
      </c>
      <c r="F293" s="27" t="s">
        <v>322</v>
      </c>
      <c r="G293" s="31" t="s">
        <v>218</v>
      </c>
      <c r="H293" s="6">
        <f>H292-B293</f>
        <v>-1700</v>
      </c>
      <c r="I293" s="22">
        <f t="shared" si="22"/>
        <v>3.7777777777777777</v>
      </c>
      <c r="K293" t="s">
        <v>313</v>
      </c>
      <c r="L293">
        <v>7</v>
      </c>
      <c r="M293" s="2">
        <v>450</v>
      </c>
    </row>
    <row r="294" spans="1:13" ht="12.75">
      <c r="A294" s="11"/>
      <c r="B294" s="227">
        <f>SUM(B293:B293)</f>
        <v>1700</v>
      </c>
      <c r="C294" s="11" t="s">
        <v>19</v>
      </c>
      <c r="D294" s="11"/>
      <c r="E294" s="11"/>
      <c r="F294" s="18"/>
      <c r="G294" s="18"/>
      <c r="H294" s="55">
        <v>0</v>
      </c>
      <c r="I294" s="56">
        <f t="shared" si="22"/>
        <v>3.7777777777777777</v>
      </c>
      <c r="J294" s="57"/>
      <c r="K294" s="57"/>
      <c r="L294" s="57"/>
      <c r="M294" s="2">
        <v>450</v>
      </c>
    </row>
    <row r="295" spans="2:13" ht="12.75">
      <c r="B295" s="224"/>
      <c r="H295" s="6">
        <f aca="true" t="shared" si="24" ref="H295:H300">H294-B295</f>
        <v>0</v>
      </c>
      <c r="I295" s="22">
        <f t="shared" si="22"/>
        <v>0</v>
      </c>
      <c r="M295" s="2">
        <v>450</v>
      </c>
    </row>
    <row r="296" spans="2:13" ht="12.75">
      <c r="B296" s="224"/>
      <c r="H296" s="6">
        <f t="shared" si="24"/>
        <v>0</v>
      </c>
      <c r="I296" s="22">
        <f t="shared" si="22"/>
        <v>0</v>
      </c>
      <c r="M296" s="2">
        <v>450</v>
      </c>
    </row>
    <row r="297" spans="2:13" ht="12.75">
      <c r="B297" s="72">
        <v>1000</v>
      </c>
      <c r="C297" s="33" t="s">
        <v>240</v>
      </c>
      <c r="D297" s="12" t="s">
        <v>13</v>
      </c>
      <c r="E297" s="33" t="s">
        <v>23</v>
      </c>
      <c r="F297" s="27" t="s">
        <v>322</v>
      </c>
      <c r="G297" s="31" t="s">
        <v>218</v>
      </c>
      <c r="H297" s="6">
        <f t="shared" si="24"/>
        <v>-1000</v>
      </c>
      <c r="I297" s="22">
        <f t="shared" si="22"/>
        <v>2.2222222222222223</v>
      </c>
      <c r="K297" t="s">
        <v>313</v>
      </c>
      <c r="L297">
        <v>7</v>
      </c>
      <c r="M297" s="2">
        <v>450</v>
      </c>
    </row>
    <row r="298" spans="2:13" ht="12.75">
      <c r="B298" s="72">
        <v>1500</v>
      </c>
      <c r="C298" s="1" t="s">
        <v>240</v>
      </c>
      <c r="D298" s="12" t="s">
        <v>13</v>
      </c>
      <c r="E298" s="1" t="s">
        <v>23</v>
      </c>
      <c r="F298" s="27" t="s">
        <v>322</v>
      </c>
      <c r="G298" s="27" t="s">
        <v>271</v>
      </c>
      <c r="H298" s="6">
        <f t="shared" si="24"/>
        <v>-2500</v>
      </c>
      <c r="I298" s="22">
        <f t="shared" si="22"/>
        <v>3.3333333333333335</v>
      </c>
      <c r="K298" t="s">
        <v>313</v>
      </c>
      <c r="L298">
        <v>7</v>
      </c>
      <c r="M298" s="2">
        <v>450</v>
      </c>
    </row>
    <row r="299" spans="2:13" ht="12.75">
      <c r="B299" s="72">
        <v>1500</v>
      </c>
      <c r="C299" s="1" t="s">
        <v>240</v>
      </c>
      <c r="D299" s="12" t="s">
        <v>13</v>
      </c>
      <c r="E299" s="1" t="s">
        <v>23</v>
      </c>
      <c r="F299" s="27" t="s">
        <v>322</v>
      </c>
      <c r="G299" s="27" t="s">
        <v>273</v>
      </c>
      <c r="H299" s="6">
        <f t="shared" si="24"/>
        <v>-4000</v>
      </c>
      <c r="I299" s="22">
        <f t="shared" si="22"/>
        <v>3.3333333333333335</v>
      </c>
      <c r="K299" t="s">
        <v>313</v>
      </c>
      <c r="L299">
        <v>7</v>
      </c>
      <c r="M299" s="2">
        <v>450</v>
      </c>
    </row>
    <row r="300" spans="1:13" s="57" customFormat="1" ht="12.75">
      <c r="A300" s="1"/>
      <c r="B300" s="72">
        <v>1000</v>
      </c>
      <c r="C300" s="1" t="s">
        <v>240</v>
      </c>
      <c r="D300" s="12" t="s">
        <v>13</v>
      </c>
      <c r="E300" s="1" t="s">
        <v>23</v>
      </c>
      <c r="F300" s="27" t="s">
        <v>322</v>
      </c>
      <c r="G300" s="27" t="s">
        <v>304</v>
      </c>
      <c r="H300" s="6">
        <f t="shared" si="24"/>
        <v>-5000</v>
      </c>
      <c r="I300" s="22">
        <f t="shared" si="22"/>
        <v>2.2222222222222223</v>
      </c>
      <c r="J300"/>
      <c r="K300" t="s">
        <v>313</v>
      </c>
      <c r="L300">
        <v>7</v>
      </c>
      <c r="M300" s="2">
        <v>450</v>
      </c>
    </row>
    <row r="301" spans="1:13" ht="12.75">
      <c r="A301" s="11"/>
      <c r="B301" s="227">
        <f>SUM(B297:B300)</f>
        <v>5000</v>
      </c>
      <c r="C301" s="11"/>
      <c r="D301" s="11"/>
      <c r="E301" s="11" t="s">
        <v>23</v>
      </c>
      <c r="F301" s="18"/>
      <c r="G301" s="18"/>
      <c r="H301" s="55">
        <v>0</v>
      </c>
      <c r="I301" s="56">
        <f t="shared" si="22"/>
        <v>11.11111111111111</v>
      </c>
      <c r="J301" s="57"/>
      <c r="K301" s="57"/>
      <c r="L301" s="57"/>
      <c r="M301" s="2">
        <v>450</v>
      </c>
    </row>
    <row r="302" spans="2:13" ht="12.75">
      <c r="B302" s="224"/>
      <c r="H302" s="6">
        <f>H301-B302</f>
        <v>0</v>
      </c>
      <c r="I302" s="22">
        <f t="shared" si="22"/>
        <v>0</v>
      </c>
      <c r="M302" s="2">
        <v>450</v>
      </c>
    </row>
    <row r="303" spans="2:13" ht="12.75">
      <c r="B303" s="224"/>
      <c r="H303" s="6">
        <v>0</v>
      </c>
      <c r="I303" s="22">
        <f t="shared" si="22"/>
        <v>0</v>
      </c>
      <c r="M303" s="2">
        <v>450</v>
      </c>
    </row>
    <row r="304" spans="2:13" ht="12.75">
      <c r="B304" s="224"/>
      <c r="H304" s="6">
        <f>H303-B304</f>
        <v>0</v>
      </c>
      <c r="I304" s="22">
        <f t="shared" si="22"/>
        <v>0</v>
      </c>
      <c r="M304" s="2">
        <v>450</v>
      </c>
    </row>
    <row r="305" spans="2:13" ht="12.75">
      <c r="B305" s="72">
        <v>2000</v>
      </c>
      <c r="C305" s="12" t="s">
        <v>29</v>
      </c>
      <c r="D305" s="12" t="s">
        <v>13</v>
      </c>
      <c r="E305" s="35" t="s">
        <v>248</v>
      </c>
      <c r="F305" s="27" t="s">
        <v>322</v>
      </c>
      <c r="G305" s="36" t="s">
        <v>218</v>
      </c>
      <c r="H305" s="6">
        <f>H304-B305</f>
        <v>-2000</v>
      </c>
      <c r="I305" s="22">
        <f t="shared" si="22"/>
        <v>4.444444444444445</v>
      </c>
      <c r="K305" t="s">
        <v>313</v>
      </c>
      <c r="L305">
        <v>7</v>
      </c>
      <c r="M305" s="2">
        <v>450</v>
      </c>
    </row>
    <row r="306" spans="2:13" ht="12.75">
      <c r="B306" s="72">
        <v>2000</v>
      </c>
      <c r="C306" s="38" t="s">
        <v>29</v>
      </c>
      <c r="D306" s="12" t="s">
        <v>13</v>
      </c>
      <c r="E306" s="38" t="s">
        <v>248</v>
      </c>
      <c r="F306" s="27" t="s">
        <v>322</v>
      </c>
      <c r="G306" s="27" t="s">
        <v>271</v>
      </c>
      <c r="H306" s="6">
        <f>H305-B306</f>
        <v>-4000</v>
      </c>
      <c r="I306" s="22">
        <f t="shared" si="22"/>
        <v>4.444444444444445</v>
      </c>
      <c r="J306" s="37"/>
      <c r="K306" t="s">
        <v>313</v>
      </c>
      <c r="L306">
        <v>7</v>
      </c>
      <c r="M306" s="2">
        <v>450</v>
      </c>
    </row>
    <row r="307" spans="2:13" ht="12.75">
      <c r="B307" s="224">
        <v>2000</v>
      </c>
      <c r="C307" s="1" t="s">
        <v>29</v>
      </c>
      <c r="D307" s="12" t="s">
        <v>13</v>
      </c>
      <c r="E307" s="1" t="s">
        <v>248</v>
      </c>
      <c r="F307" s="27" t="s">
        <v>322</v>
      </c>
      <c r="G307" s="27" t="s">
        <v>273</v>
      </c>
      <c r="H307" s="6">
        <f>H306-B307</f>
        <v>-6000</v>
      </c>
      <c r="I307" s="22">
        <f t="shared" si="22"/>
        <v>4.444444444444445</v>
      </c>
      <c r="K307" t="s">
        <v>313</v>
      </c>
      <c r="L307">
        <v>7</v>
      </c>
      <c r="M307" s="2">
        <v>450</v>
      </c>
    </row>
    <row r="308" spans="1:13" s="57" customFormat="1" ht="12.75">
      <c r="A308" s="1"/>
      <c r="B308" s="224">
        <v>2000</v>
      </c>
      <c r="C308" s="1" t="s">
        <v>29</v>
      </c>
      <c r="D308" s="12" t="s">
        <v>13</v>
      </c>
      <c r="E308" s="1" t="s">
        <v>248</v>
      </c>
      <c r="F308" s="27" t="s">
        <v>322</v>
      </c>
      <c r="G308" s="27" t="s">
        <v>304</v>
      </c>
      <c r="H308" s="6">
        <f>H307-B308</f>
        <v>-8000</v>
      </c>
      <c r="I308" s="22">
        <f t="shared" si="22"/>
        <v>4.444444444444445</v>
      </c>
      <c r="J308"/>
      <c r="K308" t="s">
        <v>313</v>
      </c>
      <c r="L308">
        <v>7</v>
      </c>
      <c r="M308" s="2">
        <v>450</v>
      </c>
    </row>
    <row r="309" spans="1:13" ht="12.75">
      <c r="A309" s="11"/>
      <c r="B309" s="227">
        <f>SUM(B305:B308)</f>
        <v>8000</v>
      </c>
      <c r="C309" s="11" t="s">
        <v>29</v>
      </c>
      <c r="D309" s="11"/>
      <c r="E309" s="11"/>
      <c r="F309" s="18"/>
      <c r="G309" s="18"/>
      <c r="H309" s="55">
        <v>0</v>
      </c>
      <c r="I309" s="56">
        <f t="shared" si="22"/>
        <v>17.77777777777778</v>
      </c>
      <c r="J309" s="57"/>
      <c r="K309" s="57" t="s">
        <v>313</v>
      </c>
      <c r="L309" s="57">
        <v>7</v>
      </c>
      <c r="M309" s="2">
        <v>450</v>
      </c>
    </row>
    <row r="310" spans="2:13" ht="12.75">
      <c r="B310" s="224"/>
      <c r="D310" s="12"/>
      <c r="H310" s="6">
        <f>H309-B310</f>
        <v>0</v>
      </c>
      <c r="I310" s="22">
        <f t="shared" si="22"/>
        <v>0</v>
      </c>
      <c r="K310" t="s">
        <v>313</v>
      </c>
      <c r="L310">
        <v>7</v>
      </c>
      <c r="M310" s="2">
        <v>450</v>
      </c>
    </row>
    <row r="311" spans="2:13" ht="12.75">
      <c r="B311" s="304"/>
      <c r="C311" s="38"/>
      <c r="D311" s="12"/>
      <c r="E311" s="38"/>
      <c r="H311" s="6">
        <f>H310-B311</f>
        <v>0</v>
      </c>
      <c r="I311" s="22">
        <f t="shared" si="22"/>
        <v>0</v>
      </c>
      <c r="J311" s="37"/>
      <c r="K311" t="s">
        <v>313</v>
      </c>
      <c r="L311">
        <v>7</v>
      </c>
      <c r="M311" s="2">
        <v>450</v>
      </c>
    </row>
    <row r="312" spans="2:13" ht="12.75">
      <c r="B312" s="72">
        <v>1000</v>
      </c>
      <c r="C312" s="12" t="s">
        <v>261</v>
      </c>
      <c r="D312" s="12" t="s">
        <v>13</v>
      </c>
      <c r="E312" s="12" t="s">
        <v>262</v>
      </c>
      <c r="F312" s="27" t="s">
        <v>322</v>
      </c>
      <c r="G312" s="30" t="s">
        <v>218</v>
      </c>
      <c r="H312" s="6">
        <f>H311-B312</f>
        <v>-1000</v>
      </c>
      <c r="I312" s="22">
        <f t="shared" si="22"/>
        <v>2.2222222222222223</v>
      </c>
      <c r="K312" t="s">
        <v>313</v>
      </c>
      <c r="L312">
        <v>7</v>
      </c>
      <c r="M312" s="2">
        <v>450</v>
      </c>
    </row>
    <row r="313" spans="2:13" ht="12.75">
      <c r="B313" s="224">
        <v>1000</v>
      </c>
      <c r="C313" s="1" t="s">
        <v>261</v>
      </c>
      <c r="D313" s="12" t="s">
        <v>13</v>
      </c>
      <c r="E313" s="1" t="s">
        <v>262</v>
      </c>
      <c r="F313" s="27" t="s">
        <v>322</v>
      </c>
      <c r="G313" s="27" t="s">
        <v>271</v>
      </c>
      <c r="H313" s="6">
        <f>H312-B313</f>
        <v>-2000</v>
      </c>
      <c r="I313" s="22">
        <f t="shared" si="22"/>
        <v>2.2222222222222223</v>
      </c>
      <c r="K313" t="s">
        <v>313</v>
      </c>
      <c r="L313">
        <v>7</v>
      </c>
      <c r="M313" s="2">
        <v>450</v>
      </c>
    </row>
    <row r="314" spans="1:13" s="57" customFormat="1" ht="12.75">
      <c r="A314" s="1"/>
      <c r="B314" s="224">
        <v>1000</v>
      </c>
      <c r="C314" s="1" t="s">
        <v>261</v>
      </c>
      <c r="D314" s="12" t="s">
        <v>13</v>
      </c>
      <c r="E314" s="1" t="s">
        <v>262</v>
      </c>
      <c r="F314" s="27" t="s">
        <v>322</v>
      </c>
      <c r="G314" s="27" t="s">
        <v>304</v>
      </c>
      <c r="H314" s="6">
        <f>H313-B314</f>
        <v>-3000</v>
      </c>
      <c r="I314" s="22">
        <f t="shared" si="22"/>
        <v>2.2222222222222223</v>
      </c>
      <c r="J314"/>
      <c r="K314" t="s">
        <v>313</v>
      </c>
      <c r="L314">
        <v>7</v>
      </c>
      <c r="M314" s="2">
        <v>450</v>
      </c>
    </row>
    <row r="315" spans="1:13" ht="12.75">
      <c r="A315" s="11"/>
      <c r="B315" s="227">
        <f>SUM(B312:B314)</f>
        <v>3000</v>
      </c>
      <c r="C315" s="11"/>
      <c r="D315" s="11"/>
      <c r="E315" s="11" t="s">
        <v>262</v>
      </c>
      <c r="F315" s="18"/>
      <c r="G315" s="18"/>
      <c r="H315" s="55">
        <v>0</v>
      </c>
      <c r="I315" s="56">
        <f t="shared" si="22"/>
        <v>6.666666666666667</v>
      </c>
      <c r="J315" s="57"/>
      <c r="K315" s="57" t="s">
        <v>313</v>
      </c>
      <c r="L315" s="57">
        <v>7</v>
      </c>
      <c r="M315" s="2">
        <v>450</v>
      </c>
    </row>
    <row r="316" spans="2:13" ht="12.75">
      <c r="B316" s="224"/>
      <c r="D316" s="12"/>
      <c r="F316" s="341"/>
      <c r="H316" s="6">
        <f>H315-B316</f>
        <v>0</v>
      </c>
      <c r="I316" s="22">
        <f t="shared" si="22"/>
        <v>0</v>
      </c>
      <c r="K316" t="s">
        <v>313</v>
      </c>
      <c r="L316">
        <v>7</v>
      </c>
      <c r="M316" s="2">
        <v>450</v>
      </c>
    </row>
    <row r="317" spans="2:13" ht="12.75">
      <c r="B317" s="224"/>
      <c r="D317" s="12"/>
      <c r="H317" s="6">
        <f>H316-B317</f>
        <v>0</v>
      </c>
      <c r="I317" s="22">
        <f t="shared" si="22"/>
        <v>0</v>
      </c>
      <c r="K317" t="s">
        <v>313</v>
      </c>
      <c r="L317">
        <v>7</v>
      </c>
      <c r="M317" s="2">
        <v>450</v>
      </c>
    </row>
    <row r="318" spans="2:13" ht="12.75">
      <c r="B318" s="224"/>
      <c r="D318" s="12"/>
      <c r="H318" s="6">
        <f>H317-B318</f>
        <v>0</v>
      </c>
      <c r="I318" s="22">
        <f t="shared" si="22"/>
        <v>0</v>
      </c>
      <c r="K318" t="s">
        <v>313</v>
      </c>
      <c r="L318">
        <v>7</v>
      </c>
      <c r="M318" s="2">
        <v>450</v>
      </c>
    </row>
    <row r="319" spans="1:13" s="57" customFormat="1" ht="12.75">
      <c r="A319" s="1"/>
      <c r="B319" s="224"/>
      <c r="C319" s="1"/>
      <c r="D319" s="12"/>
      <c r="E319" s="1"/>
      <c r="F319" s="27"/>
      <c r="G319" s="27"/>
      <c r="H319" s="6">
        <f>H318-B319</f>
        <v>0</v>
      </c>
      <c r="I319" s="22">
        <f t="shared" si="22"/>
        <v>0</v>
      </c>
      <c r="J319"/>
      <c r="K319" t="s">
        <v>313</v>
      </c>
      <c r="L319">
        <v>7</v>
      </c>
      <c r="M319" s="2">
        <v>450</v>
      </c>
    </row>
    <row r="320" spans="1:13" ht="12.75">
      <c r="A320" s="11"/>
      <c r="B320" s="227">
        <f>+B326+B332+B336+B341+B346+B351</f>
        <v>29400</v>
      </c>
      <c r="C320" s="51" t="s">
        <v>44</v>
      </c>
      <c r="D320" s="52" t="s">
        <v>199</v>
      </c>
      <c r="E320" s="51" t="s">
        <v>46</v>
      </c>
      <c r="F320" s="53" t="s">
        <v>47</v>
      </c>
      <c r="G320" s="54" t="s">
        <v>36</v>
      </c>
      <c r="H320" s="55"/>
      <c r="I320" s="56">
        <f t="shared" si="22"/>
        <v>65.33333333333333</v>
      </c>
      <c r="J320" s="56"/>
      <c r="K320" s="56"/>
      <c r="L320" s="57"/>
      <c r="M320" s="2">
        <v>450</v>
      </c>
    </row>
    <row r="321" spans="2:13" ht="12.75">
      <c r="B321" s="224"/>
      <c r="H321" s="6">
        <f>H320-B321</f>
        <v>0</v>
      </c>
      <c r="I321" s="22">
        <f t="shared" si="22"/>
        <v>0</v>
      </c>
      <c r="M321" s="2">
        <v>450</v>
      </c>
    </row>
    <row r="322" spans="2:13" ht="12.75">
      <c r="B322" s="224">
        <v>2500</v>
      </c>
      <c r="C322" s="33" t="s">
        <v>0</v>
      </c>
      <c r="D322" s="1" t="s">
        <v>13</v>
      </c>
      <c r="E322" s="1" t="s">
        <v>244</v>
      </c>
      <c r="F322" s="58" t="s">
        <v>323</v>
      </c>
      <c r="G322" s="27" t="s">
        <v>304</v>
      </c>
      <c r="H322" s="6">
        <f>H321-B322</f>
        <v>-2500</v>
      </c>
      <c r="I322" s="22">
        <f t="shared" si="22"/>
        <v>5.555555555555555</v>
      </c>
      <c r="K322" t="s">
        <v>0</v>
      </c>
      <c r="L322">
        <v>8</v>
      </c>
      <c r="M322" s="2">
        <v>450</v>
      </c>
    </row>
    <row r="323" spans="2:13" ht="12.75">
      <c r="B323" s="224">
        <v>2000</v>
      </c>
      <c r="C323" s="33" t="s">
        <v>0</v>
      </c>
      <c r="D323" s="1" t="s">
        <v>13</v>
      </c>
      <c r="E323" s="1" t="s">
        <v>324</v>
      </c>
      <c r="F323" s="58" t="s">
        <v>325</v>
      </c>
      <c r="G323" s="27" t="s">
        <v>304</v>
      </c>
      <c r="H323" s="6">
        <f>H322-B323</f>
        <v>-4500</v>
      </c>
      <c r="I323" s="22">
        <f t="shared" si="22"/>
        <v>4.444444444444445</v>
      </c>
      <c r="K323" t="s">
        <v>0</v>
      </c>
      <c r="L323">
        <v>8</v>
      </c>
      <c r="M323" s="2">
        <v>450</v>
      </c>
    </row>
    <row r="324" spans="2:13" ht="12.75">
      <c r="B324" s="224">
        <v>2000</v>
      </c>
      <c r="C324" s="33" t="s">
        <v>0</v>
      </c>
      <c r="D324" s="1" t="s">
        <v>13</v>
      </c>
      <c r="E324" s="1" t="s">
        <v>324</v>
      </c>
      <c r="F324" s="58" t="s">
        <v>326</v>
      </c>
      <c r="G324" s="27" t="s">
        <v>304</v>
      </c>
      <c r="H324" s="6">
        <f>H323-B324</f>
        <v>-6500</v>
      </c>
      <c r="I324" s="22">
        <f t="shared" si="22"/>
        <v>4.444444444444445</v>
      </c>
      <c r="K324" t="s">
        <v>0</v>
      </c>
      <c r="L324">
        <v>8</v>
      </c>
      <c r="M324" s="2">
        <v>450</v>
      </c>
    </row>
    <row r="325" spans="1:13" s="57" customFormat="1" ht="12.75">
      <c r="A325" s="1"/>
      <c r="B325" s="224">
        <v>2500</v>
      </c>
      <c r="C325" s="33" t="s">
        <v>0</v>
      </c>
      <c r="D325" s="1" t="s">
        <v>13</v>
      </c>
      <c r="E325" s="1" t="s">
        <v>244</v>
      </c>
      <c r="F325" s="58" t="s">
        <v>327</v>
      </c>
      <c r="G325" s="27" t="s">
        <v>304</v>
      </c>
      <c r="H325" s="6">
        <f>H324-B325</f>
        <v>-9000</v>
      </c>
      <c r="I325" s="22">
        <f t="shared" si="22"/>
        <v>5.555555555555555</v>
      </c>
      <c r="J325"/>
      <c r="K325" t="s">
        <v>0</v>
      </c>
      <c r="L325">
        <v>8</v>
      </c>
      <c r="M325" s="2">
        <v>450</v>
      </c>
    </row>
    <row r="326" spans="1:13" ht="12.75">
      <c r="A326" s="11"/>
      <c r="B326" s="227">
        <f>SUM(B322:B325)</f>
        <v>9000</v>
      </c>
      <c r="C326" s="11" t="s">
        <v>0</v>
      </c>
      <c r="D326" s="11"/>
      <c r="E326" s="11"/>
      <c r="F326" s="18"/>
      <c r="G326" s="18"/>
      <c r="H326" s="55">
        <v>0</v>
      </c>
      <c r="I326" s="56">
        <f t="shared" si="22"/>
        <v>20</v>
      </c>
      <c r="J326" s="57"/>
      <c r="K326" s="57"/>
      <c r="L326" s="57"/>
      <c r="M326" s="2">
        <v>450</v>
      </c>
    </row>
    <row r="327" spans="2:13" ht="12.75">
      <c r="B327" s="224"/>
      <c r="H327" s="6">
        <f>H326-B327</f>
        <v>0</v>
      </c>
      <c r="I327" s="22">
        <f t="shared" si="22"/>
        <v>0</v>
      </c>
      <c r="M327" s="2">
        <v>450</v>
      </c>
    </row>
    <row r="328" spans="2:13" ht="12.75">
      <c r="B328" s="224"/>
      <c r="H328" s="6">
        <f>H327-B328</f>
        <v>0</v>
      </c>
      <c r="I328" s="22">
        <f t="shared" si="22"/>
        <v>0</v>
      </c>
      <c r="M328" s="2">
        <v>450</v>
      </c>
    </row>
    <row r="329" spans="2:13" ht="12.75">
      <c r="B329" s="224">
        <v>1000</v>
      </c>
      <c r="C329" s="1" t="s">
        <v>328</v>
      </c>
      <c r="D329" s="12" t="s">
        <v>13</v>
      </c>
      <c r="E329" s="1" t="s">
        <v>248</v>
      </c>
      <c r="F329" s="27" t="s">
        <v>329</v>
      </c>
      <c r="G329" s="27" t="s">
        <v>304</v>
      </c>
      <c r="H329" s="6">
        <f>H328-B329</f>
        <v>-1000</v>
      </c>
      <c r="I329" s="22">
        <f t="shared" si="22"/>
        <v>2.2222222222222223</v>
      </c>
      <c r="K329" t="s">
        <v>244</v>
      </c>
      <c r="L329">
        <v>8</v>
      </c>
      <c r="M329" s="2">
        <v>450</v>
      </c>
    </row>
    <row r="330" spans="2:13" ht="12.75">
      <c r="B330" s="224">
        <v>1000</v>
      </c>
      <c r="C330" s="1" t="s">
        <v>330</v>
      </c>
      <c r="D330" s="12" t="s">
        <v>13</v>
      </c>
      <c r="E330" s="1" t="s">
        <v>248</v>
      </c>
      <c r="F330" s="27" t="s">
        <v>329</v>
      </c>
      <c r="G330" s="27" t="s">
        <v>304</v>
      </c>
      <c r="H330" s="6">
        <f>H329-B330</f>
        <v>-2000</v>
      </c>
      <c r="I330" s="22">
        <f t="shared" si="22"/>
        <v>2.2222222222222223</v>
      </c>
      <c r="K330" t="s">
        <v>244</v>
      </c>
      <c r="L330">
        <v>8</v>
      </c>
      <c r="M330" s="2">
        <v>450</v>
      </c>
    </row>
    <row r="331" spans="1:13" s="57" customFormat="1" ht="12.75">
      <c r="A331" s="1"/>
      <c r="B331" s="224">
        <v>1000</v>
      </c>
      <c r="C331" s="1" t="s">
        <v>331</v>
      </c>
      <c r="D331" s="12" t="s">
        <v>13</v>
      </c>
      <c r="E331" s="1" t="s">
        <v>248</v>
      </c>
      <c r="F331" s="27" t="s">
        <v>329</v>
      </c>
      <c r="G331" s="27" t="s">
        <v>306</v>
      </c>
      <c r="H331" s="6">
        <f>H330-B331</f>
        <v>-3000</v>
      </c>
      <c r="I331" s="22">
        <f t="shared" si="22"/>
        <v>2.2222222222222223</v>
      </c>
      <c r="J331"/>
      <c r="K331" t="s">
        <v>244</v>
      </c>
      <c r="L331">
        <v>8</v>
      </c>
      <c r="M331" s="2">
        <v>450</v>
      </c>
    </row>
    <row r="332" spans="1:13" ht="12.75">
      <c r="A332" s="11"/>
      <c r="B332" s="227">
        <f>SUM(B329:B331)</f>
        <v>3000</v>
      </c>
      <c r="C332" s="11" t="s">
        <v>19</v>
      </c>
      <c r="D332" s="11"/>
      <c r="E332" s="11"/>
      <c r="F332" s="18"/>
      <c r="G332" s="18"/>
      <c r="H332" s="55">
        <v>0</v>
      </c>
      <c r="I332" s="56">
        <f t="shared" si="22"/>
        <v>6.666666666666667</v>
      </c>
      <c r="J332" s="57"/>
      <c r="K332" s="57"/>
      <c r="L332" s="57"/>
      <c r="M332" s="2">
        <v>450</v>
      </c>
    </row>
    <row r="333" spans="2:13" ht="12.75">
      <c r="B333" s="224"/>
      <c r="H333" s="6">
        <f>H332-B333</f>
        <v>0</v>
      </c>
      <c r="I333" s="22">
        <f t="shared" si="22"/>
        <v>0</v>
      </c>
      <c r="M333" s="2">
        <v>450</v>
      </c>
    </row>
    <row r="334" spans="2:13" ht="12.75">
      <c r="B334" s="224"/>
      <c r="H334" s="6">
        <f>H333-B334</f>
        <v>0</v>
      </c>
      <c r="I334" s="22">
        <f t="shared" si="22"/>
        <v>0</v>
      </c>
      <c r="M334" s="2">
        <v>450</v>
      </c>
    </row>
    <row r="335" spans="1:13" s="57" customFormat="1" ht="12.75">
      <c r="A335" s="1"/>
      <c r="B335" s="224">
        <v>1400</v>
      </c>
      <c r="C335" s="1" t="s">
        <v>240</v>
      </c>
      <c r="D335" s="12" t="s">
        <v>13</v>
      </c>
      <c r="E335" s="1" t="s">
        <v>23</v>
      </c>
      <c r="F335" s="27" t="s">
        <v>329</v>
      </c>
      <c r="G335" s="27" t="s">
        <v>304</v>
      </c>
      <c r="H335" s="6">
        <f>H334-B335</f>
        <v>-1400</v>
      </c>
      <c r="I335" s="22">
        <f t="shared" si="22"/>
        <v>3.111111111111111</v>
      </c>
      <c r="J335"/>
      <c r="K335" t="s">
        <v>244</v>
      </c>
      <c r="L335">
        <v>8</v>
      </c>
      <c r="M335" s="2">
        <v>450</v>
      </c>
    </row>
    <row r="336" spans="1:13" ht="12.75">
      <c r="A336" s="11"/>
      <c r="B336" s="227">
        <f>SUM(B335:B335)</f>
        <v>1400</v>
      </c>
      <c r="C336" s="11"/>
      <c r="D336" s="11"/>
      <c r="E336" s="11" t="s">
        <v>23</v>
      </c>
      <c r="F336" s="18"/>
      <c r="G336" s="18"/>
      <c r="H336" s="55">
        <v>0</v>
      </c>
      <c r="I336" s="56">
        <f t="shared" si="22"/>
        <v>3.111111111111111</v>
      </c>
      <c r="J336" s="57"/>
      <c r="K336" s="57"/>
      <c r="L336" s="57"/>
      <c r="M336" s="2">
        <v>450</v>
      </c>
    </row>
    <row r="337" spans="2:13" ht="12.75">
      <c r="B337" s="224"/>
      <c r="H337" s="6">
        <f>H336-B337</f>
        <v>0</v>
      </c>
      <c r="I337" s="22">
        <f t="shared" si="22"/>
        <v>0</v>
      </c>
      <c r="M337" s="2">
        <v>450</v>
      </c>
    </row>
    <row r="338" spans="2:13" ht="12.75">
      <c r="B338" s="224"/>
      <c r="H338" s="6">
        <f>H337-B338</f>
        <v>0</v>
      </c>
      <c r="I338" s="22">
        <f t="shared" si="22"/>
        <v>0</v>
      </c>
      <c r="M338" s="2">
        <v>450</v>
      </c>
    </row>
    <row r="339" spans="2:13" ht="12.75">
      <c r="B339" s="224">
        <v>5000</v>
      </c>
      <c r="C339" s="1" t="s">
        <v>28</v>
      </c>
      <c r="D339" s="12" t="s">
        <v>13</v>
      </c>
      <c r="E339" s="1" t="s">
        <v>248</v>
      </c>
      <c r="F339" s="27" t="s">
        <v>332</v>
      </c>
      <c r="G339" s="27" t="s">
        <v>273</v>
      </c>
      <c r="H339" s="6">
        <f>H338-B339</f>
        <v>-5000</v>
      </c>
      <c r="I339" s="22">
        <f t="shared" si="22"/>
        <v>11.11111111111111</v>
      </c>
      <c r="K339" t="s">
        <v>244</v>
      </c>
      <c r="L339">
        <v>8</v>
      </c>
      <c r="M339" s="2">
        <v>450</v>
      </c>
    </row>
    <row r="340" spans="1:13" s="57" customFormat="1" ht="12.75">
      <c r="A340" s="1"/>
      <c r="B340" s="224">
        <v>5000</v>
      </c>
      <c r="C340" s="1" t="s">
        <v>28</v>
      </c>
      <c r="D340" s="12" t="s">
        <v>13</v>
      </c>
      <c r="E340" s="1" t="s">
        <v>248</v>
      </c>
      <c r="F340" s="27" t="s">
        <v>332</v>
      </c>
      <c r="G340" s="27" t="s">
        <v>304</v>
      </c>
      <c r="H340" s="6">
        <f>H338-B340</f>
        <v>-5000</v>
      </c>
      <c r="I340" s="22">
        <f t="shared" si="22"/>
        <v>11.11111111111111</v>
      </c>
      <c r="J340"/>
      <c r="K340" t="s">
        <v>244</v>
      </c>
      <c r="L340">
        <v>8</v>
      </c>
      <c r="M340" s="2">
        <v>450</v>
      </c>
    </row>
    <row r="341" spans="1:13" ht="12.75">
      <c r="A341" s="11"/>
      <c r="B341" s="227">
        <f>SUM(B339:B340)</f>
        <v>10000</v>
      </c>
      <c r="C341" s="11" t="s">
        <v>28</v>
      </c>
      <c r="D341" s="11"/>
      <c r="E341" s="11"/>
      <c r="F341" s="18"/>
      <c r="G341" s="18"/>
      <c r="H341" s="55">
        <v>0</v>
      </c>
      <c r="I341" s="56">
        <f t="shared" si="22"/>
        <v>22.22222222222222</v>
      </c>
      <c r="J341" s="57"/>
      <c r="K341" s="57"/>
      <c r="L341" s="57"/>
      <c r="M341" s="2">
        <v>450</v>
      </c>
    </row>
    <row r="342" spans="2:13" ht="12.75">
      <c r="B342" s="224"/>
      <c r="H342" s="6">
        <f>H341-B342</f>
        <v>0</v>
      </c>
      <c r="I342" s="22">
        <f t="shared" si="22"/>
        <v>0</v>
      </c>
      <c r="M342" s="2">
        <v>450</v>
      </c>
    </row>
    <row r="343" spans="2:13" ht="12.75">
      <c r="B343" s="224"/>
      <c r="H343" s="6">
        <f>H342-B343</f>
        <v>0</v>
      </c>
      <c r="I343" s="22">
        <f t="shared" si="22"/>
        <v>0</v>
      </c>
      <c r="M343" s="2">
        <v>450</v>
      </c>
    </row>
    <row r="344" spans="2:13" ht="12.75">
      <c r="B344" s="224">
        <v>2000</v>
      </c>
      <c r="C344" s="1" t="s">
        <v>29</v>
      </c>
      <c r="D344" s="12" t="s">
        <v>13</v>
      </c>
      <c r="E344" s="1" t="s">
        <v>248</v>
      </c>
      <c r="F344" s="27" t="s">
        <v>329</v>
      </c>
      <c r="G344" s="27" t="s">
        <v>273</v>
      </c>
      <c r="H344" s="6">
        <f>H343-B344</f>
        <v>-2000</v>
      </c>
      <c r="I344" s="22">
        <f t="shared" si="22"/>
        <v>4.444444444444445</v>
      </c>
      <c r="K344" t="s">
        <v>244</v>
      </c>
      <c r="L344">
        <v>8</v>
      </c>
      <c r="M344" s="2">
        <v>450</v>
      </c>
    </row>
    <row r="345" spans="1:13" s="57" customFormat="1" ht="12.75">
      <c r="A345" s="1"/>
      <c r="B345" s="224">
        <v>2000</v>
      </c>
      <c r="C345" s="1" t="s">
        <v>29</v>
      </c>
      <c r="D345" s="12" t="s">
        <v>13</v>
      </c>
      <c r="E345" s="1" t="s">
        <v>248</v>
      </c>
      <c r="F345" s="27" t="s">
        <v>329</v>
      </c>
      <c r="G345" s="27" t="s">
        <v>304</v>
      </c>
      <c r="H345" s="6">
        <f>H344-B345</f>
        <v>-4000</v>
      </c>
      <c r="I345" s="22">
        <f aca="true" t="shared" si="25" ref="I345:I408">+B345/M345</f>
        <v>4.444444444444445</v>
      </c>
      <c r="J345"/>
      <c r="K345" t="s">
        <v>244</v>
      </c>
      <c r="L345">
        <v>8</v>
      </c>
      <c r="M345" s="2">
        <v>450</v>
      </c>
    </row>
    <row r="346" spans="1:13" ht="12.75">
      <c r="A346" s="11"/>
      <c r="B346" s="227">
        <f>SUM(B344:B345)</f>
        <v>4000</v>
      </c>
      <c r="C346" s="11" t="s">
        <v>29</v>
      </c>
      <c r="D346" s="11"/>
      <c r="E346" s="11"/>
      <c r="F346" s="18"/>
      <c r="G346" s="18"/>
      <c r="H346" s="55">
        <v>0</v>
      </c>
      <c r="I346" s="56">
        <f t="shared" si="25"/>
        <v>8.88888888888889</v>
      </c>
      <c r="J346" s="57"/>
      <c r="K346" s="57"/>
      <c r="L346" s="57"/>
      <c r="M346" s="2">
        <v>450</v>
      </c>
    </row>
    <row r="347" spans="2:13" ht="12.75">
      <c r="B347" s="224"/>
      <c r="H347" s="6">
        <f>H346-B347</f>
        <v>0</v>
      </c>
      <c r="I347" s="22">
        <f t="shared" si="25"/>
        <v>0</v>
      </c>
      <c r="M347" s="2">
        <v>450</v>
      </c>
    </row>
    <row r="348" spans="2:13" ht="12.75">
      <c r="B348" s="224"/>
      <c r="H348" s="6">
        <f>H347-B348</f>
        <v>0</v>
      </c>
      <c r="I348" s="22">
        <f t="shared" si="25"/>
        <v>0</v>
      </c>
      <c r="M348" s="2">
        <v>450</v>
      </c>
    </row>
    <row r="349" spans="2:13" ht="12.75">
      <c r="B349" s="224">
        <v>1000</v>
      </c>
      <c r="C349" s="1" t="s">
        <v>261</v>
      </c>
      <c r="D349" s="12" t="s">
        <v>13</v>
      </c>
      <c r="E349" s="1" t="s">
        <v>262</v>
      </c>
      <c r="F349" s="27" t="s">
        <v>329</v>
      </c>
      <c r="G349" s="27" t="s">
        <v>273</v>
      </c>
      <c r="H349" s="6">
        <f>H347-B349</f>
        <v>-1000</v>
      </c>
      <c r="I349" s="22">
        <f t="shared" si="25"/>
        <v>2.2222222222222223</v>
      </c>
      <c r="K349" t="s">
        <v>244</v>
      </c>
      <c r="L349">
        <v>8</v>
      </c>
      <c r="M349" s="2">
        <v>450</v>
      </c>
    </row>
    <row r="350" spans="1:13" s="57" customFormat="1" ht="12.75">
      <c r="A350" s="1"/>
      <c r="B350" s="224">
        <v>1000</v>
      </c>
      <c r="C350" s="1" t="s">
        <v>261</v>
      </c>
      <c r="D350" s="12" t="s">
        <v>13</v>
      </c>
      <c r="E350" s="1" t="s">
        <v>262</v>
      </c>
      <c r="F350" s="27" t="s">
        <v>329</v>
      </c>
      <c r="G350" s="27" t="s">
        <v>304</v>
      </c>
      <c r="H350" s="6">
        <f>H349-B350</f>
        <v>-2000</v>
      </c>
      <c r="I350" s="22">
        <f t="shared" si="25"/>
        <v>2.2222222222222223</v>
      </c>
      <c r="J350"/>
      <c r="K350" t="s">
        <v>244</v>
      </c>
      <c r="L350">
        <v>8</v>
      </c>
      <c r="M350" s="2">
        <v>450</v>
      </c>
    </row>
    <row r="351" spans="1:13" ht="12.75">
      <c r="A351" s="11"/>
      <c r="B351" s="227">
        <f>SUM(B349:B350)</f>
        <v>2000</v>
      </c>
      <c r="C351" s="11"/>
      <c r="D351" s="11"/>
      <c r="E351" s="11" t="s">
        <v>262</v>
      </c>
      <c r="F351" s="18"/>
      <c r="G351" s="18"/>
      <c r="H351" s="55">
        <v>0</v>
      </c>
      <c r="I351" s="56">
        <f t="shared" si="25"/>
        <v>4.444444444444445</v>
      </c>
      <c r="J351" s="57"/>
      <c r="K351" s="57"/>
      <c r="L351" s="57"/>
      <c r="M351" s="2">
        <v>450</v>
      </c>
    </row>
    <row r="352" spans="2:13" ht="12.75">
      <c r="B352" s="224"/>
      <c r="H352" s="6">
        <f>H351-B352</f>
        <v>0</v>
      </c>
      <c r="I352" s="22">
        <f t="shared" si="25"/>
        <v>0</v>
      </c>
      <c r="M352" s="2">
        <v>450</v>
      </c>
    </row>
    <row r="353" spans="2:13" ht="12.75">
      <c r="B353" s="224"/>
      <c r="H353" s="6">
        <f>H352-B353</f>
        <v>0</v>
      </c>
      <c r="I353" s="22">
        <f t="shared" si="25"/>
        <v>0</v>
      </c>
      <c r="M353" s="2">
        <v>450</v>
      </c>
    </row>
    <row r="354" spans="2:13" ht="12.75">
      <c r="B354" s="224"/>
      <c r="H354" s="6">
        <f>H353-B354</f>
        <v>0</v>
      </c>
      <c r="I354" s="22">
        <f t="shared" si="25"/>
        <v>0</v>
      </c>
      <c r="M354" s="2">
        <v>450</v>
      </c>
    </row>
    <row r="355" spans="1:13" s="57" customFormat="1" ht="12.75">
      <c r="A355" s="1"/>
      <c r="B355" s="224"/>
      <c r="C355" s="1"/>
      <c r="D355" s="1"/>
      <c r="E355" s="1"/>
      <c r="F355" s="27"/>
      <c r="G355" s="27"/>
      <c r="H355" s="6">
        <f>H354-B355</f>
        <v>0</v>
      </c>
      <c r="I355" s="22">
        <f t="shared" si="25"/>
        <v>0</v>
      </c>
      <c r="J355"/>
      <c r="K355"/>
      <c r="L355"/>
      <c r="M355" s="2">
        <v>450</v>
      </c>
    </row>
    <row r="356" spans="1:13" ht="12.75">
      <c r="A356" s="11"/>
      <c r="B356" s="227">
        <f>+B364+B379+B388+B398+B405+B370</f>
        <v>73700</v>
      </c>
      <c r="C356" s="51" t="s">
        <v>48</v>
      </c>
      <c r="D356" s="52" t="s">
        <v>81</v>
      </c>
      <c r="E356" s="51" t="s">
        <v>32</v>
      </c>
      <c r="F356" s="53" t="s">
        <v>49</v>
      </c>
      <c r="G356" s="54" t="s">
        <v>36</v>
      </c>
      <c r="H356" s="55"/>
      <c r="I356" s="56">
        <f t="shared" si="25"/>
        <v>163.77777777777777</v>
      </c>
      <c r="J356" s="56"/>
      <c r="K356" s="56"/>
      <c r="L356" s="57"/>
      <c r="M356" s="2">
        <v>450</v>
      </c>
    </row>
    <row r="357" spans="2:13" ht="12.75">
      <c r="B357" s="224"/>
      <c r="H357" s="6">
        <f aca="true" t="shared" si="26" ref="H357:H363">H356-B357</f>
        <v>0</v>
      </c>
      <c r="I357" s="22">
        <f t="shared" si="25"/>
        <v>0</v>
      </c>
      <c r="M357" s="2">
        <v>450</v>
      </c>
    </row>
    <row r="358" spans="2:13" ht="12.75">
      <c r="B358" s="224">
        <v>3000</v>
      </c>
      <c r="C358" s="33" t="s">
        <v>0</v>
      </c>
      <c r="D358" s="1" t="s">
        <v>13</v>
      </c>
      <c r="E358" s="1" t="s">
        <v>313</v>
      </c>
      <c r="F358" s="58" t="s">
        <v>333</v>
      </c>
      <c r="G358" s="27" t="s">
        <v>306</v>
      </c>
      <c r="H358" s="6">
        <f t="shared" si="26"/>
        <v>-3000</v>
      </c>
      <c r="I358" s="22">
        <f t="shared" si="25"/>
        <v>6.666666666666667</v>
      </c>
      <c r="K358" t="s">
        <v>0</v>
      </c>
      <c r="L358">
        <v>9</v>
      </c>
      <c r="M358" s="2">
        <v>450</v>
      </c>
    </row>
    <row r="359" spans="2:13" ht="12.75">
      <c r="B359" s="224">
        <v>3000</v>
      </c>
      <c r="C359" s="33" t="s">
        <v>0</v>
      </c>
      <c r="D359" s="1" t="s">
        <v>13</v>
      </c>
      <c r="E359" s="1" t="s">
        <v>313</v>
      </c>
      <c r="F359" s="58" t="s">
        <v>334</v>
      </c>
      <c r="G359" s="27" t="s">
        <v>335</v>
      </c>
      <c r="H359" s="6">
        <f t="shared" si="26"/>
        <v>-6000</v>
      </c>
      <c r="I359" s="22">
        <f t="shared" si="25"/>
        <v>6.666666666666667</v>
      </c>
      <c r="K359" t="s">
        <v>0</v>
      </c>
      <c r="L359">
        <v>9</v>
      </c>
      <c r="M359" s="2">
        <v>450</v>
      </c>
    </row>
    <row r="360" spans="2:13" ht="12.75">
      <c r="B360" s="224">
        <v>2000</v>
      </c>
      <c r="C360" s="33" t="s">
        <v>0</v>
      </c>
      <c r="D360" s="1" t="s">
        <v>13</v>
      </c>
      <c r="E360" s="1" t="s">
        <v>313</v>
      </c>
      <c r="F360" s="58" t="s">
        <v>336</v>
      </c>
      <c r="G360" s="27" t="s">
        <v>337</v>
      </c>
      <c r="H360" s="6">
        <f t="shared" si="26"/>
        <v>-8000</v>
      </c>
      <c r="I360" s="22">
        <f t="shared" si="25"/>
        <v>4.444444444444445</v>
      </c>
      <c r="K360" t="s">
        <v>0</v>
      </c>
      <c r="L360">
        <v>9</v>
      </c>
      <c r="M360" s="2">
        <v>450</v>
      </c>
    </row>
    <row r="361" spans="2:13" ht="12.75">
      <c r="B361" s="340">
        <v>3000</v>
      </c>
      <c r="C361" s="33" t="s">
        <v>0</v>
      </c>
      <c r="D361" s="1" t="s">
        <v>13</v>
      </c>
      <c r="E361" s="1" t="s">
        <v>313</v>
      </c>
      <c r="F361" s="58" t="s">
        <v>338</v>
      </c>
      <c r="G361" s="27" t="s">
        <v>339</v>
      </c>
      <c r="H361" s="6">
        <f t="shared" si="26"/>
        <v>-11000</v>
      </c>
      <c r="I361" s="22">
        <f t="shared" si="25"/>
        <v>6.666666666666667</v>
      </c>
      <c r="K361" t="s">
        <v>0</v>
      </c>
      <c r="L361">
        <v>9</v>
      </c>
      <c r="M361" s="2">
        <v>450</v>
      </c>
    </row>
    <row r="362" spans="2:13" ht="12.75">
      <c r="B362" s="224">
        <v>3000</v>
      </c>
      <c r="C362" s="33" t="s">
        <v>0</v>
      </c>
      <c r="D362" s="1" t="s">
        <v>13</v>
      </c>
      <c r="E362" s="1" t="s">
        <v>313</v>
      </c>
      <c r="F362" s="58" t="s">
        <v>340</v>
      </c>
      <c r="G362" s="27" t="s">
        <v>341</v>
      </c>
      <c r="H362" s="6">
        <f t="shared" si="26"/>
        <v>-14000</v>
      </c>
      <c r="I362" s="22">
        <f t="shared" si="25"/>
        <v>6.666666666666667</v>
      </c>
      <c r="K362" t="s">
        <v>0</v>
      </c>
      <c r="L362">
        <v>9</v>
      </c>
      <c r="M362" s="2">
        <v>450</v>
      </c>
    </row>
    <row r="363" spans="1:13" s="57" customFormat="1" ht="12.75">
      <c r="A363" s="1"/>
      <c r="B363" s="224">
        <v>3000</v>
      </c>
      <c r="C363" s="33" t="s">
        <v>0</v>
      </c>
      <c r="D363" s="1" t="s">
        <v>13</v>
      </c>
      <c r="E363" s="1" t="s">
        <v>313</v>
      </c>
      <c r="F363" s="58" t="s">
        <v>342</v>
      </c>
      <c r="G363" s="27" t="s">
        <v>343</v>
      </c>
      <c r="H363" s="6">
        <f t="shared" si="26"/>
        <v>-17000</v>
      </c>
      <c r="I363" s="22">
        <f t="shared" si="25"/>
        <v>6.666666666666667</v>
      </c>
      <c r="J363"/>
      <c r="K363" t="s">
        <v>0</v>
      </c>
      <c r="L363">
        <v>9</v>
      </c>
      <c r="M363" s="2">
        <v>450</v>
      </c>
    </row>
    <row r="364" spans="1:13" ht="12.75">
      <c r="A364" s="11"/>
      <c r="B364" s="227">
        <f>SUM(B358:B363)</f>
        <v>17000</v>
      </c>
      <c r="C364" s="11" t="s">
        <v>0</v>
      </c>
      <c r="D364" s="11"/>
      <c r="E364" s="11"/>
      <c r="F364" s="18"/>
      <c r="G364" s="18"/>
      <c r="H364" s="55">
        <v>0</v>
      </c>
      <c r="I364" s="56">
        <f t="shared" si="25"/>
        <v>37.77777777777778</v>
      </c>
      <c r="J364" s="57"/>
      <c r="K364" s="57"/>
      <c r="L364" s="57"/>
      <c r="M364" s="2">
        <v>450</v>
      </c>
    </row>
    <row r="365" spans="2:13" ht="12.75">
      <c r="B365" s="224"/>
      <c r="H365" s="6">
        <f>H364-B365</f>
        <v>0</v>
      </c>
      <c r="I365" s="22">
        <f t="shared" si="25"/>
        <v>0</v>
      </c>
      <c r="M365" s="2">
        <v>450</v>
      </c>
    </row>
    <row r="366" spans="2:13" ht="12.75">
      <c r="B366" s="224"/>
      <c r="H366" s="6">
        <f>H365-B366</f>
        <v>0</v>
      </c>
      <c r="I366" s="22">
        <f t="shared" si="25"/>
        <v>0</v>
      </c>
      <c r="M366" s="2">
        <v>450</v>
      </c>
    </row>
    <row r="367" spans="2:13" ht="12.75">
      <c r="B367" s="224">
        <v>700</v>
      </c>
      <c r="C367" s="1" t="s">
        <v>344</v>
      </c>
      <c r="D367" s="12" t="s">
        <v>13</v>
      </c>
      <c r="E367" s="1" t="s">
        <v>248</v>
      </c>
      <c r="F367" s="27" t="s">
        <v>345</v>
      </c>
      <c r="G367" s="27" t="s">
        <v>335</v>
      </c>
      <c r="H367" s="6">
        <f>H366-B367</f>
        <v>-700</v>
      </c>
      <c r="I367" s="22">
        <f t="shared" si="25"/>
        <v>1.5555555555555556</v>
      </c>
      <c r="K367" t="s">
        <v>313</v>
      </c>
      <c r="L367">
        <v>9</v>
      </c>
      <c r="M367" s="2">
        <v>450</v>
      </c>
    </row>
    <row r="368" spans="2:13" ht="12.75">
      <c r="B368" s="224">
        <v>1000</v>
      </c>
      <c r="C368" s="1" t="s">
        <v>346</v>
      </c>
      <c r="D368" s="12" t="s">
        <v>13</v>
      </c>
      <c r="E368" s="1" t="s">
        <v>248</v>
      </c>
      <c r="F368" s="27" t="s">
        <v>345</v>
      </c>
      <c r="G368" s="27" t="s">
        <v>337</v>
      </c>
      <c r="H368" s="6">
        <f>H367-B368</f>
        <v>-1700</v>
      </c>
      <c r="I368" s="22">
        <f t="shared" si="25"/>
        <v>2.2222222222222223</v>
      </c>
      <c r="K368" t="s">
        <v>313</v>
      </c>
      <c r="L368">
        <v>9</v>
      </c>
      <c r="M368" s="2">
        <v>450</v>
      </c>
    </row>
    <row r="369" spans="1:13" s="57" customFormat="1" ht="12.75">
      <c r="A369" s="1"/>
      <c r="B369" s="224">
        <v>1000</v>
      </c>
      <c r="C369" s="1" t="s">
        <v>346</v>
      </c>
      <c r="D369" s="12" t="s">
        <v>13</v>
      </c>
      <c r="E369" s="1" t="s">
        <v>248</v>
      </c>
      <c r="F369" s="27" t="s">
        <v>345</v>
      </c>
      <c r="G369" s="27" t="s">
        <v>339</v>
      </c>
      <c r="H369" s="6">
        <f>H368-B369</f>
        <v>-2700</v>
      </c>
      <c r="I369" s="22">
        <f t="shared" si="25"/>
        <v>2.2222222222222223</v>
      </c>
      <c r="J369"/>
      <c r="K369" t="s">
        <v>313</v>
      </c>
      <c r="L369">
        <v>9</v>
      </c>
      <c r="M369" s="2">
        <v>450</v>
      </c>
    </row>
    <row r="370" spans="1:13" ht="12.75">
      <c r="A370" s="11"/>
      <c r="B370" s="227">
        <f>SUM(B367:B369)</f>
        <v>2700</v>
      </c>
      <c r="C370" s="11"/>
      <c r="D370" s="11"/>
      <c r="E370" s="11"/>
      <c r="F370" s="18"/>
      <c r="G370" s="18"/>
      <c r="H370" s="55">
        <v>0</v>
      </c>
      <c r="I370" s="56">
        <f t="shared" si="25"/>
        <v>6</v>
      </c>
      <c r="J370" s="57"/>
      <c r="K370" s="57"/>
      <c r="L370" s="57"/>
      <c r="M370" s="2">
        <v>450</v>
      </c>
    </row>
    <row r="371" spans="2:13" ht="12.75">
      <c r="B371" s="224"/>
      <c r="D371" s="12"/>
      <c r="H371" s="6">
        <f>H370-B371</f>
        <v>0</v>
      </c>
      <c r="I371" s="22">
        <f t="shared" si="25"/>
        <v>0</v>
      </c>
      <c r="M371" s="2">
        <v>450</v>
      </c>
    </row>
    <row r="372" spans="2:13" ht="12.75">
      <c r="B372" s="224"/>
      <c r="D372" s="12"/>
      <c r="H372" s="6">
        <f>H371-B372</f>
        <v>0</v>
      </c>
      <c r="I372" s="22">
        <f t="shared" si="25"/>
        <v>0</v>
      </c>
      <c r="M372" s="2">
        <v>450</v>
      </c>
    </row>
    <row r="373" spans="2:13" ht="12.75">
      <c r="B373" s="224">
        <v>1500</v>
      </c>
      <c r="C373" s="1" t="s">
        <v>240</v>
      </c>
      <c r="D373" s="12" t="s">
        <v>13</v>
      </c>
      <c r="E373" s="1" t="s">
        <v>23</v>
      </c>
      <c r="F373" s="27" t="s">
        <v>345</v>
      </c>
      <c r="G373" s="27" t="s">
        <v>306</v>
      </c>
      <c r="H373" s="6">
        <f>H366-B373</f>
        <v>-1500</v>
      </c>
      <c r="I373" s="22">
        <f t="shared" si="25"/>
        <v>3.3333333333333335</v>
      </c>
      <c r="K373" t="s">
        <v>313</v>
      </c>
      <c r="L373">
        <v>9</v>
      </c>
      <c r="M373" s="2">
        <v>450</v>
      </c>
    </row>
    <row r="374" spans="1:13" s="15" customFormat="1" ht="12.75">
      <c r="A374" s="1"/>
      <c r="B374" s="224">
        <v>1500</v>
      </c>
      <c r="C374" s="1" t="s">
        <v>240</v>
      </c>
      <c r="D374" s="12" t="s">
        <v>13</v>
      </c>
      <c r="E374" s="1" t="s">
        <v>23</v>
      </c>
      <c r="F374" s="27" t="s">
        <v>345</v>
      </c>
      <c r="G374" s="27" t="s">
        <v>335</v>
      </c>
      <c r="H374" s="6">
        <f>H373-B374</f>
        <v>-3000</v>
      </c>
      <c r="I374" s="22">
        <f t="shared" si="25"/>
        <v>3.3333333333333335</v>
      </c>
      <c r="J374"/>
      <c r="K374" t="s">
        <v>313</v>
      </c>
      <c r="L374">
        <v>9</v>
      </c>
      <c r="M374" s="2">
        <v>450</v>
      </c>
    </row>
    <row r="375" spans="1:13" s="15" customFormat="1" ht="12.75">
      <c r="A375" s="12"/>
      <c r="B375" s="72">
        <v>500</v>
      </c>
      <c r="C375" s="12" t="s">
        <v>240</v>
      </c>
      <c r="D375" s="12" t="s">
        <v>13</v>
      </c>
      <c r="E375" s="12" t="s">
        <v>23</v>
      </c>
      <c r="F375" s="30" t="s">
        <v>345</v>
      </c>
      <c r="G375" s="30" t="s">
        <v>337</v>
      </c>
      <c r="H375" s="29">
        <f>H374-B375</f>
        <v>-3500</v>
      </c>
      <c r="I375" s="39">
        <f t="shared" si="25"/>
        <v>1.1111111111111112</v>
      </c>
      <c r="K375" s="15" t="s">
        <v>313</v>
      </c>
      <c r="L375" s="15">
        <v>9</v>
      </c>
      <c r="M375" s="2">
        <v>450</v>
      </c>
    </row>
    <row r="376" spans="1:13" ht="12.75">
      <c r="A376" s="12"/>
      <c r="B376" s="72">
        <v>500</v>
      </c>
      <c r="C376" s="12" t="s">
        <v>240</v>
      </c>
      <c r="D376" s="12" t="s">
        <v>13</v>
      </c>
      <c r="E376" s="12" t="s">
        <v>23</v>
      </c>
      <c r="F376" s="30" t="s">
        <v>345</v>
      </c>
      <c r="G376" s="30" t="s">
        <v>339</v>
      </c>
      <c r="H376" s="29">
        <f>H375-B376</f>
        <v>-4000</v>
      </c>
      <c r="I376" s="39">
        <f t="shared" si="25"/>
        <v>1.1111111111111112</v>
      </c>
      <c r="J376" s="15"/>
      <c r="K376" s="15" t="s">
        <v>313</v>
      </c>
      <c r="L376" s="15">
        <v>9</v>
      </c>
      <c r="M376" s="2">
        <v>450</v>
      </c>
    </row>
    <row r="377" spans="2:13" ht="12.75">
      <c r="B377" s="224">
        <v>1000</v>
      </c>
      <c r="C377" s="1" t="s">
        <v>240</v>
      </c>
      <c r="D377" s="12" t="s">
        <v>13</v>
      </c>
      <c r="E377" s="1" t="s">
        <v>23</v>
      </c>
      <c r="F377" s="27" t="s">
        <v>345</v>
      </c>
      <c r="G377" s="27" t="s">
        <v>341</v>
      </c>
      <c r="H377" s="6">
        <f>H376-B377</f>
        <v>-5000</v>
      </c>
      <c r="I377" s="22">
        <f t="shared" si="25"/>
        <v>2.2222222222222223</v>
      </c>
      <c r="K377" t="s">
        <v>313</v>
      </c>
      <c r="L377">
        <v>9</v>
      </c>
      <c r="M377" s="2">
        <v>450</v>
      </c>
    </row>
    <row r="378" spans="2:13" ht="12.75">
      <c r="B378" s="224">
        <v>1000</v>
      </c>
      <c r="C378" s="1" t="s">
        <v>240</v>
      </c>
      <c r="D378" s="12" t="s">
        <v>13</v>
      </c>
      <c r="E378" s="1" t="s">
        <v>23</v>
      </c>
      <c r="F378" s="27" t="s">
        <v>345</v>
      </c>
      <c r="G378" s="27" t="s">
        <v>343</v>
      </c>
      <c r="H378" s="6">
        <f>H377-B378</f>
        <v>-6000</v>
      </c>
      <c r="I378" s="22">
        <f t="shared" si="25"/>
        <v>2.2222222222222223</v>
      </c>
      <c r="K378" t="s">
        <v>313</v>
      </c>
      <c r="L378">
        <v>9</v>
      </c>
      <c r="M378" s="2">
        <v>450</v>
      </c>
    </row>
    <row r="379" spans="1:13" ht="12.75">
      <c r="A379" s="11"/>
      <c r="B379" s="227">
        <f>SUM(B373:B378)</f>
        <v>6000</v>
      </c>
      <c r="C379" s="11"/>
      <c r="D379" s="11"/>
      <c r="E379" s="11" t="s">
        <v>23</v>
      </c>
      <c r="F379" s="18"/>
      <c r="G379" s="18"/>
      <c r="H379" s="55">
        <v>0</v>
      </c>
      <c r="I379" s="56">
        <f t="shared" si="25"/>
        <v>13.333333333333334</v>
      </c>
      <c r="J379" s="57"/>
      <c r="K379" s="57"/>
      <c r="L379" s="57"/>
      <c r="M379" s="2">
        <v>450</v>
      </c>
    </row>
    <row r="380" spans="2:13" ht="12.75">
      <c r="B380" s="224"/>
      <c r="H380" s="6">
        <f aca="true" t="shared" si="27" ref="H380:H387">H379-B380</f>
        <v>0</v>
      </c>
      <c r="I380" s="22">
        <f t="shared" si="25"/>
        <v>0</v>
      </c>
      <c r="M380" s="2">
        <v>450</v>
      </c>
    </row>
    <row r="381" spans="2:13" ht="12.75">
      <c r="B381" s="224"/>
      <c r="H381" s="6">
        <f t="shared" si="27"/>
        <v>0</v>
      </c>
      <c r="I381" s="22">
        <f t="shared" si="25"/>
        <v>0</v>
      </c>
      <c r="M381" s="2">
        <v>450</v>
      </c>
    </row>
    <row r="382" spans="2:13" ht="12.75">
      <c r="B382" s="224">
        <v>5000</v>
      </c>
      <c r="C382" s="1" t="s">
        <v>28</v>
      </c>
      <c r="D382" s="12" t="s">
        <v>13</v>
      </c>
      <c r="E382" s="1" t="s">
        <v>248</v>
      </c>
      <c r="F382" s="27" t="s">
        <v>347</v>
      </c>
      <c r="G382" s="27" t="s">
        <v>306</v>
      </c>
      <c r="H382" s="6">
        <f t="shared" si="27"/>
        <v>-5000</v>
      </c>
      <c r="I382" s="22">
        <f t="shared" si="25"/>
        <v>11.11111111111111</v>
      </c>
      <c r="K382" t="s">
        <v>313</v>
      </c>
      <c r="L382">
        <v>9</v>
      </c>
      <c r="M382" s="2">
        <v>450</v>
      </c>
    </row>
    <row r="383" spans="2:13" ht="12.75">
      <c r="B383" s="224">
        <v>5000</v>
      </c>
      <c r="C383" s="1" t="s">
        <v>28</v>
      </c>
      <c r="D383" s="12" t="s">
        <v>13</v>
      </c>
      <c r="E383" s="1" t="s">
        <v>248</v>
      </c>
      <c r="F383" s="27" t="s">
        <v>348</v>
      </c>
      <c r="G383" s="27" t="s">
        <v>335</v>
      </c>
      <c r="H383" s="6">
        <f t="shared" si="27"/>
        <v>-10000</v>
      </c>
      <c r="I383" s="22">
        <f t="shared" si="25"/>
        <v>11.11111111111111</v>
      </c>
      <c r="K383" t="s">
        <v>313</v>
      </c>
      <c r="L383">
        <v>9</v>
      </c>
      <c r="M383" s="2">
        <v>450</v>
      </c>
    </row>
    <row r="384" spans="2:13" ht="12.75">
      <c r="B384" s="224">
        <v>5000</v>
      </c>
      <c r="C384" s="1" t="s">
        <v>28</v>
      </c>
      <c r="D384" s="12" t="s">
        <v>13</v>
      </c>
      <c r="E384" s="1" t="s">
        <v>248</v>
      </c>
      <c r="F384" s="27" t="s">
        <v>348</v>
      </c>
      <c r="G384" s="27" t="s">
        <v>337</v>
      </c>
      <c r="H384" s="6">
        <f t="shared" si="27"/>
        <v>-15000</v>
      </c>
      <c r="I384" s="22">
        <f t="shared" si="25"/>
        <v>11.11111111111111</v>
      </c>
      <c r="K384" t="s">
        <v>313</v>
      </c>
      <c r="L384">
        <v>9</v>
      </c>
      <c r="M384" s="2">
        <v>450</v>
      </c>
    </row>
    <row r="385" spans="2:13" ht="12.75">
      <c r="B385" s="224">
        <v>5000</v>
      </c>
      <c r="C385" s="1" t="s">
        <v>28</v>
      </c>
      <c r="D385" s="12" t="s">
        <v>13</v>
      </c>
      <c r="E385" s="1" t="s">
        <v>248</v>
      </c>
      <c r="F385" s="27" t="s">
        <v>348</v>
      </c>
      <c r="G385" s="27" t="s">
        <v>339</v>
      </c>
      <c r="H385" s="6">
        <f t="shared" si="27"/>
        <v>-20000</v>
      </c>
      <c r="I385" s="22">
        <f t="shared" si="25"/>
        <v>11.11111111111111</v>
      </c>
      <c r="K385" t="s">
        <v>313</v>
      </c>
      <c r="L385">
        <v>9</v>
      </c>
      <c r="M385" s="2">
        <v>450</v>
      </c>
    </row>
    <row r="386" spans="2:13" ht="12.75">
      <c r="B386" s="224">
        <v>5000</v>
      </c>
      <c r="C386" s="1" t="s">
        <v>28</v>
      </c>
      <c r="D386" s="12" t="s">
        <v>13</v>
      </c>
      <c r="E386" s="1" t="s">
        <v>248</v>
      </c>
      <c r="F386" s="27" t="s">
        <v>348</v>
      </c>
      <c r="G386" s="27" t="s">
        <v>341</v>
      </c>
      <c r="H386" s="6">
        <f t="shared" si="27"/>
        <v>-25000</v>
      </c>
      <c r="I386" s="22">
        <f t="shared" si="25"/>
        <v>11.11111111111111</v>
      </c>
      <c r="K386" t="s">
        <v>313</v>
      </c>
      <c r="L386">
        <v>9</v>
      </c>
      <c r="M386" s="2">
        <v>450</v>
      </c>
    </row>
    <row r="387" spans="2:13" ht="12.75">
      <c r="B387" s="224">
        <v>5000</v>
      </c>
      <c r="C387" s="1" t="s">
        <v>28</v>
      </c>
      <c r="D387" s="12" t="s">
        <v>13</v>
      </c>
      <c r="E387" s="1" t="s">
        <v>248</v>
      </c>
      <c r="F387" s="27" t="s">
        <v>348</v>
      </c>
      <c r="G387" s="27" t="s">
        <v>343</v>
      </c>
      <c r="H387" s="6">
        <f t="shared" si="27"/>
        <v>-30000</v>
      </c>
      <c r="I387" s="22">
        <f t="shared" si="25"/>
        <v>11.11111111111111</v>
      </c>
      <c r="K387" t="s">
        <v>313</v>
      </c>
      <c r="L387">
        <v>9</v>
      </c>
      <c r="M387" s="2">
        <v>450</v>
      </c>
    </row>
    <row r="388" spans="1:13" ht="12.75">
      <c r="A388" s="11"/>
      <c r="B388" s="227">
        <f>SUM(B382:B387)</f>
        <v>30000</v>
      </c>
      <c r="C388" s="11" t="s">
        <v>28</v>
      </c>
      <c r="D388" s="11"/>
      <c r="E388" s="11"/>
      <c r="F388" s="18"/>
      <c r="G388" s="18"/>
      <c r="H388" s="55">
        <v>0</v>
      </c>
      <c r="I388" s="56">
        <f t="shared" si="25"/>
        <v>66.66666666666667</v>
      </c>
      <c r="J388" s="57"/>
      <c r="K388" s="57"/>
      <c r="L388" s="57"/>
      <c r="M388" s="2">
        <v>450</v>
      </c>
    </row>
    <row r="389" spans="2:13" ht="12.75">
      <c r="B389" s="224"/>
      <c r="H389" s="6">
        <f aca="true" t="shared" si="28" ref="H389:H397">H388-B389</f>
        <v>0</v>
      </c>
      <c r="I389" s="22">
        <f t="shared" si="25"/>
        <v>0</v>
      </c>
      <c r="M389" s="2">
        <v>450</v>
      </c>
    </row>
    <row r="390" spans="2:13" ht="12.75">
      <c r="B390" s="224"/>
      <c r="H390" s="6">
        <f t="shared" si="28"/>
        <v>0</v>
      </c>
      <c r="I390" s="22">
        <f t="shared" si="25"/>
        <v>0</v>
      </c>
      <c r="M390" s="2">
        <v>450</v>
      </c>
    </row>
    <row r="391" spans="2:13" ht="12.75">
      <c r="B391" s="224">
        <v>2000</v>
      </c>
      <c r="C391" s="1" t="s">
        <v>29</v>
      </c>
      <c r="D391" s="12" t="s">
        <v>13</v>
      </c>
      <c r="E391" s="1" t="s">
        <v>248</v>
      </c>
      <c r="F391" s="27" t="s">
        <v>345</v>
      </c>
      <c r="G391" s="27" t="s">
        <v>306</v>
      </c>
      <c r="H391" s="6">
        <f t="shared" si="28"/>
        <v>-2000</v>
      </c>
      <c r="I391" s="22">
        <f t="shared" si="25"/>
        <v>4.444444444444445</v>
      </c>
      <c r="K391" t="s">
        <v>313</v>
      </c>
      <c r="L391">
        <v>9</v>
      </c>
      <c r="M391" s="2">
        <v>450</v>
      </c>
    </row>
    <row r="392" spans="2:13" ht="12.75">
      <c r="B392" s="224">
        <v>2000</v>
      </c>
      <c r="C392" s="1" t="s">
        <v>29</v>
      </c>
      <c r="D392" s="12" t="s">
        <v>13</v>
      </c>
      <c r="E392" s="1" t="s">
        <v>248</v>
      </c>
      <c r="F392" s="27" t="s">
        <v>345</v>
      </c>
      <c r="G392" s="27" t="s">
        <v>306</v>
      </c>
      <c r="H392" s="6">
        <f t="shared" si="28"/>
        <v>-4000</v>
      </c>
      <c r="I392" s="22">
        <f t="shared" si="25"/>
        <v>4.444444444444445</v>
      </c>
      <c r="K392" t="s">
        <v>313</v>
      </c>
      <c r="L392">
        <v>9</v>
      </c>
      <c r="M392" s="2">
        <v>450</v>
      </c>
    </row>
    <row r="393" spans="2:13" ht="12.75">
      <c r="B393" s="224">
        <v>2000</v>
      </c>
      <c r="C393" s="1" t="s">
        <v>29</v>
      </c>
      <c r="D393" s="12" t="s">
        <v>13</v>
      </c>
      <c r="E393" s="1" t="s">
        <v>248</v>
      </c>
      <c r="F393" s="27" t="s">
        <v>345</v>
      </c>
      <c r="G393" s="27" t="s">
        <v>335</v>
      </c>
      <c r="H393" s="6">
        <f t="shared" si="28"/>
        <v>-6000</v>
      </c>
      <c r="I393" s="22">
        <f t="shared" si="25"/>
        <v>4.444444444444445</v>
      </c>
      <c r="K393" t="s">
        <v>313</v>
      </c>
      <c r="L393">
        <v>9</v>
      </c>
      <c r="M393" s="2">
        <v>450</v>
      </c>
    </row>
    <row r="394" spans="2:13" ht="12.75">
      <c r="B394" s="224">
        <v>2000</v>
      </c>
      <c r="C394" s="1" t="s">
        <v>29</v>
      </c>
      <c r="D394" s="12" t="s">
        <v>13</v>
      </c>
      <c r="E394" s="1" t="s">
        <v>248</v>
      </c>
      <c r="F394" s="27" t="s">
        <v>345</v>
      </c>
      <c r="G394" s="27" t="s">
        <v>337</v>
      </c>
      <c r="H394" s="6">
        <f t="shared" si="28"/>
        <v>-8000</v>
      </c>
      <c r="I394" s="22">
        <f t="shared" si="25"/>
        <v>4.444444444444445</v>
      </c>
      <c r="K394" t="s">
        <v>313</v>
      </c>
      <c r="L394">
        <v>9</v>
      </c>
      <c r="M394" s="2">
        <v>450</v>
      </c>
    </row>
    <row r="395" spans="2:13" ht="12.75">
      <c r="B395" s="224">
        <v>2000</v>
      </c>
      <c r="C395" s="1" t="s">
        <v>29</v>
      </c>
      <c r="D395" s="12" t="s">
        <v>13</v>
      </c>
      <c r="E395" s="1" t="s">
        <v>248</v>
      </c>
      <c r="F395" s="27" t="s">
        <v>345</v>
      </c>
      <c r="G395" s="27" t="s">
        <v>339</v>
      </c>
      <c r="H395" s="6">
        <f t="shared" si="28"/>
        <v>-10000</v>
      </c>
      <c r="I395" s="22">
        <f t="shared" si="25"/>
        <v>4.444444444444445</v>
      </c>
      <c r="K395" t="s">
        <v>313</v>
      </c>
      <c r="L395">
        <v>9</v>
      </c>
      <c r="M395" s="2">
        <v>450</v>
      </c>
    </row>
    <row r="396" spans="2:13" ht="12.75">
      <c r="B396" s="224">
        <v>2000</v>
      </c>
      <c r="C396" s="1" t="s">
        <v>29</v>
      </c>
      <c r="D396" s="12" t="s">
        <v>13</v>
      </c>
      <c r="E396" s="1" t="s">
        <v>248</v>
      </c>
      <c r="F396" s="27" t="s">
        <v>345</v>
      </c>
      <c r="G396" s="27" t="s">
        <v>341</v>
      </c>
      <c r="H396" s="6">
        <f t="shared" si="28"/>
        <v>-12000</v>
      </c>
      <c r="I396" s="22">
        <f t="shared" si="25"/>
        <v>4.444444444444445</v>
      </c>
      <c r="K396" t="s">
        <v>313</v>
      </c>
      <c r="L396">
        <v>9</v>
      </c>
      <c r="M396" s="2">
        <v>450</v>
      </c>
    </row>
    <row r="397" spans="2:13" ht="12.75">
      <c r="B397" s="224">
        <v>2000</v>
      </c>
      <c r="C397" s="1" t="s">
        <v>29</v>
      </c>
      <c r="D397" s="12" t="s">
        <v>13</v>
      </c>
      <c r="E397" s="1" t="s">
        <v>248</v>
      </c>
      <c r="F397" s="27" t="s">
        <v>345</v>
      </c>
      <c r="G397" s="27" t="s">
        <v>343</v>
      </c>
      <c r="H397" s="6">
        <f t="shared" si="28"/>
        <v>-14000</v>
      </c>
      <c r="I397" s="22">
        <f t="shared" si="25"/>
        <v>4.444444444444445</v>
      </c>
      <c r="K397" t="s">
        <v>313</v>
      </c>
      <c r="L397">
        <v>9</v>
      </c>
      <c r="M397" s="2">
        <v>450</v>
      </c>
    </row>
    <row r="398" spans="1:13" ht="12.75">
      <c r="A398" s="11"/>
      <c r="B398" s="227">
        <f>SUM(B391:B397)</f>
        <v>14000</v>
      </c>
      <c r="C398" s="11" t="s">
        <v>29</v>
      </c>
      <c r="D398" s="11"/>
      <c r="E398" s="11"/>
      <c r="F398" s="18"/>
      <c r="G398" s="18"/>
      <c r="H398" s="55">
        <v>0</v>
      </c>
      <c r="I398" s="56">
        <f t="shared" si="25"/>
        <v>31.11111111111111</v>
      </c>
      <c r="J398" s="57"/>
      <c r="K398" s="57"/>
      <c r="L398" s="57"/>
      <c r="M398" s="2">
        <v>450</v>
      </c>
    </row>
    <row r="399" spans="2:13" ht="12.75">
      <c r="B399" s="224"/>
      <c r="H399" s="6">
        <f aca="true" t="shared" si="29" ref="H399:H404">H398-B399</f>
        <v>0</v>
      </c>
      <c r="I399" s="22">
        <f t="shared" si="25"/>
        <v>0</v>
      </c>
      <c r="M399" s="2">
        <v>450</v>
      </c>
    </row>
    <row r="400" spans="2:13" ht="12.75">
      <c r="B400" s="224"/>
      <c r="H400" s="6">
        <f t="shared" si="29"/>
        <v>0</v>
      </c>
      <c r="I400" s="22">
        <f t="shared" si="25"/>
        <v>0</v>
      </c>
      <c r="M400" s="2">
        <v>450</v>
      </c>
    </row>
    <row r="401" spans="2:13" ht="12.75">
      <c r="B401" s="224">
        <v>1000</v>
      </c>
      <c r="C401" s="1" t="s">
        <v>261</v>
      </c>
      <c r="D401" s="12" t="s">
        <v>13</v>
      </c>
      <c r="E401" s="1" t="s">
        <v>262</v>
      </c>
      <c r="F401" s="27" t="s">
        <v>345</v>
      </c>
      <c r="G401" s="27" t="s">
        <v>337</v>
      </c>
      <c r="H401" s="6">
        <f t="shared" si="29"/>
        <v>-1000</v>
      </c>
      <c r="I401" s="22">
        <f t="shared" si="25"/>
        <v>2.2222222222222223</v>
      </c>
      <c r="K401" t="s">
        <v>313</v>
      </c>
      <c r="L401">
        <v>9</v>
      </c>
      <c r="M401" s="2">
        <v>450</v>
      </c>
    </row>
    <row r="402" spans="2:13" ht="12.75">
      <c r="B402" s="224">
        <v>1000</v>
      </c>
      <c r="C402" s="1" t="s">
        <v>261</v>
      </c>
      <c r="D402" s="12" t="s">
        <v>13</v>
      </c>
      <c r="E402" s="1" t="s">
        <v>262</v>
      </c>
      <c r="F402" s="27" t="s">
        <v>345</v>
      </c>
      <c r="G402" s="27" t="s">
        <v>339</v>
      </c>
      <c r="H402" s="6">
        <f t="shared" si="29"/>
        <v>-2000</v>
      </c>
      <c r="I402" s="22">
        <f t="shared" si="25"/>
        <v>2.2222222222222223</v>
      </c>
      <c r="K402" t="s">
        <v>313</v>
      </c>
      <c r="L402">
        <v>9</v>
      </c>
      <c r="M402" s="2">
        <v>450</v>
      </c>
    </row>
    <row r="403" spans="2:13" ht="12.75">
      <c r="B403" s="224">
        <v>1000</v>
      </c>
      <c r="C403" s="1" t="s">
        <v>261</v>
      </c>
      <c r="D403" s="12" t="s">
        <v>13</v>
      </c>
      <c r="E403" s="1" t="s">
        <v>262</v>
      </c>
      <c r="F403" s="27" t="s">
        <v>345</v>
      </c>
      <c r="G403" s="27" t="s">
        <v>341</v>
      </c>
      <c r="H403" s="6">
        <f t="shared" si="29"/>
        <v>-3000</v>
      </c>
      <c r="I403" s="22">
        <f t="shared" si="25"/>
        <v>2.2222222222222223</v>
      </c>
      <c r="K403" t="s">
        <v>313</v>
      </c>
      <c r="L403">
        <v>9</v>
      </c>
      <c r="M403" s="2">
        <v>450</v>
      </c>
    </row>
    <row r="404" spans="1:13" s="57" customFormat="1" ht="12.75">
      <c r="A404" s="1"/>
      <c r="B404" s="224">
        <v>1000</v>
      </c>
      <c r="C404" s="1" t="s">
        <v>261</v>
      </c>
      <c r="D404" s="12" t="s">
        <v>13</v>
      </c>
      <c r="E404" s="1" t="s">
        <v>262</v>
      </c>
      <c r="F404" s="27" t="s">
        <v>345</v>
      </c>
      <c r="G404" s="27" t="s">
        <v>343</v>
      </c>
      <c r="H404" s="6">
        <f t="shared" si="29"/>
        <v>-4000</v>
      </c>
      <c r="I404" s="22">
        <f t="shared" si="25"/>
        <v>2.2222222222222223</v>
      </c>
      <c r="J404"/>
      <c r="K404" t="s">
        <v>313</v>
      </c>
      <c r="L404">
        <v>9</v>
      </c>
      <c r="M404" s="2">
        <v>450</v>
      </c>
    </row>
    <row r="405" spans="1:13" ht="12.75">
      <c r="A405" s="11"/>
      <c r="B405" s="227">
        <f>SUM(B401:B404)</f>
        <v>4000</v>
      </c>
      <c r="C405" s="11"/>
      <c r="D405" s="11"/>
      <c r="E405" s="11" t="s">
        <v>262</v>
      </c>
      <c r="F405" s="18"/>
      <c r="G405" s="18"/>
      <c r="H405" s="55">
        <v>0</v>
      </c>
      <c r="I405" s="56">
        <f t="shared" si="25"/>
        <v>8.88888888888889</v>
      </c>
      <c r="J405" s="57"/>
      <c r="K405" s="57"/>
      <c r="L405" s="57"/>
      <c r="M405" s="2">
        <v>450</v>
      </c>
    </row>
    <row r="406" spans="2:13" ht="12.75">
      <c r="B406" s="224"/>
      <c r="H406" s="6">
        <f>H405-B406</f>
        <v>0</v>
      </c>
      <c r="I406" s="39">
        <f t="shared" si="25"/>
        <v>0</v>
      </c>
      <c r="M406" s="2">
        <v>450</v>
      </c>
    </row>
    <row r="407" spans="2:13" ht="12.75">
      <c r="B407" s="224"/>
      <c r="H407" s="6">
        <f>H406-B407</f>
        <v>0</v>
      </c>
      <c r="I407" s="39">
        <f t="shared" si="25"/>
        <v>0</v>
      </c>
      <c r="M407" s="2">
        <v>450</v>
      </c>
    </row>
    <row r="408" spans="1:13" s="57" customFormat="1" ht="12.75">
      <c r="A408" s="1"/>
      <c r="B408" s="224"/>
      <c r="C408" s="1"/>
      <c r="D408" s="1"/>
      <c r="E408" s="1"/>
      <c r="F408" s="27"/>
      <c r="G408" s="27"/>
      <c r="H408" s="6">
        <f>H407-B408</f>
        <v>0</v>
      </c>
      <c r="I408" s="22">
        <f t="shared" si="25"/>
        <v>0</v>
      </c>
      <c r="J408"/>
      <c r="K408"/>
      <c r="L408"/>
      <c r="M408" s="2">
        <v>450</v>
      </c>
    </row>
    <row r="409" spans="2:13" ht="12.75">
      <c r="B409" s="224"/>
      <c r="H409" s="6">
        <f>H408-B409</f>
        <v>0</v>
      </c>
      <c r="I409" s="22">
        <f aca="true" t="shared" si="30" ref="I409:I472">+B409/M409</f>
        <v>0</v>
      </c>
      <c r="M409" s="2">
        <v>450</v>
      </c>
    </row>
    <row r="410" spans="1:13" ht="12.75">
      <c r="A410" s="11"/>
      <c r="B410" s="227">
        <f>+B414+B420+B424+B428+B432+B437</f>
        <v>23000</v>
      </c>
      <c r="C410" s="51" t="s">
        <v>52</v>
      </c>
      <c r="D410" s="52" t="s">
        <v>45</v>
      </c>
      <c r="E410" s="51" t="s">
        <v>21</v>
      </c>
      <c r="F410" s="53" t="s">
        <v>53</v>
      </c>
      <c r="G410" s="54" t="s">
        <v>22</v>
      </c>
      <c r="H410" s="55"/>
      <c r="I410" s="56">
        <f t="shared" si="30"/>
        <v>51.111111111111114</v>
      </c>
      <c r="J410" s="56"/>
      <c r="K410" s="56"/>
      <c r="L410" s="57"/>
      <c r="M410" s="2">
        <v>450</v>
      </c>
    </row>
    <row r="411" spans="1:13" s="57" customFormat="1" ht="12.75">
      <c r="A411" s="1"/>
      <c r="B411" s="224"/>
      <c r="C411" s="1"/>
      <c r="D411" s="1"/>
      <c r="E411" s="1"/>
      <c r="F411" s="27"/>
      <c r="G411" s="27"/>
      <c r="H411" s="6">
        <f>H410-B411</f>
        <v>0</v>
      </c>
      <c r="I411" s="22">
        <f t="shared" si="30"/>
        <v>0</v>
      </c>
      <c r="J411"/>
      <c r="K411"/>
      <c r="L411"/>
      <c r="M411" s="2">
        <v>450</v>
      </c>
    </row>
    <row r="412" spans="2:13" ht="12.75">
      <c r="B412" s="224">
        <v>2500</v>
      </c>
      <c r="C412" s="33" t="s">
        <v>0</v>
      </c>
      <c r="D412" s="1" t="s">
        <v>13</v>
      </c>
      <c r="E412" s="1" t="s">
        <v>349</v>
      </c>
      <c r="F412" s="58" t="s">
        <v>350</v>
      </c>
      <c r="G412" s="27" t="s">
        <v>319</v>
      </c>
      <c r="H412" s="6">
        <f>H411-B412</f>
        <v>-2500</v>
      </c>
      <c r="I412" s="22">
        <f t="shared" si="30"/>
        <v>5.555555555555555</v>
      </c>
      <c r="K412" t="s">
        <v>0</v>
      </c>
      <c r="L412">
        <v>10</v>
      </c>
      <c r="M412" s="2">
        <v>450</v>
      </c>
    </row>
    <row r="413" spans="2:13" ht="12.75">
      <c r="B413" s="224">
        <v>5000</v>
      </c>
      <c r="C413" s="33" t="s">
        <v>0</v>
      </c>
      <c r="D413" s="1" t="s">
        <v>13</v>
      </c>
      <c r="E413" s="1" t="s">
        <v>263</v>
      </c>
      <c r="F413" s="58" t="s">
        <v>351</v>
      </c>
      <c r="G413" s="27" t="s">
        <v>304</v>
      </c>
      <c r="H413" s="6">
        <f>H411-B413</f>
        <v>-5000</v>
      </c>
      <c r="I413" s="22">
        <f t="shared" si="30"/>
        <v>11.11111111111111</v>
      </c>
      <c r="K413" t="s">
        <v>0</v>
      </c>
      <c r="L413">
        <v>10</v>
      </c>
      <c r="M413" s="2">
        <v>450</v>
      </c>
    </row>
    <row r="414" spans="1:13" ht="12.75">
      <c r="A414" s="11"/>
      <c r="B414" s="227">
        <f>SUM(B412:B413)</f>
        <v>7500</v>
      </c>
      <c r="C414" s="11" t="s">
        <v>0</v>
      </c>
      <c r="D414" s="11"/>
      <c r="E414" s="11"/>
      <c r="F414" s="18"/>
      <c r="G414" s="18"/>
      <c r="H414" s="55">
        <v>0</v>
      </c>
      <c r="I414" s="56">
        <f t="shared" si="30"/>
        <v>16.666666666666668</v>
      </c>
      <c r="J414" s="57"/>
      <c r="K414" s="57"/>
      <c r="L414" s="57"/>
      <c r="M414" s="2">
        <v>450</v>
      </c>
    </row>
    <row r="415" spans="2:13" ht="12.75">
      <c r="B415" s="224"/>
      <c r="H415" s="6">
        <f>H414-B415</f>
        <v>0</v>
      </c>
      <c r="I415" s="22">
        <f t="shared" si="30"/>
        <v>0</v>
      </c>
      <c r="M415" s="2">
        <v>450</v>
      </c>
    </row>
    <row r="416" spans="2:13" ht="12.75">
      <c r="B416" s="224"/>
      <c r="H416" s="6">
        <f>H415-B416</f>
        <v>0</v>
      </c>
      <c r="I416" s="22">
        <f t="shared" si="30"/>
        <v>0</v>
      </c>
      <c r="M416" s="2">
        <v>450</v>
      </c>
    </row>
    <row r="417" spans="1:13" s="57" customFormat="1" ht="12.75">
      <c r="A417" s="1"/>
      <c r="B417" s="224">
        <v>1300</v>
      </c>
      <c r="C417" s="1" t="s">
        <v>352</v>
      </c>
      <c r="D417" s="12" t="s">
        <v>13</v>
      </c>
      <c r="E417" s="1" t="s">
        <v>248</v>
      </c>
      <c r="F417" s="27" t="s">
        <v>353</v>
      </c>
      <c r="G417" s="27" t="s">
        <v>273</v>
      </c>
      <c r="H417" s="6">
        <f>H416-B417</f>
        <v>-1300</v>
      </c>
      <c r="I417" s="22">
        <f t="shared" si="30"/>
        <v>2.888888888888889</v>
      </c>
      <c r="J417"/>
      <c r="K417" t="s">
        <v>263</v>
      </c>
      <c r="L417">
        <v>10</v>
      </c>
      <c r="M417" s="2">
        <v>450</v>
      </c>
    </row>
    <row r="418" spans="2:13" ht="12.75">
      <c r="B418" s="224">
        <v>2000</v>
      </c>
      <c r="C418" s="1" t="s">
        <v>354</v>
      </c>
      <c r="D418" s="12" t="s">
        <v>13</v>
      </c>
      <c r="E418" s="1" t="s">
        <v>248</v>
      </c>
      <c r="F418" s="27" t="s">
        <v>355</v>
      </c>
      <c r="G418" s="27" t="s">
        <v>304</v>
      </c>
      <c r="H418" s="6">
        <f>H417-B418</f>
        <v>-3300</v>
      </c>
      <c r="I418" s="22">
        <f t="shared" si="30"/>
        <v>4.444444444444445</v>
      </c>
      <c r="K418" t="s">
        <v>263</v>
      </c>
      <c r="L418">
        <v>10</v>
      </c>
      <c r="M418" s="2">
        <v>450</v>
      </c>
    </row>
    <row r="419" spans="2:13" ht="12.75">
      <c r="B419" s="224">
        <v>1400</v>
      </c>
      <c r="C419" s="1" t="s">
        <v>356</v>
      </c>
      <c r="D419" s="12" t="s">
        <v>13</v>
      </c>
      <c r="E419" s="1" t="s">
        <v>248</v>
      </c>
      <c r="F419" s="27" t="s">
        <v>357</v>
      </c>
      <c r="G419" s="27" t="s">
        <v>304</v>
      </c>
      <c r="H419" s="6">
        <f>H418-B419</f>
        <v>-4700</v>
      </c>
      <c r="I419" s="22">
        <f t="shared" si="30"/>
        <v>3.111111111111111</v>
      </c>
      <c r="K419" t="s">
        <v>263</v>
      </c>
      <c r="L419">
        <v>10</v>
      </c>
      <c r="M419" s="2">
        <v>450</v>
      </c>
    </row>
    <row r="420" spans="1:13" ht="12.75">
      <c r="A420" s="11"/>
      <c r="B420" s="227">
        <f>SUM(B417:B419)</f>
        <v>4700</v>
      </c>
      <c r="C420" s="11" t="s">
        <v>19</v>
      </c>
      <c r="D420" s="11"/>
      <c r="E420" s="11"/>
      <c r="F420" s="18"/>
      <c r="G420" s="18"/>
      <c r="H420" s="55">
        <v>0</v>
      </c>
      <c r="I420" s="56">
        <f t="shared" si="30"/>
        <v>10.444444444444445</v>
      </c>
      <c r="J420" s="57"/>
      <c r="K420" s="57"/>
      <c r="L420" s="57"/>
      <c r="M420" s="2">
        <v>450</v>
      </c>
    </row>
    <row r="421" spans="1:13" s="57" customFormat="1" ht="12.75">
      <c r="A421" s="1"/>
      <c r="B421" s="224"/>
      <c r="C421" s="1"/>
      <c r="D421" s="1"/>
      <c r="E421" s="1"/>
      <c r="F421" s="27"/>
      <c r="G421" s="27"/>
      <c r="H421" s="6">
        <f>H420-B421</f>
        <v>0</v>
      </c>
      <c r="I421" s="22">
        <f t="shared" si="30"/>
        <v>0</v>
      </c>
      <c r="J421"/>
      <c r="K421"/>
      <c r="L421"/>
      <c r="M421" s="2">
        <v>450</v>
      </c>
    </row>
    <row r="422" spans="2:13" ht="12.75">
      <c r="B422" s="224"/>
      <c r="H422" s="6">
        <f>H421-B422</f>
        <v>0</v>
      </c>
      <c r="I422" s="22">
        <f t="shared" si="30"/>
        <v>0</v>
      </c>
      <c r="M422" s="2">
        <v>450</v>
      </c>
    </row>
    <row r="423" spans="2:13" ht="12.75">
      <c r="B423" s="224">
        <v>1800</v>
      </c>
      <c r="C423" s="1" t="s">
        <v>224</v>
      </c>
      <c r="D423" s="12" t="s">
        <v>13</v>
      </c>
      <c r="E423" s="1" t="s">
        <v>23</v>
      </c>
      <c r="F423" s="27" t="s">
        <v>355</v>
      </c>
      <c r="G423" s="27" t="s">
        <v>304</v>
      </c>
      <c r="H423" s="6">
        <f>H422-B423</f>
        <v>-1800</v>
      </c>
      <c r="I423" s="22">
        <f t="shared" si="30"/>
        <v>4</v>
      </c>
      <c r="K423" t="s">
        <v>263</v>
      </c>
      <c r="L423">
        <v>10</v>
      </c>
      <c r="M423" s="2">
        <v>450</v>
      </c>
    </row>
    <row r="424" spans="1:13" ht="12.75">
      <c r="A424" s="11"/>
      <c r="B424" s="227">
        <f>SUM(B423)</f>
        <v>1800</v>
      </c>
      <c r="C424" s="11"/>
      <c r="D424" s="11"/>
      <c r="E424" s="11" t="s">
        <v>23</v>
      </c>
      <c r="F424" s="18"/>
      <c r="G424" s="18"/>
      <c r="H424" s="55">
        <v>0</v>
      </c>
      <c r="I424" s="56">
        <f t="shared" si="30"/>
        <v>4</v>
      </c>
      <c r="J424" s="57"/>
      <c r="K424" s="57"/>
      <c r="L424" s="57"/>
      <c r="M424" s="2">
        <v>450</v>
      </c>
    </row>
    <row r="425" spans="1:13" s="57" customFormat="1" ht="12.75">
      <c r="A425" s="1"/>
      <c r="B425" s="224"/>
      <c r="C425" s="1"/>
      <c r="D425" s="1"/>
      <c r="E425" s="1"/>
      <c r="F425" s="27"/>
      <c r="G425" s="27"/>
      <c r="H425" s="6">
        <f>H424-B425</f>
        <v>0</v>
      </c>
      <c r="I425" s="22">
        <f t="shared" si="30"/>
        <v>0</v>
      </c>
      <c r="J425"/>
      <c r="K425"/>
      <c r="L425"/>
      <c r="M425" s="2">
        <v>450</v>
      </c>
    </row>
    <row r="426" spans="2:13" ht="12.75">
      <c r="B426" s="224"/>
      <c r="H426" s="6">
        <f>H425-B426</f>
        <v>0</v>
      </c>
      <c r="I426" s="22">
        <f t="shared" si="30"/>
        <v>0</v>
      </c>
      <c r="M426" s="2">
        <v>450</v>
      </c>
    </row>
    <row r="427" spans="2:13" ht="12.75">
      <c r="B427" s="224">
        <v>5000</v>
      </c>
      <c r="C427" s="1" t="s">
        <v>28</v>
      </c>
      <c r="D427" s="12" t="s">
        <v>13</v>
      </c>
      <c r="E427" s="1" t="s">
        <v>248</v>
      </c>
      <c r="F427" s="27" t="s">
        <v>358</v>
      </c>
      <c r="G427" s="27" t="s">
        <v>273</v>
      </c>
      <c r="H427" s="6">
        <f>H426-B427</f>
        <v>-5000</v>
      </c>
      <c r="I427" s="22">
        <f t="shared" si="30"/>
        <v>11.11111111111111</v>
      </c>
      <c r="K427" t="s">
        <v>263</v>
      </c>
      <c r="L427">
        <v>10</v>
      </c>
      <c r="M427" s="2">
        <v>450</v>
      </c>
    </row>
    <row r="428" spans="1:13" ht="12.75">
      <c r="A428" s="11"/>
      <c r="B428" s="227">
        <f>SUM(B427)</f>
        <v>5000</v>
      </c>
      <c r="C428" s="11" t="s">
        <v>28</v>
      </c>
      <c r="D428" s="11"/>
      <c r="E428" s="11"/>
      <c r="F428" s="18"/>
      <c r="G428" s="18"/>
      <c r="H428" s="55">
        <v>0</v>
      </c>
      <c r="I428" s="56">
        <f t="shared" si="30"/>
        <v>11.11111111111111</v>
      </c>
      <c r="J428" s="57"/>
      <c r="K428" s="57"/>
      <c r="L428" s="57"/>
      <c r="M428" s="2">
        <v>450</v>
      </c>
    </row>
    <row r="429" spans="1:13" s="57" customFormat="1" ht="12.75">
      <c r="A429" s="1"/>
      <c r="B429" s="224"/>
      <c r="C429" s="1"/>
      <c r="D429" s="1"/>
      <c r="E429" s="1"/>
      <c r="F429" s="27"/>
      <c r="G429" s="27"/>
      <c r="H429" s="6">
        <f>H428-B429</f>
        <v>0</v>
      </c>
      <c r="I429" s="22">
        <f t="shared" si="30"/>
        <v>0</v>
      </c>
      <c r="J429"/>
      <c r="K429"/>
      <c r="L429"/>
      <c r="M429" s="2">
        <v>450</v>
      </c>
    </row>
    <row r="430" spans="2:13" ht="12.75">
      <c r="B430" s="224"/>
      <c r="H430" s="6">
        <f>H429-B430</f>
        <v>0</v>
      </c>
      <c r="I430" s="22">
        <f t="shared" si="30"/>
        <v>0</v>
      </c>
      <c r="M430" s="2">
        <v>450</v>
      </c>
    </row>
    <row r="431" spans="2:13" ht="12.75">
      <c r="B431" s="224">
        <v>2000</v>
      </c>
      <c r="C431" s="1" t="s">
        <v>29</v>
      </c>
      <c r="D431" s="12" t="s">
        <v>13</v>
      </c>
      <c r="E431" s="1" t="s">
        <v>248</v>
      </c>
      <c r="F431" s="27" t="s">
        <v>355</v>
      </c>
      <c r="G431" s="27" t="s">
        <v>304</v>
      </c>
      <c r="H431" s="6">
        <f>H430-B431</f>
        <v>-2000</v>
      </c>
      <c r="I431" s="22">
        <f t="shared" si="30"/>
        <v>4.444444444444445</v>
      </c>
      <c r="K431" t="s">
        <v>263</v>
      </c>
      <c r="L431">
        <v>10</v>
      </c>
      <c r="M431" s="2">
        <v>450</v>
      </c>
    </row>
    <row r="432" spans="1:13" ht="12.75">
      <c r="A432" s="11"/>
      <c r="B432" s="227">
        <f>SUM(B431)</f>
        <v>2000</v>
      </c>
      <c r="C432" s="11" t="s">
        <v>29</v>
      </c>
      <c r="D432" s="11"/>
      <c r="E432" s="11"/>
      <c r="F432" s="18"/>
      <c r="G432" s="18"/>
      <c r="H432" s="55">
        <v>0</v>
      </c>
      <c r="I432" s="56">
        <f t="shared" si="30"/>
        <v>4.444444444444445</v>
      </c>
      <c r="J432" s="57"/>
      <c r="K432" s="57"/>
      <c r="L432" s="57"/>
      <c r="M432" s="2">
        <v>450</v>
      </c>
    </row>
    <row r="433" spans="2:13" ht="12.75">
      <c r="B433" s="224"/>
      <c r="H433" s="6">
        <f>H432-B433</f>
        <v>0</v>
      </c>
      <c r="I433" s="22">
        <f t="shared" si="30"/>
        <v>0</v>
      </c>
      <c r="M433" s="2">
        <v>450</v>
      </c>
    </row>
    <row r="434" spans="1:13" s="57" customFormat="1" ht="12.75">
      <c r="A434" s="1"/>
      <c r="B434" s="224"/>
      <c r="C434" s="1"/>
      <c r="D434" s="1"/>
      <c r="E434" s="1"/>
      <c r="F434" s="27"/>
      <c r="G434" s="27"/>
      <c r="H434" s="6">
        <f>H433-B434</f>
        <v>0</v>
      </c>
      <c r="I434" s="22">
        <f t="shared" si="30"/>
        <v>0</v>
      </c>
      <c r="J434"/>
      <c r="K434"/>
      <c r="L434"/>
      <c r="M434" s="2">
        <v>450</v>
      </c>
    </row>
    <row r="435" spans="2:13" ht="12.75">
      <c r="B435" s="224">
        <v>1000</v>
      </c>
      <c r="C435" s="1" t="s">
        <v>291</v>
      </c>
      <c r="D435" s="12" t="s">
        <v>13</v>
      </c>
      <c r="E435" s="1" t="s">
        <v>262</v>
      </c>
      <c r="F435" s="27" t="s">
        <v>355</v>
      </c>
      <c r="G435" s="27" t="s">
        <v>273</v>
      </c>
      <c r="H435" s="6">
        <f>H434-B435</f>
        <v>-1000</v>
      </c>
      <c r="I435" s="22">
        <f t="shared" si="30"/>
        <v>2.2222222222222223</v>
      </c>
      <c r="K435" t="s">
        <v>263</v>
      </c>
      <c r="L435">
        <v>10</v>
      </c>
      <c r="M435" s="2">
        <v>450</v>
      </c>
    </row>
    <row r="436" spans="2:13" ht="12.75">
      <c r="B436" s="224">
        <v>1000</v>
      </c>
      <c r="C436" s="1" t="s">
        <v>291</v>
      </c>
      <c r="D436" s="12" t="s">
        <v>13</v>
      </c>
      <c r="E436" s="1" t="s">
        <v>262</v>
      </c>
      <c r="F436" s="27" t="s">
        <v>355</v>
      </c>
      <c r="G436" s="27" t="s">
        <v>304</v>
      </c>
      <c r="H436" s="6">
        <f>H435-B436</f>
        <v>-2000</v>
      </c>
      <c r="I436" s="22">
        <f t="shared" si="30"/>
        <v>2.2222222222222223</v>
      </c>
      <c r="K436" t="s">
        <v>263</v>
      </c>
      <c r="L436">
        <v>10</v>
      </c>
      <c r="M436" s="2">
        <v>450</v>
      </c>
    </row>
    <row r="437" spans="1:13" ht="12.75">
      <c r="A437" s="11"/>
      <c r="B437" s="227">
        <f>SUM(B435:B436)</f>
        <v>2000</v>
      </c>
      <c r="C437" s="11"/>
      <c r="D437" s="11"/>
      <c r="E437" s="11" t="s">
        <v>262</v>
      </c>
      <c r="F437" s="18"/>
      <c r="G437" s="18"/>
      <c r="H437" s="55">
        <v>0</v>
      </c>
      <c r="I437" s="56">
        <f t="shared" si="30"/>
        <v>4.444444444444445</v>
      </c>
      <c r="J437" s="57"/>
      <c r="K437" s="57"/>
      <c r="L437" s="57"/>
      <c r="M437" s="2">
        <v>450</v>
      </c>
    </row>
    <row r="438" spans="2:13" ht="12.75">
      <c r="B438" s="224"/>
      <c r="H438" s="6">
        <f>H437-B438</f>
        <v>0</v>
      </c>
      <c r="I438" s="22">
        <f t="shared" si="30"/>
        <v>0</v>
      </c>
      <c r="M438" s="2">
        <v>450</v>
      </c>
    </row>
    <row r="439" spans="1:13" s="57" customFormat="1" ht="12.75">
      <c r="A439" s="1"/>
      <c r="B439" s="224"/>
      <c r="C439" s="1"/>
      <c r="D439" s="1"/>
      <c r="E439" s="1"/>
      <c r="F439" s="27"/>
      <c r="G439" s="27"/>
      <c r="H439" s="6">
        <f>H438-B439</f>
        <v>0</v>
      </c>
      <c r="I439" s="22">
        <f t="shared" si="30"/>
        <v>0</v>
      </c>
      <c r="J439"/>
      <c r="K439"/>
      <c r="L439"/>
      <c r="M439" s="2">
        <v>450</v>
      </c>
    </row>
    <row r="440" spans="2:13" ht="12.75">
      <c r="B440" s="224"/>
      <c r="H440" s="6">
        <f>H439-B440</f>
        <v>0</v>
      </c>
      <c r="I440" s="22">
        <f t="shared" si="30"/>
        <v>0</v>
      </c>
      <c r="M440" s="2">
        <v>450</v>
      </c>
    </row>
    <row r="441" spans="2:13" ht="12.75">
      <c r="B441" s="224"/>
      <c r="H441" s="6">
        <f>H440-B441</f>
        <v>0</v>
      </c>
      <c r="I441" s="22">
        <f t="shared" si="30"/>
        <v>0</v>
      </c>
      <c r="M441" s="2">
        <v>450</v>
      </c>
    </row>
    <row r="442" spans="1:13" ht="12.75">
      <c r="A442" s="11"/>
      <c r="B442" s="227">
        <f>+B448+B452+B457+B462+B467+B472</f>
        <v>33100</v>
      </c>
      <c r="C442" s="51" t="s">
        <v>54</v>
      </c>
      <c r="D442" s="52" t="s">
        <v>200</v>
      </c>
      <c r="E442" s="51" t="s">
        <v>32</v>
      </c>
      <c r="F442" s="53" t="s">
        <v>55</v>
      </c>
      <c r="G442" s="54" t="s">
        <v>36</v>
      </c>
      <c r="H442" s="55"/>
      <c r="I442" s="56">
        <f t="shared" si="30"/>
        <v>73.55555555555556</v>
      </c>
      <c r="J442" s="56"/>
      <c r="K442" s="56"/>
      <c r="L442" s="57"/>
      <c r="M442" s="2">
        <v>450</v>
      </c>
    </row>
    <row r="443" spans="2:13" ht="12.75">
      <c r="B443" s="224"/>
      <c r="H443" s="6">
        <f>H442-B443</f>
        <v>0</v>
      </c>
      <c r="I443" s="22">
        <f t="shared" si="30"/>
        <v>0</v>
      </c>
      <c r="M443" s="2">
        <v>450</v>
      </c>
    </row>
    <row r="444" spans="2:13" ht="12.75">
      <c r="B444" s="224">
        <v>2500</v>
      </c>
      <c r="C444" s="33" t="s">
        <v>0</v>
      </c>
      <c r="D444" s="1" t="s">
        <v>13</v>
      </c>
      <c r="E444" s="1" t="s">
        <v>244</v>
      </c>
      <c r="F444" s="342" t="s">
        <v>359</v>
      </c>
      <c r="G444" s="27" t="s">
        <v>306</v>
      </c>
      <c r="H444" s="6">
        <f>H443-B444</f>
        <v>-2500</v>
      </c>
      <c r="I444" s="22">
        <f t="shared" si="30"/>
        <v>5.555555555555555</v>
      </c>
      <c r="K444" t="s">
        <v>0</v>
      </c>
      <c r="L444">
        <v>11</v>
      </c>
      <c r="M444" s="2">
        <v>450</v>
      </c>
    </row>
    <row r="445" spans="1:13" s="57" customFormat="1" ht="12.75">
      <c r="A445" s="1"/>
      <c r="B445" s="224">
        <v>2000</v>
      </c>
      <c r="C445" s="33" t="s">
        <v>0</v>
      </c>
      <c r="D445" s="1" t="s">
        <v>13</v>
      </c>
      <c r="E445" s="1" t="s">
        <v>324</v>
      </c>
      <c r="F445" s="58" t="s">
        <v>360</v>
      </c>
      <c r="G445" s="27" t="s">
        <v>306</v>
      </c>
      <c r="H445" s="6">
        <f>H444-B445</f>
        <v>-4500</v>
      </c>
      <c r="I445" s="22">
        <f t="shared" si="30"/>
        <v>4.444444444444445</v>
      </c>
      <c r="J445"/>
      <c r="K445" t="s">
        <v>0</v>
      </c>
      <c r="L445">
        <v>11</v>
      </c>
      <c r="M445" s="2">
        <v>450</v>
      </c>
    </row>
    <row r="446" spans="2:13" ht="12.75">
      <c r="B446" s="224">
        <v>5000</v>
      </c>
      <c r="C446" s="33" t="s">
        <v>0</v>
      </c>
      <c r="D446" s="1" t="s">
        <v>13</v>
      </c>
      <c r="E446" s="1" t="s">
        <v>324</v>
      </c>
      <c r="F446" s="58" t="s">
        <v>361</v>
      </c>
      <c r="G446" s="27" t="s">
        <v>335</v>
      </c>
      <c r="H446" s="6">
        <f>H445-B446</f>
        <v>-9500</v>
      </c>
      <c r="I446" s="22">
        <f t="shared" si="30"/>
        <v>11.11111111111111</v>
      </c>
      <c r="K446" t="s">
        <v>0</v>
      </c>
      <c r="L446">
        <v>11</v>
      </c>
      <c r="M446" s="2">
        <v>450</v>
      </c>
    </row>
    <row r="447" spans="2:13" ht="12.75">
      <c r="B447" s="224">
        <v>2500</v>
      </c>
      <c r="C447" s="33" t="s">
        <v>0</v>
      </c>
      <c r="D447" s="1" t="s">
        <v>13</v>
      </c>
      <c r="E447" s="1" t="s">
        <v>362</v>
      </c>
      <c r="F447" s="58" t="s">
        <v>363</v>
      </c>
      <c r="G447" s="27" t="s">
        <v>335</v>
      </c>
      <c r="H447" s="6">
        <f>H446-B447</f>
        <v>-12000</v>
      </c>
      <c r="I447" s="22">
        <f t="shared" si="30"/>
        <v>5.555555555555555</v>
      </c>
      <c r="K447" t="s">
        <v>0</v>
      </c>
      <c r="L447">
        <v>11</v>
      </c>
      <c r="M447" s="2">
        <v>450</v>
      </c>
    </row>
    <row r="448" spans="1:13" ht="12.75">
      <c r="A448" s="11"/>
      <c r="B448" s="227">
        <f>SUM(B444:B447)</f>
        <v>12000</v>
      </c>
      <c r="C448" s="11" t="s">
        <v>0</v>
      </c>
      <c r="D448" s="11"/>
      <c r="E448" s="11"/>
      <c r="F448" s="18"/>
      <c r="G448" s="18"/>
      <c r="H448" s="55">
        <v>0</v>
      </c>
      <c r="I448" s="56">
        <f t="shared" si="30"/>
        <v>26.666666666666668</v>
      </c>
      <c r="J448" s="57"/>
      <c r="K448" s="57"/>
      <c r="L448" s="57"/>
      <c r="M448" s="2">
        <v>450</v>
      </c>
    </row>
    <row r="449" spans="1:13" s="57" customFormat="1" ht="12.75">
      <c r="A449" s="1"/>
      <c r="B449" s="224"/>
      <c r="C449" s="1"/>
      <c r="D449" s="1"/>
      <c r="E449" s="1"/>
      <c r="F449" s="27"/>
      <c r="G449" s="27"/>
      <c r="H449" s="6">
        <f>H448-B449</f>
        <v>0</v>
      </c>
      <c r="I449" s="22">
        <f t="shared" si="30"/>
        <v>0</v>
      </c>
      <c r="J449"/>
      <c r="K449"/>
      <c r="L449"/>
      <c r="M449" s="2">
        <v>450</v>
      </c>
    </row>
    <row r="450" spans="2:13" ht="12.75">
      <c r="B450" s="224"/>
      <c r="H450" s="6">
        <f>H449-B450</f>
        <v>0</v>
      </c>
      <c r="I450" s="22">
        <f t="shared" si="30"/>
        <v>0</v>
      </c>
      <c r="M450" s="2">
        <v>450</v>
      </c>
    </row>
    <row r="451" spans="2:13" ht="12.75">
      <c r="B451" s="224">
        <v>1500</v>
      </c>
      <c r="C451" s="12" t="s">
        <v>364</v>
      </c>
      <c r="D451" s="12" t="s">
        <v>13</v>
      </c>
      <c r="E451" s="1" t="s">
        <v>248</v>
      </c>
      <c r="F451" s="27" t="s">
        <v>365</v>
      </c>
      <c r="G451" s="27" t="s">
        <v>366</v>
      </c>
      <c r="H451" s="6">
        <f>H450-B451</f>
        <v>-1500</v>
      </c>
      <c r="I451" s="22">
        <f t="shared" si="30"/>
        <v>3.3333333333333335</v>
      </c>
      <c r="K451" t="s">
        <v>244</v>
      </c>
      <c r="L451">
        <v>11</v>
      </c>
      <c r="M451" s="2">
        <v>450</v>
      </c>
    </row>
    <row r="452" spans="1:13" ht="12.75">
      <c r="A452" s="11"/>
      <c r="B452" s="227">
        <f>SUM(B451)</f>
        <v>1500</v>
      </c>
      <c r="C452" s="11" t="s">
        <v>19</v>
      </c>
      <c r="D452" s="11"/>
      <c r="E452" s="11"/>
      <c r="F452" s="18"/>
      <c r="G452" s="18"/>
      <c r="H452" s="55">
        <v>0</v>
      </c>
      <c r="I452" s="56">
        <f t="shared" si="30"/>
        <v>3.3333333333333335</v>
      </c>
      <c r="J452" s="57"/>
      <c r="K452" s="57"/>
      <c r="L452" s="57"/>
      <c r="M452" s="2">
        <v>450</v>
      </c>
    </row>
    <row r="453" spans="2:13" ht="12.75">
      <c r="B453" s="224"/>
      <c r="H453" s="6">
        <f>H452-B453</f>
        <v>0</v>
      </c>
      <c r="I453" s="22">
        <f t="shared" si="30"/>
        <v>0</v>
      </c>
      <c r="M453" s="2">
        <v>450</v>
      </c>
    </row>
    <row r="454" spans="1:13" s="57" customFormat="1" ht="12.75">
      <c r="A454" s="1"/>
      <c r="B454" s="224"/>
      <c r="C454" s="1"/>
      <c r="D454" s="1"/>
      <c r="E454" s="1"/>
      <c r="F454" s="27"/>
      <c r="G454" s="27"/>
      <c r="H454" s="6">
        <f>H453-B454</f>
        <v>0</v>
      </c>
      <c r="I454" s="22">
        <f t="shared" si="30"/>
        <v>0</v>
      </c>
      <c r="J454"/>
      <c r="K454"/>
      <c r="L454"/>
      <c r="M454" s="2">
        <v>450</v>
      </c>
    </row>
    <row r="455" spans="2:13" ht="12.75">
      <c r="B455" s="224">
        <v>1600</v>
      </c>
      <c r="C455" s="1" t="s">
        <v>240</v>
      </c>
      <c r="D455" s="12" t="s">
        <v>13</v>
      </c>
      <c r="E455" s="1" t="s">
        <v>23</v>
      </c>
      <c r="F455" s="27" t="s">
        <v>365</v>
      </c>
      <c r="G455" s="27" t="s">
        <v>306</v>
      </c>
      <c r="H455" s="6">
        <f>H454-B455</f>
        <v>-1600</v>
      </c>
      <c r="I455" s="22">
        <f t="shared" si="30"/>
        <v>3.5555555555555554</v>
      </c>
      <c r="K455" t="s">
        <v>244</v>
      </c>
      <c r="L455">
        <v>11</v>
      </c>
      <c r="M455" s="2">
        <v>450</v>
      </c>
    </row>
    <row r="456" spans="2:13" ht="12.75">
      <c r="B456" s="224">
        <v>1500</v>
      </c>
      <c r="C456" s="1" t="s">
        <v>240</v>
      </c>
      <c r="D456" s="12" t="s">
        <v>13</v>
      </c>
      <c r="E456" s="1" t="s">
        <v>23</v>
      </c>
      <c r="F456" s="27" t="s">
        <v>365</v>
      </c>
      <c r="G456" s="27" t="s">
        <v>335</v>
      </c>
      <c r="H456" s="6">
        <f>H455-B456</f>
        <v>-3100</v>
      </c>
      <c r="I456" s="22">
        <f t="shared" si="30"/>
        <v>3.3333333333333335</v>
      </c>
      <c r="K456" t="s">
        <v>244</v>
      </c>
      <c r="L456">
        <v>11</v>
      </c>
      <c r="M456" s="2">
        <v>450</v>
      </c>
    </row>
    <row r="457" spans="1:13" ht="12.75">
      <c r="A457" s="11"/>
      <c r="B457" s="227">
        <f>SUM(B455:B456)</f>
        <v>3100</v>
      </c>
      <c r="C457" s="11"/>
      <c r="D457" s="11"/>
      <c r="E457" s="11" t="s">
        <v>23</v>
      </c>
      <c r="F457" s="18"/>
      <c r="G457" s="18"/>
      <c r="H457" s="55">
        <v>0</v>
      </c>
      <c r="I457" s="56">
        <f t="shared" si="30"/>
        <v>6.888888888888889</v>
      </c>
      <c r="J457" s="57"/>
      <c r="K457" s="57"/>
      <c r="L457" s="57"/>
      <c r="M457" s="2">
        <v>450</v>
      </c>
    </row>
    <row r="458" spans="2:13" ht="12.75">
      <c r="B458" s="224"/>
      <c r="H458" s="6">
        <f>H457-B458</f>
        <v>0</v>
      </c>
      <c r="I458" s="22">
        <f t="shared" si="30"/>
        <v>0</v>
      </c>
      <c r="M458" s="2">
        <v>450</v>
      </c>
    </row>
    <row r="459" spans="1:13" s="57" customFormat="1" ht="12.75">
      <c r="A459" s="1"/>
      <c r="B459" s="224"/>
      <c r="C459" s="1"/>
      <c r="D459" s="1"/>
      <c r="E459" s="1"/>
      <c r="F459" s="27"/>
      <c r="G459" s="27"/>
      <c r="H459" s="6">
        <f>H458-B459</f>
        <v>0</v>
      </c>
      <c r="I459" s="22">
        <f t="shared" si="30"/>
        <v>0</v>
      </c>
      <c r="J459"/>
      <c r="K459"/>
      <c r="L459"/>
      <c r="M459" s="2">
        <v>450</v>
      </c>
    </row>
    <row r="460" spans="2:13" ht="12.75">
      <c r="B460" s="224">
        <v>5000</v>
      </c>
      <c r="C460" s="1" t="s">
        <v>28</v>
      </c>
      <c r="D460" s="12" t="s">
        <v>13</v>
      </c>
      <c r="E460" s="1" t="s">
        <v>248</v>
      </c>
      <c r="F460" s="27" t="s">
        <v>367</v>
      </c>
      <c r="G460" s="27" t="s">
        <v>306</v>
      </c>
      <c r="H460" s="6">
        <f>H459-B460</f>
        <v>-5000</v>
      </c>
      <c r="I460" s="22">
        <f t="shared" si="30"/>
        <v>11.11111111111111</v>
      </c>
      <c r="K460" t="s">
        <v>244</v>
      </c>
      <c r="L460">
        <v>11</v>
      </c>
      <c r="M460" s="2">
        <v>450</v>
      </c>
    </row>
    <row r="461" spans="2:13" ht="12.75">
      <c r="B461" s="224">
        <v>5000</v>
      </c>
      <c r="C461" s="1" t="s">
        <v>28</v>
      </c>
      <c r="D461" s="12" t="s">
        <v>13</v>
      </c>
      <c r="E461" s="1" t="s">
        <v>248</v>
      </c>
      <c r="F461" s="27" t="s">
        <v>367</v>
      </c>
      <c r="G461" s="27" t="s">
        <v>335</v>
      </c>
      <c r="H461" s="6">
        <f>H460-B461</f>
        <v>-10000</v>
      </c>
      <c r="I461" s="22">
        <f t="shared" si="30"/>
        <v>11.11111111111111</v>
      </c>
      <c r="K461" t="s">
        <v>244</v>
      </c>
      <c r="L461">
        <v>11</v>
      </c>
      <c r="M461" s="2">
        <v>450</v>
      </c>
    </row>
    <row r="462" spans="1:13" ht="12.75">
      <c r="A462" s="11"/>
      <c r="B462" s="227">
        <f>SUM(B460:B461)</f>
        <v>10000</v>
      </c>
      <c r="C462" s="11" t="s">
        <v>28</v>
      </c>
      <c r="D462" s="11"/>
      <c r="E462" s="11"/>
      <c r="F462" s="18"/>
      <c r="G462" s="18"/>
      <c r="H462" s="55">
        <v>0</v>
      </c>
      <c r="I462" s="56">
        <f t="shared" si="30"/>
        <v>22.22222222222222</v>
      </c>
      <c r="J462" s="57"/>
      <c r="K462" s="57"/>
      <c r="L462" s="57"/>
      <c r="M462" s="2">
        <v>450</v>
      </c>
    </row>
    <row r="463" spans="2:13" ht="12.75">
      <c r="B463" s="224"/>
      <c r="H463" s="6">
        <f>H462-B463</f>
        <v>0</v>
      </c>
      <c r="I463" s="22">
        <f t="shared" si="30"/>
        <v>0</v>
      </c>
      <c r="M463" s="2">
        <v>450</v>
      </c>
    </row>
    <row r="464" spans="1:13" s="57" customFormat="1" ht="12.75">
      <c r="A464" s="1"/>
      <c r="B464" s="224"/>
      <c r="C464" s="1"/>
      <c r="D464" s="1"/>
      <c r="E464" s="1"/>
      <c r="F464" s="27"/>
      <c r="G464" s="27"/>
      <c r="H464" s="6">
        <f>H463-B464</f>
        <v>0</v>
      </c>
      <c r="I464" s="22">
        <f t="shared" si="30"/>
        <v>0</v>
      </c>
      <c r="J464"/>
      <c r="K464"/>
      <c r="L464"/>
      <c r="M464" s="2">
        <v>450</v>
      </c>
    </row>
    <row r="465" spans="2:13" ht="12.75">
      <c r="B465" s="224">
        <v>2000</v>
      </c>
      <c r="C465" s="1" t="s">
        <v>29</v>
      </c>
      <c r="D465" s="12" t="s">
        <v>13</v>
      </c>
      <c r="E465" s="1" t="s">
        <v>248</v>
      </c>
      <c r="F465" s="27" t="s">
        <v>365</v>
      </c>
      <c r="G465" s="27" t="s">
        <v>306</v>
      </c>
      <c r="H465" s="6">
        <f>H464-B465</f>
        <v>-2000</v>
      </c>
      <c r="I465" s="22">
        <f t="shared" si="30"/>
        <v>4.444444444444445</v>
      </c>
      <c r="K465" t="s">
        <v>244</v>
      </c>
      <c r="L465">
        <v>11</v>
      </c>
      <c r="M465" s="2">
        <v>450</v>
      </c>
    </row>
    <row r="466" spans="2:13" ht="12.75">
      <c r="B466" s="224">
        <v>2000</v>
      </c>
      <c r="C466" s="1" t="s">
        <v>29</v>
      </c>
      <c r="D466" s="12" t="s">
        <v>13</v>
      </c>
      <c r="E466" s="1" t="s">
        <v>248</v>
      </c>
      <c r="F466" s="27" t="s">
        <v>365</v>
      </c>
      <c r="G466" s="27" t="s">
        <v>335</v>
      </c>
      <c r="H466" s="6">
        <f>H465-B466</f>
        <v>-4000</v>
      </c>
      <c r="I466" s="22">
        <f t="shared" si="30"/>
        <v>4.444444444444445</v>
      </c>
      <c r="K466" t="s">
        <v>244</v>
      </c>
      <c r="L466">
        <v>11</v>
      </c>
      <c r="M466" s="2">
        <v>450</v>
      </c>
    </row>
    <row r="467" spans="1:13" ht="12.75">
      <c r="A467" s="11"/>
      <c r="B467" s="227">
        <f>SUM(B465:B466)</f>
        <v>4000</v>
      </c>
      <c r="C467" s="11" t="s">
        <v>29</v>
      </c>
      <c r="D467" s="11"/>
      <c r="E467" s="11"/>
      <c r="F467" s="18"/>
      <c r="G467" s="18"/>
      <c r="H467" s="55">
        <v>0</v>
      </c>
      <c r="I467" s="56">
        <f t="shared" si="30"/>
        <v>8.88888888888889</v>
      </c>
      <c r="J467" s="57"/>
      <c r="K467" s="57"/>
      <c r="L467" s="57"/>
      <c r="M467" s="2">
        <v>450</v>
      </c>
    </row>
    <row r="468" spans="2:13" ht="12.75">
      <c r="B468" s="224"/>
      <c r="H468" s="6">
        <f>H467-B468</f>
        <v>0</v>
      </c>
      <c r="I468" s="22">
        <f t="shared" si="30"/>
        <v>0</v>
      </c>
      <c r="M468" s="2">
        <v>450</v>
      </c>
    </row>
    <row r="469" spans="1:13" s="57" customFormat="1" ht="12.75">
      <c r="A469" s="1"/>
      <c r="B469" s="224"/>
      <c r="C469" s="1"/>
      <c r="D469" s="12"/>
      <c r="E469" s="1"/>
      <c r="F469" s="27"/>
      <c r="G469" s="27"/>
      <c r="H469" s="6">
        <f>H468-B469</f>
        <v>0</v>
      </c>
      <c r="I469" s="22">
        <f t="shared" si="30"/>
        <v>0</v>
      </c>
      <c r="J469"/>
      <c r="K469"/>
      <c r="L469"/>
      <c r="M469" s="2">
        <v>450</v>
      </c>
    </row>
    <row r="470" spans="2:13" ht="12.75">
      <c r="B470" s="224">
        <v>1000</v>
      </c>
      <c r="C470" s="1" t="s">
        <v>261</v>
      </c>
      <c r="D470" s="12" t="s">
        <v>13</v>
      </c>
      <c r="E470" s="1" t="s">
        <v>262</v>
      </c>
      <c r="F470" s="27" t="s">
        <v>365</v>
      </c>
      <c r="G470" s="27" t="s">
        <v>306</v>
      </c>
      <c r="H470" s="6">
        <f>H469-B470</f>
        <v>-1000</v>
      </c>
      <c r="I470" s="22">
        <f t="shared" si="30"/>
        <v>2.2222222222222223</v>
      </c>
      <c r="K470" t="s">
        <v>244</v>
      </c>
      <c r="L470">
        <v>11</v>
      </c>
      <c r="M470" s="2">
        <v>450</v>
      </c>
    </row>
    <row r="471" spans="1:13" s="15" customFormat="1" ht="12.75">
      <c r="A471" s="1"/>
      <c r="B471" s="224">
        <v>1500</v>
      </c>
      <c r="C471" s="1" t="s">
        <v>261</v>
      </c>
      <c r="D471" s="12" t="s">
        <v>13</v>
      </c>
      <c r="E471" s="1" t="s">
        <v>262</v>
      </c>
      <c r="F471" s="27" t="s">
        <v>365</v>
      </c>
      <c r="G471" s="27" t="s">
        <v>335</v>
      </c>
      <c r="H471" s="6">
        <f>H470-B471</f>
        <v>-2500</v>
      </c>
      <c r="I471" s="22">
        <f t="shared" si="30"/>
        <v>3.3333333333333335</v>
      </c>
      <c r="J471"/>
      <c r="K471" t="s">
        <v>244</v>
      </c>
      <c r="L471">
        <v>11</v>
      </c>
      <c r="M471" s="2">
        <v>450</v>
      </c>
    </row>
    <row r="472" spans="1:13" ht="12.75">
      <c r="A472" s="11"/>
      <c r="B472" s="227">
        <f>SUM(B470:B471)</f>
        <v>2500</v>
      </c>
      <c r="C472" s="11"/>
      <c r="D472" s="11"/>
      <c r="E472" s="343" t="s">
        <v>262</v>
      </c>
      <c r="F472" s="18"/>
      <c r="G472" s="344"/>
      <c r="H472" s="55">
        <v>0</v>
      </c>
      <c r="I472" s="56">
        <f t="shared" si="30"/>
        <v>5.555555555555555</v>
      </c>
      <c r="J472" s="57"/>
      <c r="K472" s="57"/>
      <c r="L472" s="57"/>
      <c r="M472" s="2">
        <v>450</v>
      </c>
    </row>
    <row r="473" spans="2:13" ht="12.75">
      <c r="B473" s="72"/>
      <c r="C473" s="12"/>
      <c r="D473" s="12"/>
      <c r="E473" s="12"/>
      <c r="G473" s="30"/>
      <c r="H473" s="6">
        <f>H472-B473</f>
        <v>0</v>
      </c>
      <c r="I473" s="22">
        <f aca="true" t="shared" si="31" ref="I473:I536">+B473/M473</f>
        <v>0</v>
      </c>
      <c r="M473" s="2">
        <v>450</v>
      </c>
    </row>
    <row r="474" spans="1:13" s="57" customFormat="1" ht="12.75">
      <c r="A474" s="12"/>
      <c r="B474" s="72"/>
      <c r="C474" s="12"/>
      <c r="D474" s="12"/>
      <c r="E474" s="12"/>
      <c r="F474" s="27"/>
      <c r="G474" s="30"/>
      <c r="H474" s="6">
        <f>H473-B474</f>
        <v>0</v>
      </c>
      <c r="I474" s="39">
        <f t="shared" si="31"/>
        <v>0</v>
      </c>
      <c r="J474" s="15"/>
      <c r="K474" s="15"/>
      <c r="L474" s="15"/>
      <c r="M474" s="2">
        <v>450</v>
      </c>
    </row>
    <row r="475" spans="2:14" ht="12.75">
      <c r="B475" s="224"/>
      <c r="C475" s="12"/>
      <c r="D475" s="12"/>
      <c r="H475" s="6">
        <f>H474-B475</f>
        <v>0</v>
      </c>
      <c r="I475" s="22">
        <f t="shared" si="31"/>
        <v>0</v>
      </c>
      <c r="M475" s="2">
        <v>450</v>
      </c>
      <c r="N475" s="345">
        <v>500</v>
      </c>
    </row>
    <row r="476" spans="2:13" ht="12.75">
      <c r="B476" s="224"/>
      <c r="D476" s="12"/>
      <c r="H476" s="6">
        <f>H475-B476</f>
        <v>0</v>
      </c>
      <c r="I476" s="22">
        <f t="shared" si="31"/>
        <v>0</v>
      </c>
      <c r="M476" s="2">
        <v>450</v>
      </c>
    </row>
    <row r="477" spans="1:13" ht="12.75">
      <c r="A477" s="11"/>
      <c r="B477" s="227">
        <f>+B484+B495+B503+B509+B519+B525</f>
        <v>87200</v>
      </c>
      <c r="C477" s="51" t="s">
        <v>56</v>
      </c>
      <c r="D477" s="52" t="s">
        <v>57</v>
      </c>
      <c r="E477" s="51" t="s">
        <v>26</v>
      </c>
      <c r="F477" s="53" t="s">
        <v>58</v>
      </c>
      <c r="G477" s="54" t="s">
        <v>22</v>
      </c>
      <c r="H477" s="55"/>
      <c r="I477" s="56">
        <f t="shared" si="31"/>
        <v>193.77777777777777</v>
      </c>
      <c r="J477" s="56"/>
      <c r="K477" s="56"/>
      <c r="L477" s="57"/>
      <c r="M477" s="2">
        <v>450</v>
      </c>
    </row>
    <row r="478" spans="2:13" ht="12.75">
      <c r="B478" s="304"/>
      <c r="C478" s="38"/>
      <c r="D478" s="12"/>
      <c r="E478" s="38"/>
      <c r="H478" s="6">
        <f aca="true" t="shared" si="32" ref="H478:H483">H477-B478</f>
        <v>0</v>
      </c>
      <c r="I478" s="22">
        <f t="shared" si="31"/>
        <v>0</v>
      </c>
      <c r="J478" s="37"/>
      <c r="K478" s="37"/>
      <c r="L478" s="37"/>
      <c r="M478" s="2">
        <v>450</v>
      </c>
    </row>
    <row r="479" spans="2:13" ht="12.75">
      <c r="B479" s="224">
        <v>3000</v>
      </c>
      <c r="C479" s="33" t="s">
        <v>0</v>
      </c>
      <c r="D479" s="1" t="s">
        <v>13</v>
      </c>
      <c r="E479" s="1" t="s">
        <v>263</v>
      </c>
      <c r="F479" s="58" t="s">
        <v>368</v>
      </c>
      <c r="G479" s="27" t="s">
        <v>306</v>
      </c>
      <c r="H479" s="6">
        <f t="shared" si="32"/>
        <v>-3000</v>
      </c>
      <c r="I479" s="22">
        <f t="shared" si="31"/>
        <v>6.666666666666667</v>
      </c>
      <c r="K479" t="s">
        <v>0</v>
      </c>
      <c r="L479">
        <v>12</v>
      </c>
      <c r="M479" s="2">
        <v>450</v>
      </c>
    </row>
    <row r="480" spans="2:13" ht="12.75">
      <c r="B480" s="224">
        <v>2000</v>
      </c>
      <c r="C480" s="33" t="s">
        <v>0</v>
      </c>
      <c r="D480" s="1" t="s">
        <v>13</v>
      </c>
      <c r="E480" s="1" t="s">
        <v>369</v>
      </c>
      <c r="F480" s="58" t="s">
        <v>370</v>
      </c>
      <c r="G480" s="27" t="s">
        <v>335</v>
      </c>
      <c r="H480" s="6">
        <f t="shared" si="32"/>
        <v>-5000</v>
      </c>
      <c r="I480" s="22">
        <f t="shared" si="31"/>
        <v>4.444444444444445</v>
      </c>
      <c r="K480" t="s">
        <v>0</v>
      </c>
      <c r="L480">
        <v>12</v>
      </c>
      <c r="M480" s="2">
        <v>450</v>
      </c>
    </row>
    <row r="481" spans="1:13" s="57" customFormat="1" ht="12.75">
      <c r="A481" s="1"/>
      <c r="B481" s="224">
        <v>3000</v>
      </c>
      <c r="C481" s="33" t="s">
        <v>0</v>
      </c>
      <c r="D481" s="1" t="s">
        <v>13</v>
      </c>
      <c r="E481" s="1" t="s">
        <v>369</v>
      </c>
      <c r="F481" s="58" t="s">
        <v>371</v>
      </c>
      <c r="G481" s="27" t="s">
        <v>337</v>
      </c>
      <c r="H481" s="6">
        <f t="shared" si="32"/>
        <v>-8000</v>
      </c>
      <c r="I481" s="22">
        <f t="shared" si="31"/>
        <v>6.666666666666667</v>
      </c>
      <c r="J481"/>
      <c r="K481" t="s">
        <v>0</v>
      </c>
      <c r="L481">
        <v>12</v>
      </c>
      <c r="M481" s="2">
        <v>450</v>
      </c>
    </row>
    <row r="482" spans="2:13" ht="12.75">
      <c r="B482" s="224">
        <v>5000</v>
      </c>
      <c r="C482" s="33" t="s">
        <v>0</v>
      </c>
      <c r="D482" s="1" t="s">
        <v>13</v>
      </c>
      <c r="E482" s="1" t="s">
        <v>263</v>
      </c>
      <c r="F482" s="58" t="s">
        <v>372</v>
      </c>
      <c r="G482" s="27" t="s">
        <v>339</v>
      </c>
      <c r="H482" s="6">
        <f t="shared" si="32"/>
        <v>-13000</v>
      </c>
      <c r="I482" s="22">
        <f t="shared" si="31"/>
        <v>11.11111111111111</v>
      </c>
      <c r="K482" t="s">
        <v>0</v>
      </c>
      <c r="L482">
        <v>12</v>
      </c>
      <c r="M482" s="2">
        <v>450</v>
      </c>
    </row>
    <row r="483" spans="2:13" ht="12.75">
      <c r="B483" s="224">
        <v>5000</v>
      </c>
      <c r="C483" s="33" t="s">
        <v>0</v>
      </c>
      <c r="D483" s="1" t="s">
        <v>13</v>
      </c>
      <c r="E483" s="1" t="s">
        <v>263</v>
      </c>
      <c r="F483" s="58" t="s">
        <v>373</v>
      </c>
      <c r="G483" s="27" t="s">
        <v>341</v>
      </c>
      <c r="H483" s="6">
        <f t="shared" si="32"/>
        <v>-18000</v>
      </c>
      <c r="I483" s="22">
        <f t="shared" si="31"/>
        <v>11.11111111111111</v>
      </c>
      <c r="K483" t="s">
        <v>0</v>
      </c>
      <c r="L483">
        <v>12</v>
      </c>
      <c r="M483" s="2">
        <v>450</v>
      </c>
    </row>
    <row r="484" spans="1:13" ht="12.75">
      <c r="A484" s="11"/>
      <c r="B484" s="227">
        <f>SUM(B479:B483)</f>
        <v>18000</v>
      </c>
      <c r="C484" s="11" t="s">
        <v>0</v>
      </c>
      <c r="D484" s="11"/>
      <c r="E484" s="11"/>
      <c r="F484" s="18"/>
      <c r="G484" s="18"/>
      <c r="H484" s="55">
        <v>0</v>
      </c>
      <c r="I484" s="56">
        <f t="shared" si="31"/>
        <v>40</v>
      </c>
      <c r="J484" s="57"/>
      <c r="K484" s="57"/>
      <c r="L484" s="57"/>
      <c r="M484" s="2">
        <v>450</v>
      </c>
    </row>
    <row r="485" spans="2:13" ht="12.75">
      <c r="B485" s="224"/>
      <c r="H485" s="6">
        <f aca="true" t="shared" si="33" ref="H485:H494">H484-B485</f>
        <v>0</v>
      </c>
      <c r="I485" s="22">
        <f t="shared" si="31"/>
        <v>0</v>
      </c>
      <c r="M485" s="2">
        <v>450</v>
      </c>
    </row>
    <row r="486" spans="2:13" ht="12.75">
      <c r="B486" s="224"/>
      <c r="H486" s="6">
        <f t="shared" si="33"/>
        <v>0</v>
      </c>
      <c r="I486" s="22">
        <f t="shared" si="31"/>
        <v>0</v>
      </c>
      <c r="M486" s="2">
        <v>450</v>
      </c>
    </row>
    <row r="487" spans="2:13" ht="12.75">
      <c r="B487" s="224">
        <v>2000</v>
      </c>
      <c r="C487" s="1" t="s">
        <v>374</v>
      </c>
      <c r="D487" s="12" t="s">
        <v>13</v>
      </c>
      <c r="E487" s="1" t="s">
        <v>248</v>
      </c>
      <c r="F487" s="27" t="s">
        <v>375</v>
      </c>
      <c r="G487" s="27" t="s">
        <v>335</v>
      </c>
      <c r="H487" s="6">
        <f t="shared" si="33"/>
        <v>-2000</v>
      </c>
      <c r="I487" s="22">
        <f t="shared" si="31"/>
        <v>4.444444444444445</v>
      </c>
      <c r="K487" t="s">
        <v>263</v>
      </c>
      <c r="L487">
        <v>12</v>
      </c>
      <c r="M487" s="2">
        <v>450</v>
      </c>
    </row>
    <row r="488" spans="2:13" ht="12.75">
      <c r="B488" s="224">
        <v>2500</v>
      </c>
      <c r="C488" s="1" t="s">
        <v>376</v>
      </c>
      <c r="D488" s="12" t="s">
        <v>13</v>
      </c>
      <c r="E488" s="1" t="s">
        <v>248</v>
      </c>
      <c r="F488" s="27" t="s">
        <v>377</v>
      </c>
      <c r="G488" s="27" t="s">
        <v>335</v>
      </c>
      <c r="H488" s="6">
        <f t="shared" si="33"/>
        <v>-4500</v>
      </c>
      <c r="I488" s="22">
        <f t="shared" si="31"/>
        <v>5.555555555555555</v>
      </c>
      <c r="K488" t="s">
        <v>263</v>
      </c>
      <c r="L488">
        <v>12</v>
      </c>
      <c r="M488" s="2">
        <v>450</v>
      </c>
    </row>
    <row r="489" spans="2:13" ht="12.75">
      <c r="B489" s="224">
        <v>5000</v>
      </c>
      <c r="C489" s="1" t="s">
        <v>378</v>
      </c>
      <c r="D489" s="12" t="s">
        <v>13</v>
      </c>
      <c r="E489" s="1" t="s">
        <v>248</v>
      </c>
      <c r="F489" s="27" t="s">
        <v>379</v>
      </c>
      <c r="G489" s="27" t="s">
        <v>337</v>
      </c>
      <c r="H489" s="6">
        <f t="shared" si="33"/>
        <v>-9500</v>
      </c>
      <c r="I489" s="22">
        <f t="shared" si="31"/>
        <v>11.11111111111111</v>
      </c>
      <c r="K489" t="s">
        <v>263</v>
      </c>
      <c r="L489">
        <v>12</v>
      </c>
      <c r="M489" s="2">
        <v>450</v>
      </c>
    </row>
    <row r="490" spans="2:13" ht="12.75">
      <c r="B490" s="224">
        <v>12000</v>
      </c>
      <c r="C490" s="1" t="s">
        <v>380</v>
      </c>
      <c r="D490" s="12" t="s">
        <v>13</v>
      </c>
      <c r="E490" s="1" t="s">
        <v>248</v>
      </c>
      <c r="F490" s="27" t="s">
        <v>379</v>
      </c>
      <c r="G490" s="27" t="s">
        <v>337</v>
      </c>
      <c r="H490" s="6">
        <f t="shared" si="33"/>
        <v>-21500</v>
      </c>
      <c r="I490" s="22">
        <f t="shared" si="31"/>
        <v>26.666666666666668</v>
      </c>
      <c r="K490" t="s">
        <v>263</v>
      </c>
      <c r="L490">
        <v>12</v>
      </c>
      <c r="M490" s="2">
        <v>450</v>
      </c>
    </row>
    <row r="491" spans="2:13" ht="12.75">
      <c r="B491" s="224">
        <v>7000</v>
      </c>
      <c r="C491" s="1" t="s">
        <v>381</v>
      </c>
      <c r="D491" s="12" t="s">
        <v>13</v>
      </c>
      <c r="E491" s="1" t="s">
        <v>248</v>
      </c>
      <c r="F491" s="27" t="s">
        <v>379</v>
      </c>
      <c r="G491" s="27" t="s">
        <v>339</v>
      </c>
      <c r="H491" s="6">
        <f t="shared" si="33"/>
        <v>-28500</v>
      </c>
      <c r="I491" s="22">
        <f t="shared" si="31"/>
        <v>15.555555555555555</v>
      </c>
      <c r="K491" t="s">
        <v>263</v>
      </c>
      <c r="L491">
        <v>12</v>
      </c>
      <c r="M491" s="2">
        <v>450</v>
      </c>
    </row>
    <row r="492" spans="1:13" s="57" customFormat="1" ht="12.75">
      <c r="A492" s="1"/>
      <c r="B492" s="224">
        <v>2000</v>
      </c>
      <c r="C492" s="1" t="s">
        <v>382</v>
      </c>
      <c r="D492" s="12" t="s">
        <v>13</v>
      </c>
      <c r="E492" s="1" t="s">
        <v>248</v>
      </c>
      <c r="F492" s="27" t="s">
        <v>379</v>
      </c>
      <c r="G492" s="27" t="s">
        <v>339</v>
      </c>
      <c r="H492" s="6">
        <f t="shared" si="33"/>
        <v>-30500</v>
      </c>
      <c r="I492" s="22">
        <f t="shared" si="31"/>
        <v>4.444444444444445</v>
      </c>
      <c r="J492"/>
      <c r="K492" t="s">
        <v>263</v>
      </c>
      <c r="L492">
        <v>12</v>
      </c>
      <c r="M492" s="2">
        <v>450</v>
      </c>
    </row>
    <row r="493" spans="2:13" ht="12.75">
      <c r="B493" s="224">
        <v>2500</v>
      </c>
      <c r="C493" s="1" t="s">
        <v>383</v>
      </c>
      <c r="D493" s="12" t="s">
        <v>13</v>
      </c>
      <c r="E493" s="1" t="s">
        <v>248</v>
      </c>
      <c r="F493" s="27" t="s">
        <v>384</v>
      </c>
      <c r="G493" s="27" t="s">
        <v>341</v>
      </c>
      <c r="H493" s="6">
        <f t="shared" si="33"/>
        <v>-33000</v>
      </c>
      <c r="I493" s="22">
        <f t="shared" si="31"/>
        <v>5.555555555555555</v>
      </c>
      <c r="K493" t="s">
        <v>263</v>
      </c>
      <c r="L493">
        <v>12</v>
      </c>
      <c r="M493" s="2">
        <v>450</v>
      </c>
    </row>
    <row r="494" spans="2:13" ht="12.75">
      <c r="B494" s="224">
        <v>2000</v>
      </c>
      <c r="C494" s="1" t="s">
        <v>385</v>
      </c>
      <c r="D494" s="12" t="s">
        <v>13</v>
      </c>
      <c r="E494" s="1" t="s">
        <v>248</v>
      </c>
      <c r="F494" s="27" t="s">
        <v>386</v>
      </c>
      <c r="G494" s="27" t="s">
        <v>341</v>
      </c>
      <c r="H494" s="6">
        <f t="shared" si="33"/>
        <v>-35000</v>
      </c>
      <c r="I494" s="22">
        <f t="shared" si="31"/>
        <v>4.444444444444445</v>
      </c>
      <c r="K494" t="s">
        <v>263</v>
      </c>
      <c r="L494">
        <v>12</v>
      </c>
      <c r="M494" s="2">
        <v>450</v>
      </c>
    </row>
    <row r="495" spans="1:13" ht="12.75">
      <c r="A495" s="11"/>
      <c r="B495" s="227">
        <f>SUM(B487:B494)</f>
        <v>35000</v>
      </c>
      <c r="C495" s="11" t="s">
        <v>19</v>
      </c>
      <c r="D495" s="11"/>
      <c r="E495" s="11"/>
      <c r="F495" s="18"/>
      <c r="G495" s="18"/>
      <c r="H495" s="55">
        <v>0</v>
      </c>
      <c r="I495" s="56">
        <f t="shared" si="31"/>
        <v>77.77777777777777</v>
      </c>
      <c r="J495" s="57"/>
      <c r="K495" s="57"/>
      <c r="L495" s="57"/>
      <c r="M495" s="2">
        <v>450</v>
      </c>
    </row>
    <row r="496" spans="2:13" ht="12.75">
      <c r="B496" s="224"/>
      <c r="H496" s="6">
        <f aca="true" t="shared" si="34" ref="H496:H502">H495-B496</f>
        <v>0</v>
      </c>
      <c r="I496" s="22">
        <f t="shared" si="31"/>
        <v>0</v>
      </c>
      <c r="M496" s="2">
        <v>450</v>
      </c>
    </row>
    <row r="497" spans="2:13" ht="12.75">
      <c r="B497" s="224"/>
      <c r="H497" s="6">
        <f t="shared" si="34"/>
        <v>0</v>
      </c>
      <c r="I497" s="22">
        <f t="shared" si="31"/>
        <v>0</v>
      </c>
      <c r="M497" s="2">
        <v>450</v>
      </c>
    </row>
    <row r="498" spans="2:13" ht="12.75">
      <c r="B498" s="224">
        <v>1500</v>
      </c>
      <c r="C498" s="1" t="s">
        <v>224</v>
      </c>
      <c r="D498" s="12" t="s">
        <v>13</v>
      </c>
      <c r="E498" s="1" t="s">
        <v>23</v>
      </c>
      <c r="F498" s="27" t="s">
        <v>379</v>
      </c>
      <c r="G498" s="27" t="s">
        <v>306</v>
      </c>
      <c r="H498" s="6">
        <f t="shared" si="34"/>
        <v>-1500</v>
      </c>
      <c r="I498" s="22">
        <f t="shared" si="31"/>
        <v>3.3333333333333335</v>
      </c>
      <c r="K498" t="s">
        <v>263</v>
      </c>
      <c r="L498">
        <v>12</v>
      </c>
      <c r="M498" s="2">
        <v>450</v>
      </c>
    </row>
    <row r="499" spans="2:13" ht="12.75">
      <c r="B499" s="224">
        <v>1800</v>
      </c>
      <c r="C499" s="1" t="s">
        <v>224</v>
      </c>
      <c r="D499" s="12" t="s">
        <v>13</v>
      </c>
      <c r="E499" s="1" t="s">
        <v>23</v>
      </c>
      <c r="F499" s="27" t="s">
        <v>379</v>
      </c>
      <c r="G499" s="27" t="s">
        <v>335</v>
      </c>
      <c r="H499" s="6">
        <f t="shared" si="34"/>
        <v>-3300</v>
      </c>
      <c r="I499" s="22">
        <f t="shared" si="31"/>
        <v>4</v>
      </c>
      <c r="K499" t="s">
        <v>263</v>
      </c>
      <c r="L499">
        <v>12</v>
      </c>
      <c r="M499" s="2">
        <v>450</v>
      </c>
    </row>
    <row r="500" spans="1:13" s="57" customFormat="1" ht="12.75">
      <c r="A500" s="1"/>
      <c r="B500" s="224">
        <v>900</v>
      </c>
      <c r="C500" s="1" t="s">
        <v>224</v>
      </c>
      <c r="D500" s="12" t="s">
        <v>13</v>
      </c>
      <c r="E500" s="1" t="s">
        <v>23</v>
      </c>
      <c r="F500" s="27" t="s">
        <v>379</v>
      </c>
      <c r="G500" s="27" t="s">
        <v>337</v>
      </c>
      <c r="H500" s="6">
        <f t="shared" si="34"/>
        <v>-4200</v>
      </c>
      <c r="I500" s="22">
        <f t="shared" si="31"/>
        <v>2</v>
      </c>
      <c r="J500"/>
      <c r="K500" t="s">
        <v>263</v>
      </c>
      <c r="L500">
        <v>12</v>
      </c>
      <c r="M500" s="2">
        <v>450</v>
      </c>
    </row>
    <row r="501" spans="2:13" ht="12.75">
      <c r="B501" s="224">
        <v>1000</v>
      </c>
      <c r="C501" s="1" t="s">
        <v>224</v>
      </c>
      <c r="D501" s="12" t="s">
        <v>13</v>
      </c>
      <c r="E501" s="1" t="s">
        <v>23</v>
      </c>
      <c r="F501" s="27" t="s">
        <v>379</v>
      </c>
      <c r="G501" s="27" t="s">
        <v>339</v>
      </c>
      <c r="H501" s="6">
        <f t="shared" si="34"/>
        <v>-5200</v>
      </c>
      <c r="I501" s="22">
        <f t="shared" si="31"/>
        <v>2.2222222222222223</v>
      </c>
      <c r="K501" t="s">
        <v>263</v>
      </c>
      <c r="L501">
        <v>12</v>
      </c>
      <c r="M501" s="2">
        <v>450</v>
      </c>
    </row>
    <row r="502" spans="2:13" ht="12.75">
      <c r="B502" s="224">
        <v>1500</v>
      </c>
      <c r="C502" s="1" t="s">
        <v>224</v>
      </c>
      <c r="D502" s="12" t="s">
        <v>13</v>
      </c>
      <c r="E502" s="1" t="s">
        <v>23</v>
      </c>
      <c r="F502" s="27" t="s">
        <v>379</v>
      </c>
      <c r="G502" s="27" t="s">
        <v>341</v>
      </c>
      <c r="H502" s="6">
        <f t="shared" si="34"/>
        <v>-6700</v>
      </c>
      <c r="I502" s="22">
        <f t="shared" si="31"/>
        <v>3.3333333333333335</v>
      </c>
      <c r="K502" t="s">
        <v>263</v>
      </c>
      <c r="L502">
        <v>12</v>
      </c>
      <c r="M502" s="2">
        <v>450</v>
      </c>
    </row>
    <row r="503" spans="1:13" ht="12.75">
      <c r="A503" s="11"/>
      <c r="B503" s="227">
        <f>SUM(B498:B502)</f>
        <v>6700</v>
      </c>
      <c r="C503" s="11"/>
      <c r="D503" s="11"/>
      <c r="E503" s="11" t="s">
        <v>23</v>
      </c>
      <c r="F503" s="18"/>
      <c r="G503" s="18"/>
      <c r="H503" s="55">
        <v>0</v>
      </c>
      <c r="I503" s="56">
        <f t="shared" si="31"/>
        <v>14.88888888888889</v>
      </c>
      <c r="J503" s="57"/>
      <c r="K503" s="57"/>
      <c r="L503" s="57"/>
      <c r="M503" s="2">
        <v>450</v>
      </c>
    </row>
    <row r="504" spans="2:13" ht="12.75">
      <c r="B504" s="224"/>
      <c r="H504" s="6">
        <f>H503-B504</f>
        <v>0</v>
      </c>
      <c r="I504" s="22">
        <f t="shared" si="31"/>
        <v>0</v>
      </c>
      <c r="M504" s="2">
        <v>450</v>
      </c>
    </row>
    <row r="505" spans="2:13" ht="12.75">
      <c r="B505" s="224"/>
      <c r="H505" s="6">
        <f>H504-B505</f>
        <v>0</v>
      </c>
      <c r="I505" s="22">
        <f t="shared" si="31"/>
        <v>0</v>
      </c>
      <c r="M505" s="2">
        <v>450</v>
      </c>
    </row>
    <row r="506" spans="1:13" s="57" customFormat="1" ht="12.75">
      <c r="A506" s="1"/>
      <c r="B506" s="224">
        <v>5000</v>
      </c>
      <c r="C506" s="1" t="s">
        <v>28</v>
      </c>
      <c r="D506" s="12" t="s">
        <v>13</v>
      </c>
      <c r="E506" s="1" t="s">
        <v>248</v>
      </c>
      <c r="F506" s="27" t="s">
        <v>387</v>
      </c>
      <c r="G506" s="27" t="s">
        <v>335</v>
      </c>
      <c r="H506" s="6">
        <f>H505-B506</f>
        <v>-5000</v>
      </c>
      <c r="I506" s="22">
        <f t="shared" si="31"/>
        <v>11.11111111111111</v>
      </c>
      <c r="J506"/>
      <c r="K506" t="s">
        <v>263</v>
      </c>
      <c r="L506">
        <v>12</v>
      </c>
      <c r="M506" s="2">
        <v>450</v>
      </c>
    </row>
    <row r="507" spans="2:13" ht="12.75">
      <c r="B507" s="224">
        <v>5000</v>
      </c>
      <c r="C507" s="1" t="s">
        <v>28</v>
      </c>
      <c r="D507" s="12" t="s">
        <v>13</v>
      </c>
      <c r="E507" s="1" t="s">
        <v>248</v>
      </c>
      <c r="F507" s="27" t="s">
        <v>387</v>
      </c>
      <c r="G507" s="27" t="s">
        <v>337</v>
      </c>
      <c r="H507" s="6">
        <f>H506-B507</f>
        <v>-10000</v>
      </c>
      <c r="I507" s="22">
        <f t="shared" si="31"/>
        <v>11.11111111111111</v>
      </c>
      <c r="K507" t="s">
        <v>263</v>
      </c>
      <c r="L507">
        <v>12</v>
      </c>
      <c r="M507" s="2">
        <v>450</v>
      </c>
    </row>
    <row r="508" spans="2:13" ht="12.75">
      <c r="B508" s="224">
        <v>5000</v>
      </c>
      <c r="C508" s="1" t="s">
        <v>28</v>
      </c>
      <c r="D508" s="12" t="s">
        <v>13</v>
      </c>
      <c r="E508" s="1" t="s">
        <v>248</v>
      </c>
      <c r="F508" s="27" t="s">
        <v>387</v>
      </c>
      <c r="G508" s="27" t="s">
        <v>339</v>
      </c>
      <c r="H508" s="6">
        <f>H507-B508</f>
        <v>-15000</v>
      </c>
      <c r="I508" s="22">
        <f t="shared" si="31"/>
        <v>11.11111111111111</v>
      </c>
      <c r="K508" t="s">
        <v>263</v>
      </c>
      <c r="L508">
        <v>12</v>
      </c>
      <c r="M508" s="2">
        <v>450</v>
      </c>
    </row>
    <row r="509" spans="1:13" ht="12.75">
      <c r="A509" s="11"/>
      <c r="B509" s="227">
        <f>SUM(B506:B508)</f>
        <v>15000</v>
      </c>
      <c r="C509" s="11" t="s">
        <v>28</v>
      </c>
      <c r="D509" s="11"/>
      <c r="E509" s="11"/>
      <c r="F509" s="18"/>
      <c r="G509" s="18"/>
      <c r="H509" s="55">
        <v>0</v>
      </c>
      <c r="I509" s="56">
        <f t="shared" si="31"/>
        <v>33.333333333333336</v>
      </c>
      <c r="J509" s="57"/>
      <c r="K509" s="57"/>
      <c r="L509" s="57"/>
      <c r="M509" s="2">
        <v>450</v>
      </c>
    </row>
    <row r="510" spans="2:13" ht="12.75">
      <c r="B510" s="224"/>
      <c r="H510" s="6">
        <f aca="true" t="shared" si="35" ref="H510:H518">H509-B510</f>
        <v>0</v>
      </c>
      <c r="I510" s="22">
        <f t="shared" si="31"/>
        <v>0</v>
      </c>
      <c r="M510" s="2">
        <v>450</v>
      </c>
    </row>
    <row r="511" spans="2:13" ht="12.75">
      <c r="B511" s="224"/>
      <c r="H511" s="6">
        <f t="shared" si="35"/>
        <v>0</v>
      </c>
      <c r="I511" s="22">
        <f t="shared" si="31"/>
        <v>0</v>
      </c>
      <c r="M511" s="2">
        <v>450</v>
      </c>
    </row>
    <row r="512" spans="2:13" ht="12.75">
      <c r="B512" s="224">
        <v>2000</v>
      </c>
      <c r="C512" s="1" t="s">
        <v>29</v>
      </c>
      <c r="D512" s="12" t="s">
        <v>13</v>
      </c>
      <c r="E512" s="1" t="s">
        <v>248</v>
      </c>
      <c r="F512" s="27" t="s">
        <v>379</v>
      </c>
      <c r="G512" s="27" t="s">
        <v>335</v>
      </c>
      <c r="H512" s="6">
        <f t="shared" si="35"/>
        <v>-2000</v>
      </c>
      <c r="I512" s="22">
        <f t="shared" si="31"/>
        <v>4.444444444444445</v>
      </c>
      <c r="K512" t="s">
        <v>263</v>
      </c>
      <c r="L512">
        <v>12</v>
      </c>
      <c r="M512" s="2">
        <v>450</v>
      </c>
    </row>
    <row r="513" spans="2:13" ht="12.75">
      <c r="B513" s="224">
        <v>500</v>
      </c>
      <c r="C513" s="1" t="s">
        <v>29</v>
      </c>
      <c r="D513" s="12" t="s">
        <v>13</v>
      </c>
      <c r="E513" s="1" t="s">
        <v>248</v>
      </c>
      <c r="F513" s="27" t="s">
        <v>379</v>
      </c>
      <c r="G513" s="27" t="s">
        <v>335</v>
      </c>
      <c r="H513" s="6">
        <f t="shared" si="35"/>
        <v>-2500</v>
      </c>
      <c r="I513" s="22">
        <f t="shared" si="31"/>
        <v>1.1111111111111112</v>
      </c>
      <c r="K513" t="s">
        <v>263</v>
      </c>
      <c r="L513">
        <v>12</v>
      </c>
      <c r="M513" s="2">
        <v>450</v>
      </c>
    </row>
    <row r="514" spans="2:13" ht="12.75">
      <c r="B514" s="224">
        <v>2000</v>
      </c>
      <c r="C514" s="1" t="s">
        <v>29</v>
      </c>
      <c r="D514" s="12" t="s">
        <v>13</v>
      </c>
      <c r="E514" s="1" t="s">
        <v>248</v>
      </c>
      <c r="F514" s="27" t="s">
        <v>379</v>
      </c>
      <c r="G514" s="27" t="s">
        <v>337</v>
      </c>
      <c r="H514" s="6">
        <f t="shared" si="35"/>
        <v>-4500</v>
      </c>
      <c r="I514" s="22">
        <f t="shared" si="31"/>
        <v>4.444444444444445</v>
      </c>
      <c r="K514" t="s">
        <v>263</v>
      </c>
      <c r="L514">
        <v>12</v>
      </c>
      <c r="M514" s="2">
        <v>450</v>
      </c>
    </row>
    <row r="515" spans="2:13" ht="12.75">
      <c r="B515" s="224">
        <v>500</v>
      </c>
      <c r="C515" s="1" t="s">
        <v>29</v>
      </c>
      <c r="D515" s="12" t="s">
        <v>13</v>
      </c>
      <c r="E515" s="1" t="s">
        <v>248</v>
      </c>
      <c r="F515" s="27" t="s">
        <v>379</v>
      </c>
      <c r="G515" s="27" t="s">
        <v>337</v>
      </c>
      <c r="H515" s="6">
        <f t="shared" si="35"/>
        <v>-5000</v>
      </c>
      <c r="I515" s="22">
        <f t="shared" si="31"/>
        <v>1.1111111111111112</v>
      </c>
      <c r="K515" t="s">
        <v>263</v>
      </c>
      <c r="L515">
        <v>12</v>
      </c>
      <c r="M515" s="2">
        <v>450</v>
      </c>
    </row>
    <row r="516" spans="1:13" s="57" customFormat="1" ht="12.75">
      <c r="A516" s="1"/>
      <c r="B516" s="224">
        <v>2000</v>
      </c>
      <c r="C516" s="1" t="s">
        <v>29</v>
      </c>
      <c r="D516" s="12" t="s">
        <v>13</v>
      </c>
      <c r="E516" s="1" t="s">
        <v>248</v>
      </c>
      <c r="F516" s="27" t="s">
        <v>379</v>
      </c>
      <c r="G516" s="27" t="s">
        <v>339</v>
      </c>
      <c r="H516" s="6">
        <f t="shared" si="35"/>
        <v>-7000</v>
      </c>
      <c r="I516" s="22">
        <f t="shared" si="31"/>
        <v>4.444444444444445</v>
      </c>
      <c r="J516"/>
      <c r="K516" t="s">
        <v>263</v>
      </c>
      <c r="L516">
        <v>12</v>
      </c>
      <c r="M516" s="2">
        <v>450</v>
      </c>
    </row>
    <row r="517" spans="2:13" ht="12.75">
      <c r="B517" s="224">
        <v>500</v>
      </c>
      <c r="C517" s="1" t="s">
        <v>29</v>
      </c>
      <c r="D517" s="12" t="s">
        <v>13</v>
      </c>
      <c r="E517" s="1" t="s">
        <v>248</v>
      </c>
      <c r="F517" s="27" t="s">
        <v>379</v>
      </c>
      <c r="G517" s="27" t="s">
        <v>339</v>
      </c>
      <c r="H517" s="6">
        <f t="shared" si="35"/>
        <v>-7500</v>
      </c>
      <c r="I517" s="22">
        <f t="shared" si="31"/>
        <v>1.1111111111111112</v>
      </c>
      <c r="K517" t="s">
        <v>263</v>
      </c>
      <c r="L517">
        <v>12</v>
      </c>
      <c r="M517" s="2">
        <v>450</v>
      </c>
    </row>
    <row r="518" spans="2:13" ht="12.75">
      <c r="B518" s="224">
        <v>2000</v>
      </c>
      <c r="C518" s="1" t="s">
        <v>29</v>
      </c>
      <c r="D518" s="12" t="s">
        <v>13</v>
      </c>
      <c r="E518" s="1" t="s">
        <v>248</v>
      </c>
      <c r="F518" s="27" t="s">
        <v>379</v>
      </c>
      <c r="G518" s="27" t="s">
        <v>341</v>
      </c>
      <c r="H518" s="6">
        <f t="shared" si="35"/>
        <v>-9500</v>
      </c>
      <c r="I518" s="22">
        <f t="shared" si="31"/>
        <v>4.444444444444445</v>
      </c>
      <c r="K518" t="s">
        <v>263</v>
      </c>
      <c r="L518">
        <v>12</v>
      </c>
      <c r="M518" s="2">
        <v>450</v>
      </c>
    </row>
    <row r="519" spans="1:13" ht="12.75">
      <c r="A519" s="11"/>
      <c r="B519" s="227">
        <f>SUM(B512:B518)</f>
        <v>9500</v>
      </c>
      <c r="C519" s="11" t="s">
        <v>29</v>
      </c>
      <c r="D519" s="11"/>
      <c r="E519" s="11"/>
      <c r="F519" s="18"/>
      <c r="G519" s="18"/>
      <c r="H519" s="55">
        <v>0</v>
      </c>
      <c r="I519" s="56">
        <f t="shared" si="31"/>
        <v>21.11111111111111</v>
      </c>
      <c r="J519" s="57"/>
      <c r="K519" s="57"/>
      <c r="L519" s="57"/>
      <c r="M519" s="2">
        <v>450</v>
      </c>
    </row>
    <row r="520" spans="2:13" ht="12.75">
      <c r="B520" s="224"/>
      <c r="H520" s="6">
        <f>H519-B520</f>
        <v>0</v>
      </c>
      <c r="I520" s="22">
        <f t="shared" si="31"/>
        <v>0</v>
      </c>
      <c r="M520" s="2">
        <v>450</v>
      </c>
    </row>
    <row r="521" spans="2:13" ht="12.75">
      <c r="B521" s="224"/>
      <c r="H521" s="6">
        <f>H520-B521</f>
        <v>0</v>
      </c>
      <c r="I521" s="22">
        <f t="shared" si="31"/>
        <v>0</v>
      </c>
      <c r="M521" s="2">
        <v>450</v>
      </c>
    </row>
    <row r="522" spans="1:13" s="57" customFormat="1" ht="12.75">
      <c r="A522" s="1"/>
      <c r="B522" s="224">
        <v>1000</v>
      </c>
      <c r="C522" s="1" t="s">
        <v>291</v>
      </c>
      <c r="D522" s="12" t="s">
        <v>13</v>
      </c>
      <c r="E522" s="1" t="s">
        <v>262</v>
      </c>
      <c r="F522" s="27" t="s">
        <v>379</v>
      </c>
      <c r="G522" s="27" t="s">
        <v>335</v>
      </c>
      <c r="H522" s="6">
        <f>H521-B522</f>
        <v>-1000</v>
      </c>
      <c r="I522" s="22">
        <f t="shared" si="31"/>
        <v>2.2222222222222223</v>
      </c>
      <c r="J522"/>
      <c r="K522" t="s">
        <v>263</v>
      </c>
      <c r="L522">
        <v>12</v>
      </c>
      <c r="M522" s="2">
        <v>450</v>
      </c>
    </row>
    <row r="523" spans="2:13" ht="12.75">
      <c r="B523" s="224">
        <v>1000</v>
      </c>
      <c r="C523" s="1" t="s">
        <v>291</v>
      </c>
      <c r="D523" s="12" t="s">
        <v>13</v>
      </c>
      <c r="E523" s="1" t="s">
        <v>262</v>
      </c>
      <c r="F523" s="27" t="s">
        <v>379</v>
      </c>
      <c r="G523" s="27" t="s">
        <v>337</v>
      </c>
      <c r="H523" s="6">
        <f>H522-B523</f>
        <v>-2000</v>
      </c>
      <c r="I523" s="22">
        <f t="shared" si="31"/>
        <v>2.2222222222222223</v>
      </c>
      <c r="K523" t="s">
        <v>263</v>
      </c>
      <c r="L523">
        <v>12</v>
      </c>
      <c r="M523" s="2">
        <v>450</v>
      </c>
    </row>
    <row r="524" spans="2:13" ht="12.75">
      <c r="B524" s="224">
        <v>1000</v>
      </c>
      <c r="C524" s="1" t="s">
        <v>291</v>
      </c>
      <c r="D524" s="12" t="s">
        <v>13</v>
      </c>
      <c r="E524" s="1" t="s">
        <v>262</v>
      </c>
      <c r="F524" s="27" t="s">
        <v>379</v>
      </c>
      <c r="G524" s="27" t="s">
        <v>339</v>
      </c>
      <c r="H524" s="6">
        <f>H523-B524</f>
        <v>-3000</v>
      </c>
      <c r="I524" s="22">
        <f t="shared" si="31"/>
        <v>2.2222222222222223</v>
      </c>
      <c r="K524" t="s">
        <v>263</v>
      </c>
      <c r="L524">
        <v>12</v>
      </c>
      <c r="M524" s="2">
        <v>450</v>
      </c>
    </row>
    <row r="525" spans="1:13" ht="12.75">
      <c r="A525" s="11"/>
      <c r="B525" s="227">
        <f>SUM(B522:B524)</f>
        <v>3000</v>
      </c>
      <c r="C525" s="11"/>
      <c r="D525" s="11"/>
      <c r="E525" s="11" t="s">
        <v>262</v>
      </c>
      <c r="F525" s="18"/>
      <c r="G525" s="18"/>
      <c r="H525" s="55">
        <v>0</v>
      </c>
      <c r="I525" s="56">
        <f t="shared" si="31"/>
        <v>6.666666666666667</v>
      </c>
      <c r="J525" s="57"/>
      <c r="K525" s="57"/>
      <c r="L525" s="57"/>
      <c r="M525" s="2">
        <v>450</v>
      </c>
    </row>
    <row r="526" spans="2:13" ht="12.75">
      <c r="B526" s="69"/>
      <c r="H526" s="6">
        <f>H525-B526</f>
        <v>0</v>
      </c>
      <c r="I526" s="22">
        <f t="shared" si="31"/>
        <v>0</v>
      </c>
      <c r="M526" s="2">
        <v>450</v>
      </c>
    </row>
    <row r="527" spans="1:13" s="57" customFormat="1" ht="12.75">
      <c r="A527" s="1"/>
      <c r="B527" s="69"/>
      <c r="C527" s="1"/>
      <c r="D527" s="1"/>
      <c r="E527" s="1"/>
      <c r="F527" s="27"/>
      <c r="G527" s="27"/>
      <c r="H527" s="6">
        <f>H526-B527</f>
        <v>0</v>
      </c>
      <c r="I527" s="22">
        <f t="shared" si="31"/>
        <v>0</v>
      </c>
      <c r="J527"/>
      <c r="K527"/>
      <c r="L527"/>
      <c r="M527" s="2">
        <v>450</v>
      </c>
    </row>
    <row r="528" spans="2:13" ht="12.75">
      <c r="B528" s="69"/>
      <c r="H528" s="6">
        <f>H527-B528</f>
        <v>0</v>
      </c>
      <c r="I528" s="22">
        <f t="shared" si="31"/>
        <v>0</v>
      </c>
      <c r="M528" s="2">
        <v>450</v>
      </c>
    </row>
    <row r="529" spans="2:13" ht="12.75">
      <c r="B529" s="69"/>
      <c r="H529" s="6">
        <f>H528-B529</f>
        <v>0</v>
      </c>
      <c r="I529" s="22">
        <f t="shared" si="31"/>
        <v>0</v>
      </c>
      <c r="M529" s="2">
        <v>450</v>
      </c>
    </row>
    <row r="530" spans="1:13" s="57" customFormat="1" ht="12.75">
      <c r="A530" s="11"/>
      <c r="B530" s="290">
        <f>+B533+B538+B542+B546+B550+B554</f>
        <v>18100</v>
      </c>
      <c r="C530" s="51" t="s">
        <v>59</v>
      </c>
      <c r="D530" s="52" t="s">
        <v>60</v>
      </c>
      <c r="E530" s="51" t="s">
        <v>16</v>
      </c>
      <c r="F530" s="53" t="s">
        <v>38</v>
      </c>
      <c r="G530" s="54" t="s">
        <v>39</v>
      </c>
      <c r="H530" s="55"/>
      <c r="I530" s="56">
        <f t="shared" si="31"/>
        <v>40.22222222222222</v>
      </c>
      <c r="J530" s="56"/>
      <c r="K530" s="56"/>
      <c r="M530" s="2">
        <v>450</v>
      </c>
    </row>
    <row r="531" spans="2:13" ht="12.75">
      <c r="B531" s="289"/>
      <c r="H531" s="6">
        <f>H530-B531</f>
        <v>0</v>
      </c>
      <c r="I531" s="22">
        <f t="shared" si="31"/>
        <v>0</v>
      </c>
      <c r="M531" s="2">
        <v>450</v>
      </c>
    </row>
    <row r="532" spans="2:13" ht="12.75">
      <c r="B532" s="289">
        <v>5000</v>
      </c>
      <c r="C532" s="33" t="s">
        <v>0</v>
      </c>
      <c r="D532" s="1" t="s">
        <v>13</v>
      </c>
      <c r="E532" s="1" t="s">
        <v>362</v>
      </c>
      <c r="F532" s="58" t="s">
        <v>388</v>
      </c>
      <c r="G532" s="27" t="s">
        <v>337</v>
      </c>
      <c r="H532" s="6">
        <f>H531-B532</f>
        <v>-5000</v>
      </c>
      <c r="I532" s="22">
        <f t="shared" si="31"/>
        <v>11.11111111111111</v>
      </c>
      <c r="K532" t="s">
        <v>0</v>
      </c>
      <c r="L532">
        <v>13</v>
      </c>
      <c r="M532" s="2">
        <v>450</v>
      </c>
    </row>
    <row r="533" spans="1:13" ht="12.75">
      <c r="A533" s="11"/>
      <c r="B533" s="290">
        <f>SUM(B532)</f>
        <v>5000</v>
      </c>
      <c r="C533" s="11" t="s">
        <v>0</v>
      </c>
      <c r="D533" s="11"/>
      <c r="E533" s="11"/>
      <c r="F533" s="18"/>
      <c r="G533" s="18"/>
      <c r="H533" s="55">
        <v>0</v>
      </c>
      <c r="I533" s="56">
        <f t="shared" si="31"/>
        <v>11.11111111111111</v>
      </c>
      <c r="J533" s="57"/>
      <c r="K533" s="57"/>
      <c r="L533" s="57"/>
      <c r="M533" s="2">
        <v>450</v>
      </c>
    </row>
    <row r="534" spans="2:13" ht="12.75">
      <c r="B534" s="289"/>
      <c r="H534" s="6">
        <f>H533-B534</f>
        <v>0</v>
      </c>
      <c r="I534" s="22">
        <f t="shared" si="31"/>
        <v>0</v>
      </c>
      <c r="M534" s="2">
        <v>450</v>
      </c>
    </row>
    <row r="535" spans="1:13" s="57" customFormat="1" ht="12.75">
      <c r="A535" s="1"/>
      <c r="B535" s="289"/>
      <c r="C535" s="1"/>
      <c r="D535" s="1"/>
      <c r="E535" s="1"/>
      <c r="F535" s="27"/>
      <c r="G535" s="27"/>
      <c r="H535" s="6">
        <f>H534-B535</f>
        <v>0</v>
      </c>
      <c r="I535" s="22">
        <f t="shared" si="31"/>
        <v>0</v>
      </c>
      <c r="J535"/>
      <c r="K535"/>
      <c r="L535"/>
      <c r="M535" s="2">
        <v>450</v>
      </c>
    </row>
    <row r="536" spans="2:13" ht="12.75">
      <c r="B536" s="289">
        <v>1500</v>
      </c>
      <c r="C536" s="1" t="s">
        <v>389</v>
      </c>
      <c r="D536" s="12" t="s">
        <v>13</v>
      </c>
      <c r="E536" s="1" t="s">
        <v>248</v>
      </c>
      <c r="F536" s="27" t="s">
        <v>390</v>
      </c>
      <c r="G536" s="27" t="s">
        <v>337</v>
      </c>
      <c r="H536" s="6">
        <f>H535-B536</f>
        <v>-1500</v>
      </c>
      <c r="I536" s="22">
        <f t="shared" si="31"/>
        <v>3.3333333333333335</v>
      </c>
      <c r="K536" t="s">
        <v>244</v>
      </c>
      <c r="L536">
        <v>14</v>
      </c>
      <c r="M536" s="2">
        <v>450</v>
      </c>
    </row>
    <row r="537" spans="2:13" ht="12.75">
      <c r="B537" s="289">
        <v>2000</v>
      </c>
      <c r="C537" s="1" t="s">
        <v>391</v>
      </c>
      <c r="D537" s="12" t="s">
        <v>13</v>
      </c>
      <c r="E537" s="1" t="s">
        <v>248</v>
      </c>
      <c r="F537" s="27" t="s">
        <v>390</v>
      </c>
      <c r="G537" s="27" t="s">
        <v>337</v>
      </c>
      <c r="H537" s="6">
        <f>H536-B537</f>
        <v>-3500</v>
      </c>
      <c r="I537" s="22">
        <f aca="true" t="shared" si="36" ref="I537:I600">+B537/M537</f>
        <v>4.444444444444445</v>
      </c>
      <c r="K537" t="s">
        <v>244</v>
      </c>
      <c r="L537">
        <v>14</v>
      </c>
      <c r="M537" s="2">
        <v>450</v>
      </c>
    </row>
    <row r="538" spans="1:13" ht="12.75">
      <c r="A538" s="11"/>
      <c r="B538" s="290">
        <f>SUM(B536:B537)</f>
        <v>3500</v>
      </c>
      <c r="C538" s="11" t="s">
        <v>19</v>
      </c>
      <c r="D538" s="11"/>
      <c r="E538" s="11"/>
      <c r="F538" s="18"/>
      <c r="G538" s="18"/>
      <c r="H538" s="55">
        <v>0</v>
      </c>
      <c r="I538" s="56">
        <f t="shared" si="36"/>
        <v>7.777777777777778</v>
      </c>
      <c r="J538" s="57"/>
      <c r="K538" s="57"/>
      <c r="L538" s="57"/>
      <c r="M538" s="2">
        <v>450</v>
      </c>
    </row>
    <row r="539" spans="1:13" s="57" customFormat="1" ht="12.75">
      <c r="A539" s="1"/>
      <c r="B539" s="289"/>
      <c r="C539" s="1"/>
      <c r="D539" s="1"/>
      <c r="E539" s="1"/>
      <c r="F539" s="27"/>
      <c r="G539" s="27"/>
      <c r="H539" s="6">
        <f>H538-B539</f>
        <v>0</v>
      </c>
      <c r="I539" s="22">
        <f t="shared" si="36"/>
        <v>0</v>
      </c>
      <c r="J539"/>
      <c r="K539"/>
      <c r="L539"/>
      <c r="M539" s="2">
        <v>450</v>
      </c>
    </row>
    <row r="540" spans="2:13" ht="12.75">
      <c r="B540" s="289"/>
      <c r="H540" s="6">
        <f>H539-B540</f>
        <v>0</v>
      </c>
      <c r="I540" s="22">
        <f t="shared" si="36"/>
        <v>0</v>
      </c>
      <c r="M540" s="2">
        <v>450</v>
      </c>
    </row>
    <row r="541" spans="2:13" ht="12.75">
      <c r="B541" s="289">
        <v>1600</v>
      </c>
      <c r="C541" s="1" t="s">
        <v>240</v>
      </c>
      <c r="D541" s="12" t="s">
        <v>13</v>
      </c>
      <c r="E541" s="1" t="s">
        <v>23</v>
      </c>
      <c r="F541" s="27" t="s">
        <v>390</v>
      </c>
      <c r="G541" s="27" t="s">
        <v>337</v>
      </c>
      <c r="H541" s="6">
        <f>H540-B541</f>
        <v>-1600</v>
      </c>
      <c r="I541" s="22">
        <f t="shared" si="36"/>
        <v>3.5555555555555554</v>
      </c>
      <c r="K541" t="s">
        <v>244</v>
      </c>
      <c r="L541">
        <v>14</v>
      </c>
      <c r="M541" s="2">
        <v>450</v>
      </c>
    </row>
    <row r="542" spans="1:13" ht="12.75">
      <c r="A542" s="11"/>
      <c r="B542" s="290">
        <f>SUM(B541)</f>
        <v>1600</v>
      </c>
      <c r="C542" s="11"/>
      <c r="D542" s="11"/>
      <c r="E542" s="11" t="s">
        <v>23</v>
      </c>
      <c r="F542" s="18"/>
      <c r="G542" s="18"/>
      <c r="H542" s="55">
        <v>0</v>
      </c>
      <c r="I542" s="56">
        <f t="shared" si="36"/>
        <v>3.5555555555555554</v>
      </c>
      <c r="J542" s="57"/>
      <c r="K542" s="57"/>
      <c r="L542" s="57"/>
      <c r="M542" s="2">
        <v>450</v>
      </c>
    </row>
    <row r="543" spans="1:13" s="57" customFormat="1" ht="12.75">
      <c r="A543" s="1"/>
      <c r="B543" s="289"/>
      <c r="C543" s="1"/>
      <c r="D543" s="1"/>
      <c r="E543" s="1"/>
      <c r="F543" s="27"/>
      <c r="G543" s="27"/>
      <c r="H543" s="6">
        <f>H542-B543</f>
        <v>0</v>
      </c>
      <c r="I543" s="22">
        <f t="shared" si="36"/>
        <v>0</v>
      </c>
      <c r="J543"/>
      <c r="K543"/>
      <c r="L543"/>
      <c r="M543" s="2">
        <v>450</v>
      </c>
    </row>
    <row r="544" spans="2:13" ht="12.75">
      <c r="B544" s="289"/>
      <c r="H544" s="6">
        <f>H543-B544</f>
        <v>0</v>
      </c>
      <c r="I544" s="22">
        <f t="shared" si="36"/>
        <v>0</v>
      </c>
      <c r="M544" s="2">
        <v>450</v>
      </c>
    </row>
    <row r="545" spans="2:13" ht="12.75">
      <c r="B545" s="289">
        <v>5000</v>
      </c>
      <c r="C545" s="1" t="s">
        <v>28</v>
      </c>
      <c r="D545" s="12" t="s">
        <v>13</v>
      </c>
      <c r="E545" s="1" t="s">
        <v>248</v>
      </c>
      <c r="F545" s="27" t="s">
        <v>392</v>
      </c>
      <c r="G545" s="27" t="s">
        <v>337</v>
      </c>
      <c r="H545" s="6">
        <f>H544-B545</f>
        <v>-5000</v>
      </c>
      <c r="I545" s="22">
        <f t="shared" si="36"/>
        <v>11.11111111111111</v>
      </c>
      <c r="K545" t="s">
        <v>244</v>
      </c>
      <c r="L545">
        <v>14</v>
      </c>
      <c r="M545" s="2">
        <v>450</v>
      </c>
    </row>
    <row r="546" spans="1:13" ht="12.75">
      <c r="A546" s="11"/>
      <c r="B546" s="290">
        <f>SUM(B545)</f>
        <v>5000</v>
      </c>
      <c r="C546" s="11" t="s">
        <v>28</v>
      </c>
      <c r="D546" s="11"/>
      <c r="E546" s="11"/>
      <c r="F546" s="18"/>
      <c r="G546" s="18"/>
      <c r="H546" s="55">
        <v>0</v>
      </c>
      <c r="I546" s="56">
        <f t="shared" si="36"/>
        <v>11.11111111111111</v>
      </c>
      <c r="J546" s="57"/>
      <c r="K546" s="57"/>
      <c r="L546" s="57"/>
      <c r="M546" s="2">
        <v>450</v>
      </c>
    </row>
    <row r="547" spans="1:13" s="57" customFormat="1" ht="12.75">
      <c r="A547" s="1"/>
      <c r="B547" s="289"/>
      <c r="C547" s="1"/>
      <c r="D547" s="1"/>
      <c r="E547" s="1"/>
      <c r="F547" s="27"/>
      <c r="G547" s="27"/>
      <c r="H547" s="6">
        <f>H546-B547</f>
        <v>0</v>
      </c>
      <c r="I547" s="22">
        <f t="shared" si="36"/>
        <v>0</v>
      </c>
      <c r="J547"/>
      <c r="K547"/>
      <c r="L547"/>
      <c r="M547" s="2">
        <v>450</v>
      </c>
    </row>
    <row r="548" spans="2:13" ht="12.75">
      <c r="B548" s="289"/>
      <c r="H548" s="6">
        <f>H547-B548</f>
        <v>0</v>
      </c>
      <c r="I548" s="22">
        <f t="shared" si="36"/>
        <v>0</v>
      </c>
      <c r="M548" s="2">
        <v>450</v>
      </c>
    </row>
    <row r="549" spans="2:13" ht="12.75">
      <c r="B549" s="289">
        <v>2000</v>
      </c>
      <c r="C549" s="1" t="s">
        <v>29</v>
      </c>
      <c r="D549" s="12" t="s">
        <v>13</v>
      </c>
      <c r="E549" s="1" t="s">
        <v>248</v>
      </c>
      <c r="F549" s="27" t="s">
        <v>390</v>
      </c>
      <c r="G549" s="27" t="s">
        <v>337</v>
      </c>
      <c r="H549" s="6">
        <f>H548-B549</f>
        <v>-2000</v>
      </c>
      <c r="I549" s="22">
        <f t="shared" si="36"/>
        <v>4.444444444444445</v>
      </c>
      <c r="K549" t="s">
        <v>244</v>
      </c>
      <c r="L549">
        <v>14</v>
      </c>
      <c r="M549" s="2">
        <v>450</v>
      </c>
    </row>
    <row r="550" spans="1:13" ht="12.75">
      <c r="A550" s="11"/>
      <c r="B550" s="290">
        <f>SUM(B549)</f>
        <v>2000</v>
      </c>
      <c r="C550" s="11" t="s">
        <v>29</v>
      </c>
      <c r="D550" s="11"/>
      <c r="E550" s="11"/>
      <c r="F550" s="18"/>
      <c r="G550" s="18"/>
      <c r="H550" s="55">
        <v>0</v>
      </c>
      <c r="I550" s="56">
        <f t="shared" si="36"/>
        <v>4.444444444444445</v>
      </c>
      <c r="J550" s="57"/>
      <c r="K550" s="57"/>
      <c r="L550" s="57"/>
      <c r="M550" s="2">
        <v>450</v>
      </c>
    </row>
    <row r="551" spans="1:13" s="57" customFormat="1" ht="12.75">
      <c r="A551" s="1"/>
      <c r="B551" s="289"/>
      <c r="C551" s="1"/>
      <c r="D551" s="1"/>
      <c r="E551" s="1"/>
      <c r="F551" s="27"/>
      <c r="G551" s="27"/>
      <c r="H551" s="6">
        <f>H550-B551</f>
        <v>0</v>
      </c>
      <c r="I551" s="22">
        <f t="shared" si="36"/>
        <v>0</v>
      </c>
      <c r="J551"/>
      <c r="K551"/>
      <c r="L551"/>
      <c r="M551" s="2">
        <v>450</v>
      </c>
    </row>
    <row r="552" spans="2:13" ht="12.75">
      <c r="B552" s="289"/>
      <c r="H552" s="6">
        <f>H551-B552</f>
        <v>0</v>
      </c>
      <c r="I552" s="22">
        <f t="shared" si="36"/>
        <v>0</v>
      </c>
      <c r="M552" s="2">
        <v>450</v>
      </c>
    </row>
    <row r="553" spans="2:13" ht="12.75">
      <c r="B553" s="289">
        <v>1000</v>
      </c>
      <c r="C553" s="1" t="s">
        <v>261</v>
      </c>
      <c r="D553" s="12" t="s">
        <v>13</v>
      </c>
      <c r="E553" s="1" t="s">
        <v>262</v>
      </c>
      <c r="F553" s="27" t="s">
        <v>390</v>
      </c>
      <c r="G553" s="27" t="s">
        <v>337</v>
      </c>
      <c r="H553" s="6">
        <f>H552-B553</f>
        <v>-1000</v>
      </c>
      <c r="I553" s="22">
        <f t="shared" si="36"/>
        <v>2.2222222222222223</v>
      </c>
      <c r="K553" t="s">
        <v>244</v>
      </c>
      <c r="L553">
        <v>14</v>
      </c>
      <c r="M553" s="2">
        <v>450</v>
      </c>
    </row>
    <row r="554" spans="1:13" ht="12.75">
      <c r="A554" s="11"/>
      <c r="B554" s="290">
        <f>SUM(B553)</f>
        <v>1000</v>
      </c>
      <c r="C554" s="11"/>
      <c r="D554" s="11"/>
      <c r="E554" s="11" t="s">
        <v>262</v>
      </c>
      <c r="F554" s="18"/>
      <c r="G554" s="18"/>
      <c r="H554" s="55">
        <v>0</v>
      </c>
      <c r="I554" s="56">
        <f t="shared" si="36"/>
        <v>2.2222222222222223</v>
      </c>
      <c r="J554" s="57"/>
      <c r="K554" s="57"/>
      <c r="L554" s="57"/>
      <c r="M554" s="2">
        <v>450</v>
      </c>
    </row>
    <row r="555" spans="2:13" ht="12.75">
      <c r="B555" s="69"/>
      <c r="H555" s="6">
        <f>H554-B555</f>
        <v>0</v>
      </c>
      <c r="I555" s="22">
        <f t="shared" si="36"/>
        <v>0</v>
      </c>
      <c r="M555" s="2">
        <v>450</v>
      </c>
    </row>
    <row r="556" spans="1:13" s="57" customFormat="1" ht="12.75">
      <c r="A556" s="1"/>
      <c r="B556" s="69"/>
      <c r="C556" s="1"/>
      <c r="D556" s="1"/>
      <c r="E556" s="1"/>
      <c r="F556" s="27"/>
      <c r="G556" s="27"/>
      <c r="H556" s="6">
        <f>H555-B556</f>
        <v>0</v>
      </c>
      <c r="I556" s="22">
        <f t="shared" si="36"/>
        <v>0</v>
      </c>
      <c r="J556"/>
      <c r="K556"/>
      <c r="L556"/>
      <c r="M556" s="2">
        <v>450</v>
      </c>
    </row>
    <row r="557" spans="2:13" ht="12.75">
      <c r="B557" s="69"/>
      <c r="H557" s="6">
        <f>H556-B557</f>
        <v>0</v>
      </c>
      <c r="I557" s="22">
        <f t="shared" si="36"/>
        <v>0</v>
      </c>
      <c r="M557" s="2">
        <v>450</v>
      </c>
    </row>
    <row r="558" spans="2:13" ht="12.75">
      <c r="B558" s="69"/>
      <c r="H558" s="6">
        <f>H557-B558</f>
        <v>0</v>
      </c>
      <c r="I558" s="22">
        <f t="shared" si="36"/>
        <v>0</v>
      </c>
      <c r="M558" s="2">
        <v>450</v>
      </c>
    </row>
    <row r="559" spans="1:13" ht="12.75">
      <c r="A559" s="11"/>
      <c r="B559" s="65">
        <f>+B566+B572+B578+B584+B590+B596</f>
        <v>48500</v>
      </c>
      <c r="C559" s="51" t="s">
        <v>61</v>
      </c>
      <c r="D559" s="52" t="s">
        <v>80</v>
      </c>
      <c r="E559" s="51" t="s">
        <v>42</v>
      </c>
      <c r="F559" s="53" t="s">
        <v>62</v>
      </c>
      <c r="G559" s="54" t="s">
        <v>63</v>
      </c>
      <c r="H559" s="55"/>
      <c r="I559" s="56">
        <f t="shared" si="36"/>
        <v>107.77777777777777</v>
      </c>
      <c r="J559" s="56"/>
      <c r="K559" s="56"/>
      <c r="L559" s="57"/>
      <c r="M559" s="2">
        <v>450</v>
      </c>
    </row>
    <row r="560" spans="2:13" ht="12.75">
      <c r="B560" s="69"/>
      <c r="H560" s="6">
        <f aca="true" t="shared" si="37" ref="H560:H565">H559-B560</f>
        <v>0</v>
      </c>
      <c r="I560" s="22">
        <f t="shared" si="36"/>
        <v>0</v>
      </c>
      <c r="M560" s="2">
        <v>450</v>
      </c>
    </row>
    <row r="561" spans="2:13" ht="12.75">
      <c r="B561" s="7">
        <v>3000</v>
      </c>
      <c r="C561" s="33" t="s">
        <v>0</v>
      </c>
      <c r="D561" s="1" t="s">
        <v>13</v>
      </c>
      <c r="E561" s="1" t="s">
        <v>324</v>
      </c>
      <c r="F561" s="58" t="s">
        <v>393</v>
      </c>
      <c r="G561" s="27" t="s">
        <v>337</v>
      </c>
      <c r="H561" s="6">
        <f t="shared" si="37"/>
        <v>-3000</v>
      </c>
      <c r="I561" s="22">
        <f t="shared" si="36"/>
        <v>6.666666666666667</v>
      </c>
      <c r="K561" t="s">
        <v>0</v>
      </c>
      <c r="L561">
        <v>14</v>
      </c>
      <c r="M561" s="2">
        <v>450</v>
      </c>
    </row>
    <row r="562" spans="1:13" s="57" customFormat="1" ht="12.75">
      <c r="A562" s="1"/>
      <c r="B562" s="7">
        <v>3000</v>
      </c>
      <c r="C562" s="33" t="s">
        <v>0</v>
      </c>
      <c r="D562" s="1" t="s">
        <v>13</v>
      </c>
      <c r="E562" s="1" t="s">
        <v>324</v>
      </c>
      <c r="F562" s="58" t="s">
        <v>394</v>
      </c>
      <c r="G562" s="27" t="s">
        <v>339</v>
      </c>
      <c r="H562" s="6">
        <f t="shared" si="37"/>
        <v>-6000</v>
      </c>
      <c r="I562" s="22">
        <f t="shared" si="36"/>
        <v>6.666666666666667</v>
      </c>
      <c r="J562"/>
      <c r="K562" t="s">
        <v>0</v>
      </c>
      <c r="L562">
        <v>14</v>
      </c>
      <c r="M562" s="2">
        <v>450</v>
      </c>
    </row>
    <row r="563" spans="1:13" s="57" customFormat="1" ht="12.75">
      <c r="A563" s="1"/>
      <c r="B563" s="7">
        <v>2500</v>
      </c>
      <c r="C563" s="33" t="s">
        <v>0</v>
      </c>
      <c r="D563" s="1" t="s">
        <v>13</v>
      </c>
      <c r="E563" s="1" t="s">
        <v>244</v>
      </c>
      <c r="F563" s="58" t="s">
        <v>395</v>
      </c>
      <c r="G563" s="27" t="s">
        <v>339</v>
      </c>
      <c r="H563" s="6">
        <f t="shared" si="37"/>
        <v>-8500</v>
      </c>
      <c r="I563" s="22">
        <f t="shared" si="36"/>
        <v>5.555555555555555</v>
      </c>
      <c r="J563"/>
      <c r="K563" t="s">
        <v>0</v>
      </c>
      <c r="L563">
        <v>14</v>
      </c>
      <c r="M563" s="2">
        <v>450</v>
      </c>
    </row>
    <row r="564" spans="2:13" ht="12.75">
      <c r="B564" s="7">
        <v>2500</v>
      </c>
      <c r="C564" s="33" t="s">
        <v>0</v>
      </c>
      <c r="D564" s="1" t="s">
        <v>13</v>
      </c>
      <c r="E564" s="1" t="s">
        <v>244</v>
      </c>
      <c r="F564" s="58" t="s">
        <v>396</v>
      </c>
      <c r="G564" s="27" t="s">
        <v>341</v>
      </c>
      <c r="H564" s="6">
        <f t="shared" si="37"/>
        <v>-11000</v>
      </c>
      <c r="I564" s="22">
        <f t="shared" si="36"/>
        <v>5.555555555555555</v>
      </c>
      <c r="K564" t="s">
        <v>0</v>
      </c>
      <c r="L564">
        <v>14</v>
      </c>
      <c r="M564" s="2">
        <v>450</v>
      </c>
    </row>
    <row r="565" spans="2:13" ht="12.75">
      <c r="B565" s="7">
        <v>5000</v>
      </c>
      <c r="C565" s="33" t="s">
        <v>0</v>
      </c>
      <c r="D565" s="1" t="s">
        <v>13</v>
      </c>
      <c r="E565" s="1" t="s">
        <v>324</v>
      </c>
      <c r="F565" s="58" t="s">
        <v>397</v>
      </c>
      <c r="G565" s="27" t="s">
        <v>343</v>
      </c>
      <c r="H565" s="6">
        <f t="shared" si="37"/>
        <v>-16000</v>
      </c>
      <c r="I565" s="22">
        <f t="shared" si="36"/>
        <v>11.11111111111111</v>
      </c>
      <c r="K565" t="s">
        <v>0</v>
      </c>
      <c r="L565">
        <v>14</v>
      </c>
      <c r="M565" s="2">
        <v>450</v>
      </c>
    </row>
    <row r="566" spans="1:13" ht="12.75">
      <c r="A566" s="11"/>
      <c r="B566" s="59">
        <f>SUM(B561:B565)</f>
        <v>16000</v>
      </c>
      <c r="C566" s="11" t="s">
        <v>0</v>
      </c>
      <c r="D566" s="11"/>
      <c r="E566" s="11"/>
      <c r="F566" s="18"/>
      <c r="G566" s="18"/>
      <c r="H566" s="55">
        <v>0</v>
      </c>
      <c r="I566" s="56">
        <f t="shared" si="36"/>
        <v>35.55555555555556</v>
      </c>
      <c r="J566" s="57"/>
      <c r="K566" s="57"/>
      <c r="L566" s="57"/>
      <c r="M566" s="2">
        <v>450</v>
      </c>
    </row>
    <row r="567" spans="2:13" ht="12.75">
      <c r="B567" s="7"/>
      <c r="C567" s="3"/>
      <c r="H567" s="6">
        <f>H566-B567</f>
        <v>0</v>
      </c>
      <c r="I567" s="22">
        <f t="shared" si="36"/>
        <v>0</v>
      </c>
      <c r="M567" s="2">
        <v>450</v>
      </c>
    </row>
    <row r="568" spans="2:13" ht="12.75">
      <c r="B568" s="7"/>
      <c r="H568" s="6">
        <f>H567-B568</f>
        <v>0</v>
      </c>
      <c r="I568" s="22">
        <f t="shared" si="36"/>
        <v>0</v>
      </c>
      <c r="M568" s="2">
        <v>450</v>
      </c>
    </row>
    <row r="569" spans="1:13" s="57" customFormat="1" ht="12.75">
      <c r="A569" s="12"/>
      <c r="B569" s="160">
        <v>1000</v>
      </c>
      <c r="C569" s="12" t="s">
        <v>398</v>
      </c>
      <c r="D569" s="12" t="s">
        <v>13</v>
      </c>
      <c r="E569" s="12" t="s">
        <v>248</v>
      </c>
      <c r="F569" s="30" t="s">
        <v>399</v>
      </c>
      <c r="G569" s="30" t="s">
        <v>339</v>
      </c>
      <c r="H569" s="29">
        <f>H568-B569</f>
        <v>-1000</v>
      </c>
      <c r="I569" s="39">
        <f t="shared" si="36"/>
        <v>2.2222222222222223</v>
      </c>
      <c r="J569" s="15"/>
      <c r="K569" t="s">
        <v>244</v>
      </c>
      <c r="L569">
        <v>14</v>
      </c>
      <c r="M569" s="2">
        <v>450</v>
      </c>
    </row>
    <row r="570" spans="1:13" ht="12.75">
      <c r="A570" s="12"/>
      <c r="B570" s="160">
        <v>2000</v>
      </c>
      <c r="C570" s="12" t="s">
        <v>400</v>
      </c>
      <c r="D570" s="12" t="s">
        <v>13</v>
      </c>
      <c r="E570" s="12" t="s">
        <v>248</v>
      </c>
      <c r="F570" s="30" t="s">
        <v>399</v>
      </c>
      <c r="G570" s="30" t="s">
        <v>339</v>
      </c>
      <c r="H570" s="29">
        <f>H569-B570</f>
        <v>-3000</v>
      </c>
      <c r="I570" s="39">
        <f t="shared" si="36"/>
        <v>4.444444444444445</v>
      </c>
      <c r="J570" s="15"/>
      <c r="K570" t="s">
        <v>244</v>
      </c>
      <c r="L570">
        <v>14</v>
      </c>
      <c r="M570" s="2">
        <v>450</v>
      </c>
    </row>
    <row r="571" spans="2:13" ht="12.75">
      <c r="B571" s="7">
        <v>1000</v>
      </c>
      <c r="C571" s="1" t="s">
        <v>401</v>
      </c>
      <c r="D571" s="12" t="s">
        <v>13</v>
      </c>
      <c r="E571" s="1" t="s">
        <v>248</v>
      </c>
      <c r="F571" s="27" t="s">
        <v>399</v>
      </c>
      <c r="G571" s="27" t="s">
        <v>343</v>
      </c>
      <c r="H571" s="6">
        <f>H570-B571</f>
        <v>-4000</v>
      </c>
      <c r="I571" s="22">
        <f t="shared" si="36"/>
        <v>2.2222222222222223</v>
      </c>
      <c r="K571" t="s">
        <v>244</v>
      </c>
      <c r="L571">
        <v>14</v>
      </c>
      <c r="M571" s="2">
        <v>450</v>
      </c>
    </row>
    <row r="572" spans="1:13" ht="12.75">
      <c r="A572" s="11"/>
      <c r="B572" s="59">
        <f>SUM(B569:B571)</f>
        <v>4000</v>
      </c>
      <c r="C572" s="11" t="s">
        <v>19</v>
      </c>
      <c r="D572" s="11"/>
      <c r="E572" s="11"/>
      <c r="F572" s="18"/>
      <c r="G572" s="18"/>
      <c r="H572" s="55">
        <v>0</v>
      </c>
      <c r="I572" s="56">
        <f t="shared" si="36"/>
        <v>8.88888888888889</v>
      </c>
      <c r="J572" s="57"/>
      <c r="K572" s="57"/>
      <c r="L572" s="57"/>
      <c r="M572" s="2">
        <v>450</v>
      </c>
    </row>
    <row r="573" spans="2:13" ht="12.75">
      <c r="B573" s="7"/>
      <c r="H573" s="6">
        <f>H572-B573</f>
        <v>0</v>
      </c>
      <c r="I573" s="22">
        <f t="shared" si="36"/>
        <v>0</v>
      </c>
      <c r="M573" s="2">
        <v>450</v>
      </c>
    </row>
    <row r="574" spans="2:13" ht="12.75">
      <c r="B574" s="7"/>
      <c r="H574" s="6">
        <f>H573-B574</f>
        <v>0</v>
      </c>
      <c r="I574" s="22">
        <f t="shared" si="36"/>
        <v>0</v>
      </c>
      <c r="M574" s="2">
        <v>450</v>
      </c>
    </row>
    <row r="575" spans="1:13" s="57" customFormat="1" ht="12.75">
      <c r="A575" s="1"/>
      <c r="B575" s="7">
        <v>1400</v>
      </c>
      <c r="C575" s="1" t="s">
        <v>240</v>
      </c>
      <c r="D575" s="12" t="s">
        <v>13</v>
      </c>
      <c r="E575" s="1" t="s">
        <v>23</v>
      </c>
      <c r="F575" s="27" t="s">
        <v>399</v>
      </c>
      <c r="G575" s="27" t="s">
        <v>339</v>
      </c>
      <c r="H575" s="6">
        <f>H574-B575</f>
        <v>-1400</v>
      </c>
      <c r="I575" s="22">
        <f t="shared" si="36"/>
        <v>3.111111111111111</v>
      </c>
      <c r="J575"/>
      <c r="K575" t="s">
        <v>244</v>
      </c>
      <c r="L575">
        <v>14</v>
      </c>
      <c r="M575" s="2">
        <v>450</v>
      </c>
    </row>
    <row r="576" spans="2:13" ht="12.75">
      <c r="B576" s="7">
        <v>1600</v>
      </c>
      <c r="C576" s="1" t="s">
        <v>240</v>
      </c>
      <c r="D576" s="12" t="s">
        <v>13</v>
      </c>
      <c r="E576" s="1" t="s">
        <v>23</v>
      </c>
      <c r="F576" s="27" t="s">
        <v>399</v>
      </c>
      <c r="G576" s="27" t="s">
        <v>341</v>
      </c>
      <c r="H576" s="6">
        <f>H575-B576</f>
        <v>-3000</v>
      </c>
      <c r="I576" s="22">
        <f t="shared" si="36"/>
        <v>3.5555555555555554</v>
      </c>
      <c r="K576" t="s">
        <v>244</v>
      </c>
      <c r="L576">
        <v>14</v>
      </c>
      <c r="M576" s="2">
        <v>450</v>
      </c>
    </row>
    <row r="577" spans="2:13" ht="12.75">
      <c r="B577" s="7">
        <v>1500</v>
      </c>
      <c r="C577" s="1" t="s">
        <v>240</v>
      </c>
      <c r="D577" s="12" t="s">
        <v>13</v>
      </c>
      <c r="E577" s="1" t="s">
        <v>23</v>
      </c>
      <c r="F577" s="27" t="s">
        <v>399</v>
      </c>
      <c r="G577" s="27" t="s">
        <v>343</v>
      </c>
      <c r="H577" s="6">
        <f>H576-B577</f>
        <v>-4500</v>
      </c>
      <c r="I577" s="22">
        <f t="shared" si="36"/>
        <v>3.3333333333333335</v>
      </c>
      <c r="K577" t="s">
        <v>244</v>
      </c>
      <c r="L577">
        <v>14</v>
      </c>
      <c r="M577" s="2">
        <v>450</v>
      </c>
    </row>
    <row r="578" spans="1:13" ht="12.75">
      <c r="A578" s="11"/>
      <c r="B578" s="59">
        <f>SUM(B575:B577)</f>
        <v>4500</v>
      </c>
      <c r="C578" s="11"/>
      <c r="D578" s="11"/>
      <c r="E578" s="11" t="s">
        <v>23</v>
      </c>
      <c r="F578" s="18"/>
      <c r="G578" s="18"/>
      <c r="H578" s="55">
        <v>0</v>
      </c>
      <c r="I578" s="56">
        <f t="shared" si="36"/>
        <v>10</v>
      </c>
      <c r="J578" s="57"/>
      <c r="K578" s="57"/>
      <c r="L578" s="57"/>
      <c r="M578" s="2">
        <v>450</v>
      </c>
    </row>
    <row r="579" spans="2:13" ht="12.75">
      <c r="B579" s="69"/>
      <c r="H579" s="6">
        <f>H578-B579</f>
        <v>0</v>
      </c>
      <c r="I579" s="22">
        <f t="shared" si="36"/>
        <v>0</v>
      </c>
      <c r="M579" s="2">
        <v>450</v>
      </c>
    </row>
    <row r="580" spans="2:13" ht="12.75">
      <c r="B580" s="69"/>
      <c r="H580" s="6">
        <f>H579-B580</f>
        <v>0</v>
      </c>
      <c r="I580" s="22">
        <f t="shared" si="36"/>
        <v>0</v>
      </c>
      <c r="M580" s="2">
        <v>450</v>
      </c>
    </row>
    <row r="581" spans="1:13" s="57" customFormat="1" ht="12.75">
      <c r="A581" s="1"/>
      <c r="B581" s="7">
        <v>5000</v>
      </c>
      <c r="C581" s="1" t="s">
        <v>28</v>
      </c>
      <c r="D581" s="12" t="s">
        <v>13</v>
      </c>
      <c r="E581" s="1" t="s">
        <v>248</v>
      </c>
      <c r="F581" s="27" t="s">
        <v>402</v>
      </c>
      <c r="G581" s="27" t="s">
        <v>339</v>
      </c>
      <c r="H581" s="6">
        <f>H580-B581</f>
        <v>-5000</v>
      </c>
      <c r="I581" s="22">
        <f t="shared" si="36"/>
        <v>11.11111111111111</v>
      </c>
      <c r="J581"/>
      <c r="K581" t="s">
        <v>244</v>
      </c>
      <c r="L581">
        <v>14</v>
      </c>
      <c r="M581" s="2">
        <v>450</v>
      </c>
    </row>
    <row r="582" spans="1:13" s="15" customFormat="1" ht="12.75">
      <c r="A582" s="12"/>
      <c r="B582" s="72">
        <v>5000</v>
      </c>
      <c r="C582" s="12" t="s">
        <v>28</v>
      </c>
      <c r="D582" s="12" t="s">
        <v>13</v>
      </c>
      <c r="E582" s="12" t="s">
        <v>248</v>
      </c>
      <c r="F582" s="30" t="s">
        <v>402</v>
      </c>
      <c r="G582" s="30" t="s">
        <v>341</v>
      </c>
      <c r="H582" s="29">
        <f>H581-B582</f>
        <v>-10000</v>
      </c>
      <c r="I582" s="39">
        <f t="shared" si="36"/>
        <v>11.11111111111111</v>
      </c>
      <c r="K582" s="15" t="s">
        <v>244</v>
      </c>
      <c r="L582" s="15">
        <v>14</v>
      </c>
      <c r="M582" s="40">
        <v>450</v>
      </c>
    </row>
    <row r="583" spans="1:13" s="15" customFormat="1" ht="12.75">
      <c r="A583" s="12"/>
      <c r="B583" s="72">
        <v>5000</v>
      </c>
      <c r="C583" s="12" t="s">
        <v>28</v>
      </c>
      <c r="D583" s="12" t="s">
        <v>13</v>
      </c>
      <c r="E583" s="12" t="s">
        <v>248</v>
      </c>
      <c r="F583" s="30" t="s">
        <v>402</v>
      </c>
      <c r="G583" s="30" t="s">
        <v>343</v>
      </c>
      <c r="H583" s="29">
        <f>H582-B583</f>
        <v>-15000</v>
      </c>
      <c r="I583" s="39">
        <f t="shared" si="36"/>
        <v>11.11111111111111</v>
      </c>
      <c r="K583" s="15" t="s">
        <v>244</v>
      </c>
      <c r="L583" s="15">
        <v>14</v>
      </c>
      <c r="M583" s="40">
        <v>450</v>
      </c>
    </row>
    <row r="584" spans="1:13" ht="12.75">
      <c r="A584" s="11"/>
      <c r="B584" s="65">
        <f>SUM(B581:B583)</f>
        <v>15000</v>
      </c>
      <c r="C584" s="11" t="s">
        <v>28</v>
      </c>
      <c r="D584" s="11"/>
      <c r="E584" s="11"/>
      <c r="F584" s="18"/>
      <c r="G584" s="18"/>
      <c r="H584" s="55">
        <v>0</v>
      </c>
      <c r="I584" s="56">
        <f t="shared" si="36"/>
        <v>33.333333333333336</v>
      </c>
      <c r="J584" s="57"/>
      <c r="K584" s="57"/>
      <c r="L584" s="57"/>
      <c r="M584" s="2">
        <v>450</v>
      </c>
    </row>
    <row r="585" spans="2:13" ht="12.75">
      <c r="B585" s="69"/>
      <c r="H585" s="6">
        <f>H584-B585</f>
        <v>0</v>
      </c>
      <c r="I585" s="22">
        <f t="shared" si="36"/>
        <v>0</v>
      </c>
      <c r="M585" s="2">
        <v>450</v>
      </c>
    </row>
    <row r="586" spans="2:13" ht="12.75">
      <c r="B586" s="69"/>
      <c r="H586" s="6">
        <f>H585-B586</f>
        <v>0</v>
      </c>
      <c r="I586" s="22">
        <f t="shared" si="36"/>
        <v>0</v>
      </c>
      <c r="M586" s="2">
        <v>450</v>
      </c>
    </row>
    <row r="587" spans="1:13" s="57" customFormat="1" ht="12.75">
      <c r="A587" s="1"/>
      <c r="B587" s="7">
        <v>2000</v>
      </c>
      <c r="C587" s="1" t="s">
        <v>29</v>
      </c>
      <c r="D587" s="12" t="s">
        <v>13</v>
      </c>
      <c r="E587" s="1" t="s">
        <v>248</v>
      </c>
      <c r="F587" s="27" t="s">
        <v>399</v>
      </c>
      <c r="G587" s="27" t="s">
        <v>339</v>
      </c>
      <c r="H587" s="6">
        <f>H586-B587</f>
        <v>-2000</v>
      </c>
      <c r="I587" s="22">
        <f t="shared" si="36"/>
        <v>4.444444444444445</v>
      </c>
      <c r="J587"/>
      <c r="K587" t="s">
        <v>244</v>
      </c>
      <c r="L587">
        <v>14</v>
      </c>
      <c r="M587" s="2">
        <v>450</v>
      </c>
    </row>
    <row r="588" spans="2:13" ht="12.75">
      <c r="B588" s="7">
        <v>2000</v>
      </c>
      <c r="C588" s="1" t="s">
        <v>29</v>
      </c>
      <c r="D588" s="12" t="s">
        <v>13</v>
      </c>
      <c r="E588" s="1" t="s">
        <v>248</v>
      </c>
      <c r="F588" s="27" t="s">
        <v>399</v>
      </c>
      <c r="G588" s="27" t="s">
        <v>341</v>
      </c>
      <c r="H588" s="6">
        <f>H587-B588</f>
        <v>-4000</v>
      </c>
      <c r="I588" s="22">
        <f t="shared" si="36"/>
        <v>4.444444444444445</v>
      </c>
      <c r="K588" t="s">
        <v>244</v>
      </c>
      <c r="L588">
        <v>14</v>
      </c>
      <c r="M588" s="2">
        <v>450</v>
      </c>
    </row>
    <row r="589" spans="2:13" ht="12.75">
      <c r="B589" s="7">
        <v>2000</v>
      </c>
      <c r="C589" s="1" t="s">
        <v>29</v>
      </c>
      <c r="D589" s="12" t="s">
        <v>13</v>
      </c>
      <c r="E589" s="1" t="s">
        <v>248</v>
      </c>
      <c r="F589" s="27" t="s">
        <v>399</v>
      </c>
      <c r="G589" s="27" t="s">
        <v>343</v>
      </c>
      <c r="H589" s="6">
        <f>H588-B589</f>
        <v>-6000</v>
      </c>
      <c r="I589" s="22">
        <f t="shared" si="36"/>
        <v>4.444444444444445</v>
      </c>
      <c r="K589" t="s">
        <v>244</v>
      </c>
      <c r="L589">
        <v>14</v>
      </c>
      <c r="M589" s="2">
        <v>450</v>
      </c>
    </row>
    <row r="590" spans="1:13" ht="12.75">
      <c r="A590" s="11"/>
      <c r="B590" s="346">
        <f>SUM(B587:B589)</f>
        <v>6000</v>
      </c>
      <c r="C590" s="11" t="s">
        <v>29</v>
      </c>
      <c r="D590" s="11"/>
      <c r="E590" s="11"/>
      <c r="F590" s="18"/>
      <c r="G590" s="18"/>
      <c r="H590" s="55">
        <v>0</v>
      </c>
      <c r="I590" s="56">
        <f t="shared" si="36"/>
        <v>13.333333333333334</v>
      </c>
      <c r="J590" s="57"/>
      <c r="K590" s="57"/>
      <c r="L590" s="57"/>
      <c r="M590" s="2">
        <v>450</v>
      </c>
    </row>
    <row r="591" spans="2:13" ht="12.75">
      <c r="B591" s="7"/>
      <c r="H591" s="6">
        <f>H590-B591</f>
        <v>0</v>
      </c>
      <c r="I591" s="22">
        <f t="shared" si="36"/>
        <v>0</v>
      </c>
      <c r="M591" s="2">
        <v>450</v>
      </c>
    </row>
    <row r="592" spans="2:13" ht="12.75">
      <c r="B592" s="7"/>
      <c r="H592" s="6">
        <f>H591-B592</f>
        <v>0</v>
      </c>
      <c r="I592" s="22">
        <f t="shared" si="36"/>
        <v>0</v>
      </c>
      <c r="M592" s="2">
        <v>450</v>
      </c>
    </row>
    <row r="593" spans="1:13" s="57" customFormat="1" ht="12.75">
      <c r="A593" s="1"/>
      <c r="B593" s="7">
        <v>1000</v>
      </c>
      <c r="C593" s="1" t="s">
        <v>261</v>
      </c>
      <c r="D593" s="12" t="s">
        <v>13</v>
      </c>
      <c r="E593" s="1" t="s">
        <v>262</v>
      </c>
      <c r="F593" s="27" t="s">
        <v>399</v>
      </c>
      <c r="G593" s="27" t="s">
        <v>339</v>
      </c>
      <c r="H593" s="6">
        <f>H592-B593</f>
        <v>-1000</v>
      </c>
      <c r="I593" s="22">
        <f t="shared" si="36"/>
        <v>2.2222222222222223</v>
      </c>
      <c r="J593"/>
      <c r="K593" t="s">
        <v>244</v>
      </c>
      <c r="L593">
        <v>14</v>
      </c>
      <c r="M593" s="2">
        <v>450</v>
      </c>
    </row>
    <row r="594" spans="2:13" ht="12.75">
      <c r="B594" s="7">
        <v>1000</v>
      </c>
      <c r="C594" s="1" t="s">
        <v>261</v>
      </c>
      <c r="D594" s="12" t="s">
        <v>13</v>
      </c>
      <c r="E594" s="1" t="s">
        <v>262</v>
      </c>
      <c r="F594" s="27" t="s">
        <v>399</v>
      </c>
      <c r="G594" s="27" t="s">
        <v>341</v>
      </c>
      <c r="H594" s="6">
        <f>H593-B594</f>
        <v>-2000</v>
      </c>
      <c r="I594" s="22">
        <f t="shared" si="36"/>
        <v>2.2222222222222223</v>
      </c>
      <c r="K594" t="s">
        <v>244</v>
      </c>
      <c r="L594">
        <v>14</v>
      </c>
      <c r="M594" s="2">
        <v>450</v>
      </c>
    </row>
    <row r="595" spans="2:13" ht="12.75">
      <c r="B595" s="7">
        <v>1000</v>
      </c>
      <c r="C595" s="1" t="s">
        <v>261</v>
      </c>
      <c r="D595" s="12" t="s">
        <v>13</v>
      </c>
      <c r="E595" s="1" t="s">
        <v>262</v>
      </c>
      <c r="F595" s="27" t="s">
        <v>399</v>
      </c>
      <c r="G595" s="27" t="s">
        <v>343</v>
      </c>
      <c r="H595" s="6">
        <f>H594-B595</f>
        <v>-3000</v>
      </c>
      <c r="I595" s="22">
        <f t="shared" si="36"/>
        <v>2.2222222222222223</v>
      </c>
      <c r="K595" t="s">
        <v>244</v>
      </c>
      <c r="L595">
        <v>14</v>
      </c>
      <c r="M595" s="2">
        <v>450</v>
      </c>
    </row>
    <row r="596" spans="1:13" ht="12.75">
      <c r="A596" s="11"/>
      <c r="B596" s="59">
        <f>SUM(B593:B595)</f>
        <v>3000</v>
      </c>
      <c r="C596" s="11"/>
      <c r="D596" s="11"/>
      <c r="E596" s="11" t="s">
        <v>262</v>
      </c>
      <c r="F596" s="18"/>
      <c r="G596" s="18"/>
      <c r="H596" s="55">
        <v>0</v>
      </c>
      <c r="I596" s="56">
        <f t="shared" si="36"/>
        <v>6.666666666666667</v>
      </c>
      <c r="J596" s="57"/>
      <c r="K596" s="57"/>
      <c r="L596" s="57"/>
      <c r="M596" s="2">
        <v>450</v>
      </c>
    </row>
    <row r="597" spans="2:13" ht="12.75">
      <c r="B597" s="69"/>
      <c r="H597" s="6">
        <f>H596-B597</f>
        <v>0</v>
      </c>
      <c r="I597" s="22">
        <f t="shared" si="36"/>
        <v>0</v>
      </c>
      <c r="M597" s="2">
        <v>450</v>
      </c>
    </row>
    <row r="598" spans="1:13" s="57" customFormat="1" ht="12.75">
      <c r="A598" s="1"/>
      <c r="B598" s="69"/>
      <c r="C598" s="1"/>
      <c r="D598" s="1"/>
      <c r="E598" s="1"/>
      <c r="F598" s="27"/>
      <c r="G598" s="27"/>
      <c r="H598" s="6">
        <f>H597-B598</f>
        <v>0</v>
      </c>
      <c r="I598" s="22">
        <f t="shared" si="36"/>
        <v>0</v>
      </c>
      <c r="J598"/>
      <c r="K598"/>
      <c r="L598"/>
      <c r="M598" s="2">
        <v>450</v>
      </c>
    </row>
    <row r="599" spans="2:13" ht="12.75">
      <c r="B599" s="69"/>
      <c r="H599" s="6">
        <f>H598-B599</f>
        <v>0</v>
      </c>
      <c r="I599" s="22">
        <f t="shared" si="36"/>
        <v>0</v>
      </c>
      <c r="M599" s="2">
        <v>450</v>
      </c>
    </row>
    <row r="600" spans="2:13" ht="12.75">
      <c r="B600" s="69"/>
      <c r="H600" s="6">
        <f>H599-B600</f>
        <v>0</v>
      </c>
      <c r="I600" s="22">
        <f t="shared" si="36"/>
        <v>0</v>
      </c>
      <c r="M600" s="2">
        <v>450</v>
      </c>
    </row>
    <row r="601" spans="1:13" ht="12.75">
      <c r="A601" s="11"/>
      <c r="B601" s="227">
        <f>+B607+B613+B619+B624+B630+B636</f>
        <v>38700</v>
      </c>
      <c r="C601" s="51" t="s">
        <v>64</v>
      </c>
      <c r="D601" s="52" t="s">
        <v>65</v>
      </c>
      <c r="E601" s="51" t="s">
        <v>42</v>
      </c>
      <c r="F601" s="53" t="s">
        <v>43</v>
      </c>
      <c r="G601" s="54" t="s">
        <v>63</v>
      </c>
      <c r="H601" s="55"/>
      <c r="I601" s="56">
        <f aca="true" t="shared" si="38" ref="I601:I664">+B601/M601</f>
        <v>86</v>
      </c>
      <c r="J601" s="56"/>
      <c r="K601" s="56"/>
      <c r="L601" s="57"/>
      <c r="M601" s="2">
        <v>450</v>
      </c>
    </row>
    <row r="602" spans="2:13" ht="12.75">
      <c r="B602" s="224"/>
      <c r="H602" s="6">
        <f>H601-B602</f>
        <v>0</v>
      </c>
      <c r="I602" s="22">
        <f t="shared" si="38"/>
        <v>0</v>
      </c>
      <c r="M602" s="2">
        <v>450</v>
      </c>
    </row>
    <row r="603" spans="2:13" ht="12.75">
      <c r="B603" s="224">
        <v>2500</v>
      </c>
      <c r="C603" s="33" t="s">
        <v>0</v>
      </c>
      <c r="D603" s="1" t="s">
        <v>13</v>
      </c>
      <c r="E603" s="1" t="s">
        <v>244</v>
      </c>
      <c r="F603" s="58" t="s">
        <v>403</v>
      </c>
      <c r="G603" s="27" t="s">
        <v>404</v>
      </c>
      <c r="H603" s="6">
        <f>H602-B603</f>
        <v>-2500</v>
      </c>
      <c r="I603" s="22">
        <f t="shared" si="38"/>
        <v>5.555555555555555</v>
      </c>
      <c r="K603" t="s">
        <v>0</v>
      </c>
      <c r="L603">
        <v>15</v>
      </c>
      <c r="M603" s="2">
        <v>450</v>
      </c>
    </row>
    <row r="604" spans="1:13" s="57" customFormat="1" ht="12.75">
      <c r="A604" s="1"/>
      <c r="B604" s="224">
        <v>2500</v>
      </c>
      <c r="C604" s="33" t="s">
        <v>0</v>
      </c>
      <c r="D604" s="1" t="s">
        <v>13</v>
      </c>
      <c r="E604" s="1" t="s">
        <v>244</v>
      </c>
      <c r="F604" s="58" t="s">
        <v>405</v>
      </c>
      <c r="G604" s="27" t="s">
        <v>50</v>
      </c>
      <c r="H604" s="6">
        <f>H603-B604</f>
        <v>-5000</v>
      </c>
      <c r="I604" s="22">
        <f t="shared" si="38"/>
        <v>5.555555555555555</v>
      </c>
      <c r="J604"/>
      <c r="K604" t="s">
        <v>0</v>
      </c>
      <c r="L604">
        <v>15</v>
      </c>
      <c r="M604" s="2">
        <v>450</v>
      </c>
    </row>
    <row r="605" spans="2:13" ht="12.75">
      <c r="B605" s="224">
        <v>2500</v>
      </c>
      <c r="C605" s="33" t="s">
        <v>0</v>
      </c>
      <c r="D605" s="1" t="s">
        <v>13</v>
      </c>
      <c r="E605" s="1" t="s">
        <v>244</v>
      </c>
      <c r="F605" s="58" t="s">
        <v>406</v>
      </c>
      <c r="G605" s="27" t="s">
        <v>407</v>
      </c>
      <c r="H605" s="6">
        <f>H604-B605</f>
        <v>-7500</v>
      </c>
      <c r="I605" s="22">
        <f t="shared" si="38"/>
        <v>5.555555555555555</v>
      </c>
      <c r="K605" t="s">
        <v>0</v>
      </c>
      <c r="L605">
        <v>15</v>
      </c>
      <c r="M605" s="2">
        <v>450</v>
      </c>
    </row>
    <row r="606" spans="2:13" ht="12.75">
      <c r="B606" s="224">
        <v>2500</v>
      </c>
      <c r="C606" s="33" t="s">
        <v>0</v>
      </c>
      <c r="D606" s="1" t="s">
        <v>13</v>
      </c>
      <c r="E606" s="1" t="s">
        <v>244</v>
      </c>
      <c r="F606" s="58" t="s">
        <v>408</v>
      </c>
      <c r="G606" s="27" t="s">
        <v>409</v>
      </c>
      <c r="H606" s="6">
        <f>H605-B606</f>
        <v>-10000</v>
      </c>
      <c r="I606" s="22">
        <f t="shared" si="38"/>
        <v>5.555555555555555</v>
      </c>
      <c r="K606" t="s">
        <v>0</v>
      </c>
      <c r="L606">
        <v>15</v>
      </c>
      <c r="M606" s="2">
        <v>450</v>
      </c>
    </row>
    <row r="607" spans="1:13" ht="12.75">
      <c r="A607" s="11"/>
      <c r="B607" s="227">
        <f>SUM(B603:B606)</f>
        <v>10000</v>
      </c>
      <c r="C607" s="11" t="s">
        <v>0</v>
      </c>
      <c r="D607" s="11"/>
      <c r="E607" s="11"/>
      <c r="F607" s="18"/>
      <c r="G607" s="18"/>
      <c r="H607" s="55">
        <v>0</v>
      </c>
      <c r="I607" s="56">
        <f t="shared" si="38"/>
        <v>22.22222222222222</v>
      </c>
      <c r="J607" s="57"/>
      <c r="K607" s="57"/>
      <c r="L607" s="57"/>
      <c r="M607" s="2">
        <v>450</v>
      </c>
    </row>
    <row r="608" spans="2:13" ht="12.75">
      <c r="B608" s="224"/>
      <c r="H608" s="6">
        <f>H607-B608</f>
        <v>0</v>
      </c>
      <c r="I608" s="22">
        <f t="shared" si="38"/>
        <v>0</v>
      </c>
      <c r="M608" s="2">
        <v>450</v>
      </c>
    </row>
    <row r="609" spans="2:13" ht="12.75">
      <c r="B609" s="224"/>
      <c r="H609" s="6">
        <f>H608-B609</f>
        <v>0</v>
      </c>
      <c r="I609" s="22">
        <f t="shared" si="38"/>
        <v>0</v>
      </c>
      <c r="M609" s="2">
        <v>450</v>
      </c>
    </row>
    <row r="610" spans="1:13" s="57" customFormat="1" ht="12.75">
      <c r="A610" s="1"/>
      <c r="B610" s="224">
        <v>2000</v>
      </c>
      <c r="C610" s="1" t="s">
        <v>410</v>
      </c>
      <c r="D610" s="12" t="s">
        <v>13</v>
      </c>
      <c r="E610" s="1" t="s">
        <v>248</v>
      </c>
      <c r="F610" s="27" t="s">
        <v>411</v>
      </c>
      <c r="G610" s="27" t="s">
        <v>404</v>
      </c>
      <c r="H610" s="6">
        <f>H609-B610</f>
        <v>-2000</v>
      </c>
      <c r="I610" s="22">
        <f t="shared" si="38"/>
        <v>4.444444444444445</v>
      </c>
      <c r="J610"/>
      <c r="K610" t="s">
        <v>244</v>
      </c>
      <c r="L610">
        <v>15</v>
      </c>
      <c r="M610" s="2">
        <v>450</v>
      </c>
    </row>
    <row r="611" spans="2:13" ht="12.75">
      <c r="B611" s="224">
        <v>1000</v>
      </c>
      <c r="C611" s="1" t="s">
        <v>412</v>
      </c>
      <c r="D611" s="12" t="s">
        <v>13</v>
      </c>
      <c r="E611" s="1" t="s">
        <v>248</v>
      </c>
      <c r="F611" s="27" t="s">
        <v>411</v>
      </c>
      <c r="G611" s="27" t="s">
        <v>50</v>
      </c>
      <c r="H611" s="6">
        <f>H610-B611</f>
        <v>-3000</v>
      </c>
      <c r="I611" s="22">
        <f t="shared" si="38"/>
        <v>2.2222222222222223</v>
      </c>
      <c r="K611" t="s">
        <v>244</v>
      </c>
      <c r="L611">
        <v>15</v>
      </c>
      <c r="M611" s="2">
        <v>450</v>
      </c>
    </row>
    <row r="612" spans="2:13" ht="12.75">
      <c r="B612" s="224">
        <v>2000</v>
      </c>
      <c r="C612" s="1" t="s">
        <v>413</v>
      </c>
      <c r="D612" s="12" t="s">
        <v>13</v>
      </c>
      <c r="E612" s="1" t="s">
        <v>248</v>
      </c>
      <c r="F612" s="27" t="s">
        <v>411</v>
      </c>
      <c r="G612" s="27" t="s">
        <v>407</v>
      </c>
      <c r="H612" s="6">
        <f>H611-B612</f>
        <v>-5000</v>
      </c>
      <c r="I612" s="22">
        <f t="shared" si="38"/>
        <v>4.444444444444445</v>
      </c>
      <c r="K612" t="s">
        <v>244</v>
      </c>
      <c r="L612">
        <v>15</v>
      </c>
      <c r="M612" s="2">
        <v>450</v>
      </c>
    </row>
    <row r="613" spans="1:13" ht="12.75">
      <c r="A613" s="11"/>
      <c r="B613" s="227">
        <f>SUM(B610:B612)</f>
        <v>5000</v>
      </c>
      <c r="C613" s="11" t="s">
        <v>19</v>
      </c>
      <c r="D613" s="11"/>
      <c r="E613" s="11"/>
      <c r="F613" s="18"/>
      <c r="G613" s="18"/>
      <c r="H613" s="55">
        <v>0</v>
      </c>
      <c r="I613" s="56">
        <f t="shared" si="38"/>
        <v>11.11111111111111</v>
      </c>
      <c r="J613" s="57"/>
      <c r="K613" s="57"/>
      <c r="L613" s="57"/>
      <c r="M613" s="2">
        <v>450</v>
      </c>
    </row>
    <row r="614" spans="2:13" ht="12.75">
      <c r="B614" s="224"/>
      <c r="H614" s="6">
        <f>H613-B614</f>
        <v>0</v>
      </c>
      <c r="I614" s="22">
        <f t="shared" si="38"/>
        <v>0</v>
      </c>
      <c r="M614" s="2">
        <v>450</v>
      </c>
    </row>
    <row r="615" spans="2:13" ht="12.75">
      <c r="B615" s="224"/>
      <c r="H615" s="6">
        <f>H614-B615</f>
        <v>0</v>
      </c>
      <c r="I615" s="22">
        <f t="shared" si="38"/>
        <v>0</v>
      </c>
      <c r="M615" s="2">
        <v>450</v>
      </c>
    </row>
    <row r="616" spans="1:13" s="57" customFormat="1" ht="12.75">
      <c r="A616" s="1"/>
      <c r="B616" s="224">
        <v>1600</v>
      </c>
      <c r="C616" s="1" t="s">
        <v>240</v>
      </c>
      <c r="D616" s="12" t="s">
        <v>13</v>
      </c>
      <c r="E616" s="1" t="s">
        <v>23</v>
      </c>
      <c r="F616" s="27" t="s">
        <v>411</v>
      </c>
      <c r="G616" s="27" t="s">
        <v>404</v>
      </c>
      <c r="H616" s="6">
        <f>H615-B616</f>
        <v>-1600</v>
      </c>
      <c r="I616" s="22">
        <f t="shared" si="38"/>
        <v>3.5555555555555554</v>
      </c>
      <c r="J616"/>
      <c r="K616" t="s">
        <v>244</v>
      </c>
      <c r="L616">
        <v>15</v>
      </c>
      <c r="M616" s="2">
        <v>450</v>
      </c>
    </row>
    <row r="617" spans="2:13" ht="12.75">
      <c r="B617" s="224">
        <v>1400</v>
      </c>
      <c r="C617" s="1" t="s">
        <v>240</v>
      </c>
      <c r="D617" s="12" t="s">
        <v>13</v>
      </c>
      <c r="E617" s="1" t="s">
        <v>23</v>
      </c>
      <c r="F617" s="27" t="s">
        <v>411</v>
      </c>
      <c r="G617" s="27" t="s">
        <v>50</v>
      </c>
      <c r="H617" s="6">
        <f>H616-B617</f>
        <v>-3000</v>
      </c>
      <c r="I617" s="22">
        <f t="shared" si="38"/>
        <v>3.111111111111111</v>
      </c>
      <c r="K617" t="s">
        <v>244</v>
      </c>
      <c r="L617">
        <v>15</v>
      </c>
      <c r="M617" s="2">
        <v>450</v>
      </c>
    </row>
    <row r="618" spans="2:13" ht="12.75">
      <c r="B618" s="224">
        <v>1700</v>
      </c>
      <c r="C618" s="1" t="s">
        <v>240</v>
      </c>
      <c r="D618" s="12" t="s">
        <v>13</v>
      </c>
      <c r="E618" s="1" t="s">
        <v>23</v>
      </c>
      <c r="F618" s="27" t="s">
        <v>411</v>
      </c>
      <c r="G618" s="27" t="s">
        <v>407</v>
      </c>
      <c r="H618" s="6">
        <f>H617-B618</f>
        <v>-4700</v>
      </c>
      <c r="I618" s="22">
        <f t="shared" si="38"/>
        <v>3.7777777777777777</v>
      </c>
      <c r="K618" t="s">
        <v>244</v>
      </c>
      <c r="L618">
        <v>15</v>
      </c>
      <c r="M618" s="2">
        <v>450</v>
      </c>
    </row>
    <row r="619" spans="1:13" ht="12.75">
      <c r="A619" s="11"/>
      <c r="B619" s="227">
        <f>SUM(B616:B618)</f>
        <v>4700</v>
      </c>
      <c r="C619" s="11"/>
      <c r="D619" s="11"/>
      <c r="E619" s="11" t="s">
        <v>23</v>
      </c>
      <c r="F619" s="18"/>
      <c r="G619" s="18"/>
      <c r="H619" s="55">
        <v>0</v>
      </c>
      <c r="I619" s="56">
        <f t="shared" si="38"/>
        <v>10.444444444444445</v>
      </c>
      <c r="J619" s="57"/>
      <c r="K619" s="57"/>
      <c r="L619" s="57"/>
      <c r="M619" s="2">
        <v>450</v>
      </c>
    </row>
    <row r="620" spans="2:13" ht="12.75">
      <c r="B620" s="224"/>
      <c r="H620" s="6">
        <f>H619-B620</f>
        <v>0</v>
      </c>
      <c r="I620" s="22">
        <f t="shared" si="38"/>
        <v>0</v>
      </c>
      <c r="M620" s="2">
        <v>450</v>
      </c>
    </row>
    <row r="621" spans="1:13" s="57" customFormat="1" ht="12.75">
      <c r="A621" s="1"/>
      <c r="B621" s="224"/>
      <c r="C621" s="1"/>
      <c r="D621" s="1"/>
      <c r="E621" s="1"/>
      <c r="F621" s="27"/>
      <c r="G621" s="27"/>
      <c r="H621" s="6">
        <f>H620-B621</f>
        <v>0</v>
      </c>
      <c r="I621" s="22">
        <f t="shared" si="38"/>
        <v>0</v>
      </c>
      <c r="J621"/>
      <c r="K621"/>
      <c r="L621"/>
      <c r="M621" s="2">
        <v>450</v>
      </c>
    </row>
    <row r="622" spans="2:13" ht="12.75">
      <c r="B622" s="224">
        <v>5000</v>
      </c>
      <c r="C622" s="1" t="s">
        <v>28</v>
      </c>
      <c r="D622" s="12" t="s">
        <v>13</v>
      </c>
      <c r="E622" s="1" t="s">
        <v>248</v>
      </c>
      <c r="F622" s="27" t="s">
        <v>414</v>
      </c>
      <c r="G622" s="27" t="s">
        <v>404</v>
      </c>
      <c r="H622" s="6">
        <f>H621-B622</f>
        <v>-5000</v>
      </c>
      <c r="I622" s="22">
        <f t="shared" si="38"/>
        <v>11.11111111111111</v>
      </c>
      <c r="K622" t="s">
        <v>244</v>
      </c>
      <c r="L622">
        <v>15</v>
      </c>
      <c r="M622" s="2">
        <v>450</v>
      </c>
    </row>
    <row r="623" spans="2:13" ht="12.75">
      <c r="B623" s="224">
        <v>5000</v>
      </c>
      <c r="C623" s="1" t="s">
        <v>28</v>
      </c>
      <c r="D623" s="12" t="s">
        <v>13</v>
      </c>
      <c r="E623" s="1" t="s">
        <v>248</v>
      </c>
      <c r="F623" s="27" t="s">
        <v>414</v>
      </c>
      <c r="G623" s="27" t="s">
        <v>50</v>
      </c>
      <c r="H623" s="6">
        <f>H622-B623</f>
        <v>-10000</v>
      </c>
      <c r="I623" s="22">
        <f t="shared" si="38"/>
        <v>11.11111111111111</v>
      </c>
      <c r="K623" t="s">
        <v>244</v>
      </c>
      <c r="L623">
        <v>15</v>
      </c>
      <c r="M623" s="2">
        <v>450</v>
      </c>
    </row>
    <row r="624" spans="1:13" ht="12.75">
      <c r="A624" s="11"/>
      <c r="B624" s="227">
        <f>SUM(B622:B623)</f>
        <v>10000</v>
      </c>
      <c r="C624" s="11" t="s">
        <v>28</v>
      </c>
      <c r="D624" s="11"/>
      <c r="E624" s="11"/>
      <c r="F624" s="18"/>
      <c r="G624" s="18"/>
      <c r="H624" s="55">
        <v>0</v>
      </c>
      <c r="I624" s="56">
        <f t="shared" si="38"/>
        <v>22.22222222222222</v>
      </c>
      <c r="J624" s="57"/>
      <c r="K624" s="57"/>
      <c r="L624" s="57"/>
      <c r="M624" s="2">
        <v>450</v>
      </c>
    </row>
    <row r="625" spans="2:13" ht="12.75">
      <c r="B625" s="224"/>
      <c r="H625" s="6">
        <f>H624-B625</f>
        <v>0</v>
      </c>
      <c r="I625" s="22">
        <f t="shared" si="38"/>
        <v>0</v>
      </c>
      <c r="M625" s="2">
        <v>450</v>
      </c>
    </row>
    <row r="626" spans="2:13" ht="12.75">
      <c r="B626" s="224"/>
      <c r="H626" s="6">
        <f>H625-B626</f>
        <v>0</v>
      </c>
      <c r="I626" s="22">
        <f t="shared" si="38"/>
        <v>0</v>
      </c>
      <c r="M626" s="2">
        <v>450</v>
      </c>
    </row>
    <row r="627" spans="1:13" s="57" customFormat="1" ht="12.75">
      <c r="A627" s="1"/>
      <c r="B627" s="224">
        <v>2000</v>
      </c>
      <c r="C627" s="1" t="s">
        <v>29</v>
      </c>
      <c r="D627" s="12" t="s">
        <v>13</v>
      </c>
      <c r="E627" s="1" t="s">
        <v>248</v>
      </c>
      <c r="F627" s="27" t="s">
        <v>411</v>
      </c>
      <c r="G627" s="27" t="s">
        <v>404</v>
      </c>
      <c r="H627" s="6">
        <f>H626-B627</f>
        <v>-2000</v>
      </c>
      <c r="I627" s="22">
        <f t="shared" si="38"/>
        <v>4.444444444444445</v>
      </c>
      <c r="J627"/>
      <c r="K627" t="s">
        <v>244</v>
      </c>
      <c r="L627">
        <v>15</v>
      </c>
      <c r="M627" s="2">
        <v>450</v>
      </c>
    </row>
    <row r="628" spans="2:13" ht="12.75">
      <c r="B628" s="224">
        <v>2000</v>
      </c>
      <c r="C628" s="1" t="s">
        <v>29</v>
      </c>
      <c r="D628" s="12" t="s">
        <v>13</v>
      </c>
      <c r="E628" s="1" t="s">
        <v>248</v>
      </c>
      <c r="F628" s="27" t="s">
        <v>411</v>
      </c>
      <c r="G628" s="27" t="s">
        <v>50</v>
      </c>
      <c r="H628" s="6">
        <f>H627-B628</f>
        <v>-4000</v>
      </c>
      <c r="I628" s="22">
        <f t="shared" si="38"/>
        <v>4.444444444444445</v>
      </c>
      <c r="K628" t="s">
        <v>244</v>
      </c>
      <c r="L628">
        <v>15</v>
      </c>
      <c r="M628" s="2">
        <v>450</v>
      </c>
    </row>
    <row r="629" spans="2:13" ht="12.75">
      <c r="B629" s="224">
        <v>2000</v>
      </c>
      <c r="C629" s="1" t="s">
        <v>29</v>
      </c>
      <c r="D629" s="12" t="s">
        <v>13</v>
      </c>
      <c r="E629" s="1" t="s">
        <v>248</v>
      </c>
      <c r="F629" s="27" t="s">
        <v>411</v>
      </c>
      <c r="G629" s="27" t="s">
        <v>407</v>
      </c>
      <c r="H629" s="6">
        <f>H628-B629</f>
        <v>-6000</v>
      </c>
      <c r="I629" s="22">
        <f t="shared" si="38"/>
        <v>4.444444444444445</v>
      </c>
      <c r="K629" t="s">
        <v>244</v>
      </c>
      <c r="L629">
        <v>15</v>
      </c>
      <c r="M629" s="2">
        <v>450</v>
      </c>
    </row>
    <row r="630" spans="1:13" ht="12.75">
      <c r="A630" s="11"/>
      <c r="B630" s="227">
        <f>SUM(B627:B629)</f>
        <v>6000</v>
      </c>
      <c r="C630" s="11" t="s">
        <v>29</v>
      </c>
      <c r="D630" s="11"/>
      <c r="E630" s="11"/>
      <c r="F630" s="18"/>
      <c r="G630" s="18"/>
      <c r="H630" s="55">
        <v>0</v>
      </c>
      <c r="I630" s="56">
        <f t="shared" si="38"/>
        <v>13.333333333333334</v>
      </c>
      <c r="J630" s="57"/>
      <c r="K630" s="57"/>
      <c r="L630" s="57"/>
      <c r="M630" s="2">
        <v>450</v>
      </c>
    </row>
    <row r="631" spans="2:13" ht="12.75">
      <c r="B631" s="224"/>
      <c r="H631" s="6">
        <f>H630-B631</f>
        <v>0</v>
      </c>
      <c r="I631" s="22">
        <f t="shared" si="38"/>
        <v>0</v>
      </c>
      <c r="M631" s="2">
        <v>450</v>
      </c>
    </row>
    <row r="632" spans="2:13" ht="12.75">
      <c r="B632" s="224"/>
      <c r="H632" s="6">
        <f>H631-B632</f>
        <v>0</v>
      </c>
      <c r="I632" s="22">
        <f t="shared" si="38"/>
        <v>0</v>
      </c>
      <c r="M632" s="2">
        <v>450</v>
      </c>
    </row>
    <row r="633" spans="1:13" s="57" customFormat="1" ht="12.75">
      <c r="A633" s="1"/>
      <c r="B633" s="224">
        <v>1000</v>
      </c>
      <c r="C633" s="1" t="s">
        <v>261</v>
      </c>
      <c r="D633" s="12" t="s">
        <v>13</v>
      </c>
      <c r="E633" s="1" t="s">
        <v>262</v>
      </c>
      <c r="F633" s="27" t="s">
        <v>411</v>
      </c>
      <c r="G633" s="27" t="s">
        <v>404</v>
      </c>
      <c r="H633" s="6">
        <f>H632-B633</f>
        <v>-1000</v>
      </c>
      <c r="I633" s="22">
        <f t="shared" si="38"/>
        <v>2.2222222222222223</v>
      </c>
      <c r="J633"/>
      <c r="K633" t="s">
        <v>244</v>
      </c>
      <c r="L633">
        <v>15</v>
      </c>
      <c r="M633" s="2">
        <v>450</v>
      </c>
    </row>
    <row r="634" spans="2:13" ht="12.75">
      <c r="B634" s="224">
        <v>1000</v>
      </c>
      <c r="C634" s="1" t="s">
        <v>261</v>
      </c>
      <c r="D634" s="12" t="s">
        <v>13</v>
      </c>
      <c r="E634" s="1" t="s">
        <v>262</v>
      </c>
      <c r="F634" s="27" t="s">
        <v>411</v>
      </c>
      <c r="G634" s="27" t="s">
        <v>50</v>
      </c>
      <c r="H634" s="6">
        <f>H633-B634</f>
        <v>-2000</v>
      </c>
      <c r="I634" s="22">
        <f t="shared" si="38"/>
        <v>2.2222222222222223</v>
      </c>
      <c r="K634" t="s">
        <v>244</v>
      </c>
      <c r="L634">
        <v>15</v>
      </c>
      <c r="M634" s="2">
        <v>450</v>
      </c>
    </row>
    <row r="635" spans="2:13" ht="12.75">
      <c r="B635" s="224">
        <v>1000</v>
      </c>
      <c r="C635" s="1" t="s">
        <v>261</v>
      </c>
      <c r="D635" s="12" t="s">
        <v>13</v>
      </c>
      <c r="E635" s="1" t="s">
        <v>262</v>
      </c>
      <c r="F635" s="27" t="s">
        <v>411</v>
      </c>
      <c r="G635" s="27" t="s">
        <v>407</v>
      </c>
      <c r="H635" s="6">
        <f>H634-B635</f>
        <v>-3000</v>
      </c>
      <c r="I635" s="22">
        <f t="shared" si="38"/>
        <v>2.2222222222222223</v>
      </c>
      <c r="K635" t="s">
        <v>244</v>
      </c>
      <c r="L635">
        <v>15</v>
      </c>
      <c r="M635" s="2">
        <v>450</v>
      </c>
    </row>
    <row r="636" spans="1:13" ht="12.75">
      <c r="A636" s="11"/>
      <c r="B636" s="227">
        <f>SUM(B633:B635)</f>
        <v>3000</v>
      </c>
      <c r="C636" s="11"/>
      <c r="D636" s="11"/>
      <c r="E636" s="11" t="s">
        <v>262</v>
      </c>
      <c r="F636" s="18"/>
      <c r="G636" s="18"/>
      <c r="H636" s="55">
        <v>0</v>
      </c>
      <c r="I636" s="56">
        <f t="shared" si="38"/>
        <v>6.666666666666667</v>
      </c>
      <c r="J636" s="57"/>
      <c r="K636" s="57"/>
      <c r="L636" s="57"/>
      <c r="M636" s="2">
        <v>450</v>
      </c>
    </row>
    <row r="637" spans="2:13" ht="12.75">
      <c r="B637" s="224"/>
      <c r="H637" s="6">
        <f>H636-B637</f>
        <v>0</v>
      </c>
      <c r="I637" s="22">
        <f t="shared" si="38"/>
        <v>0</v>
      </c>
      <c r="M637" s="2">
        <v>450</v>
      </c>
    </row>
    <row r="638" spans="1:13" s="57" customFormat="1" ht="12.75">
      <c r="A638" s="1"/>
      <c r="B638" s="224"/>
      <c r="C638" s="1"/>
      <c r="D638" s="1"/>
      <c r="E638" s="1"/>
      <c r="F638" s="27"/>
      <c r="G638" s="27"/>
      <c r="H638" s="6">
        <f>H637-B638</f>
        <v>0</v>
      </c>
      <c r="I638" s="22">
        <f t="shared" si="38"/>
        <v>0</v>
      </c>
      <c r="J638"/>
      <c r="K638"/>
      <c r="L638"/>
      <c r="M638" s="2">
        <v>450</v>
      </c>
    </row>
    <row r="639" spans="2:13" ht="12.75">
      <c r="B639" s="224"/>
      <c r="H639" s="6">
        <f>H638-B639</f>
        <v>0</v>
      </c>
      <c r="I639" s="22">
        <f t="shared" si="38"/>
        <v>0</v>
      </c>
      <c r="M639" s="2">
        <v>450</v>
      </c>
    </row>
    <row r="640" spans="2:13" ht="12.75">
      <c r="B640" s="224"/>
      <c r="H640" s="6">
        <f>H639-B640</f>
        <v>0</v>
      </c>
      <c r="I640" s="22">
        <f t="shared" si="38"/>
        <v>0</v>
      </c>
      <c r="M640" s="2">
        <v>450</v>
      </c>
    </row>
    <row r="641" spans="1:13" ht="12.75">
      <c r="A641" s="11"/>
      <c r="B641" s="227">
        <f>+B647+B652+B658+B663+B669+B674+B678</f>
        <v>48450</v>
      </c>
      <c r="C641" s="51" t="s">
        <v>66</v>
      </c>
      <c r="D641" s="52" t="s">
        <v>67</v>
      </c>
      <c r="E641" s="51" t="s">
        <v>16</v>
      </c>
      <c r="F641" s="53" t="s">
        <v>17</v>
      </c>
      <c r="G641" s="54" t="s">
        <v>201</v>
      </c>
      <c r="H641" s="55"/>
      <c r="I641" s="56">
        <f t="shared" si="38"/>
        <v>107.66666666666667</v>
      </c>
      <c r="J641" s="56"/>
      <c r="K641" s="56"/>
      <c r="L641" s="57"/>
      <c r="M641" s="2">
        <v>450</v>
      </c>
    </row>
    <row r="642" spans="2:13" ht="12.75">
      <c r="B642" s="224"/>
      <c r="H642" s="6">
        <f>H641-B642</f>
        <v>0</v>
      </c>
      <c r="I642" s="22">
        <f t="shared" si="38"/>
        <v>0</v>
      </c>
      <c r="M642" s="2">
        <v>450</v>
      </c>
    </row>
    <row r="643" spans="1:13" s="57" customFormat="1" ht="12.75">
      <c r="A643" s="1"/>
      <c r="B643" s="224">
        <v>2500</v>
      </c>
      <c r="C643" s="33" t="s">
        <v>0</v>
      </c>
      <c r="D643" s="1" t="s">
        <v>13</v>
      </c>
      <c r="E643" s="1" t="s">
        <v>206</v>
      </c>
      <c r="F643" s="58" t="s">
        <v>415</v>
      </c>
      <c r="G643" s="27" t="s">
        <v>343</v>
      </c>
      <c r="H643" s="6">
        <f>H642-B643</f>
        <v>-2500</v>
      </c>
      <c r="I643" s="22">
        <f t="shared" si="38"/>
        <v>5.555555555555555</v>
      </c>
      <c r="J643"/>
      <c r="K643" t="s">
        <v>0</v>
      </c>
      <c r="L643">
        <v>16</v>
      </c>
      <c r="M643" s="2">
        <v>450</v>
      </c>
    </row>
    <row r="644" spans="2:13" ht="12.75">
      <c r="B644" s="224">
        <v>5000</v>
      </c>
      <c r="C644" s="33" t="s">
        <v>0</v>
      </c>
      <c r="D644" s="1" t="s">
        <v>13</v>
      </c>
      <c r="E644" s="1" t="s">
        <v>206</v>
      </c>
      <c r="F644" s="58" t="s">
        <v>416</v>
      </c>
      <c r="G644" s="27" t="s">
        <v>404</v>
      </c>
      <c r="H644" s="6">
        <f>H643-B644</f>
        <v>-7500</v>
      </c>
      <c r="I644" s="22">
        <f t="shared" si="38"/>
        <v>11.11111111111111</v>
      </c>
      <c r="K644" t="s">
        <v>0</v>
      </c>
      <c r="L644">
        <v>16</v>
      </c>
      <c r="M644" s="2">
        <v>450</v>
      </c>
    </row>
    <row r="645" spans="2:13" ht="12.75">
      <c r="B645" s="224">
        <v>2500</v>
      </c>
      <c r="C645" s="33" t="s">
        <v>0</v>
      </c>
      <c r="D645" s="1" t="s">
        <v>13</v>
      </c>
      <c r="E645" s="1" t="s">
        <v>206</v>
      </c>
      <c r="F645" s="58" t="s">
        <v>417</v>
      </c>
      <c r="G645" s="27" t="s">
        <v>50</v>
      </c>
      <c r="H645" s="6">
        <f>H644-B645</f>
        <v>-10000</v>
      </c>
      <c r="I645" s="22">
        <f t="shared" si="38"/>
        <v>5.555555555555555</v>
      </c>
      <c r="K645" t="s">
        <v>0</v>
      </c>
      <c r="L645">
        <v>16</v>
      </c>
      <c r="M645" s="2">
        <v>450</v>
      </c>
    </row>
    <row r="646" spans="2:13" ht="12.75">
      <c r="B646" s="224">
        <v>500</v>
      </c>
      <c r="C646" s="1" t="s">
        <v>418</v>
      </c>
      <c r="D646" s="12" t="s">
        <v>13</v>
      </c>
      <c r="E646" s="1" t="s">
        <v>419</v>
      </c>
      <c r="F646" s="27" t="s">
        <v>420</v>
      </c>
      <c r="G646" s="27" t="s">
        <v>404</v>
      </c>
      <c r="H646" s="6">
        <f>H645-B646</f>
        <v>-10500</v>
      </c>
      <c r="I646" s="22">
        <f t="shared" si="38"/>
        <v>1.1111111111111112</v>
      </c>
      <c r="K646" s="15" t="s">
        <v>206</v>
      </c>
      <c r="L646">
        <v>16</v>
      </c>
      <c r="M646" s="2">
        <v>450</v>
      </c>
    </row>
    <row r="647" spans="1:13" ht="12.75">
      <c r="A647" s="11"/>
      <c r="B647" s="227">
        <f>SUM(B643:B646)</f>
        <v>10500</v>
      </c>
      <c r="C647" s="11" t="s">
        <v>0</v>
      </c>
      <c r="D647" s="11"/>
      <c r="E647" s="11"/>
      <c r="F647" s="18"/>
      <c r="G647" s="18"/>
      <c r="H647" s="55">
        <v>0</v>
      </c>
      <c r="I647" s="56">
        <f t="shared" si="38"/>
        <v>23.333333333333332</v>
      </c>
      <c r="J647" s="57"/>
      <c r="K647" s="57"/>
      <c r="L647" s="57"/>
      <c r="M647" s="2">
        <v>450</v>
      </c>
    </row>
    <row r="648" spans="1:13" s="57" customFormat="1" ht="12.75">
      <c r="A648" s="1"/>
      <c r="B648" s="224"/>
      <c r="C648" s="1"/>
      <c r="D648" s="1"/>
      <c r="E648" s="1"/>
      <c r="F648" s="27"/>
      <c r="G648" s="27"/>
      <c r="H648" s="6">
        <f>H647-B648</f>
        <v>0</v>
      </c>
      <c r="I648" s="22">
        <f t="shared" si="38"/>
        <v>0</v>
      </c>
      <c r="J648"/>
      <c r="K648"/>
      <c r="L648"/>
      <c r="M648" s="2">
        <v>450</v>
      </c>
    </row>
    <row r="649" spans="1:13" s="15" customFormat="1" ht="12.75">
      <c r="A649" s="1"/>
      <c r="B649" s="224"/>
      <c r="C649" s="1"/>
      <c r="D649" s="1"/>
      <c r="E649" s="1"/>
      <c r="F649" s="27"/>
      <c r="G649" s="27"/>
      <c r="H649" s="6">
        <f>H648-B649</f>
        <v>0</v>
      </c>
      <c r="I649" s="22">
        <f t="shared" si="38"/>
        <v>0</v>
      </c>
      <c r="J649"/>
      <c r="K649"/>
      <c r="L649"/>
      <c r="M649" s="2">
        <v>450</v>
      </c>
    </row>
    <row r="650" spans="2:13" ht="12.75">
      <c r="B650" s="224">
        <v>3500</v>
      </c>
      <c r="C650" s="1" t="s">
        <v>219</v>
      </c>
      <c r="D650" s="12" t="s">
        <v>13</v>
      </c>
      <c r="E650" s="1" t="s">
        <v>220</v>
      </c>
      <c r="F650" s="27" t="s">
        <v>421</v>
      </c>
      <c r="G650" s="27" t="s">
        <v>343</v>
      </c>
      <c r="H650" s="6">
        <f>H649-B650</f>
        <v>-3500</v>
      </c>
      <c r="I650" s="22">
        <f t="shared" si="38"/>
        <v>7.777777777777778</v>
      </c>
      <c r="K650" s="15" t="s">
        <v>206</v>
      </c>
      <c r="L650">
        <v>16</v>
      </c>
      <c r="M650" s="2">
        <v>450</v>
      </c>
    </row>
    <row r="651" spans="2:13" ht="12.75">
      <c r="B651" s="224">
        <v>3500</v>
      </c>
      <c r="C651" s="1" t="s">
        <v>222</v>
      </c>
      <c r="D651" s="12" t="s">
        <v>13</v>
      </c>
      <c r="E651" s="1" t="s">
        <v>220</v>
      </c>
      <c r="F651" s="27" t="s">
        <v>422</v>
      </c>
      <c r="G651" s="27" t="s">
        <v>50</v>
      </c>
      <c r="H651" s="6">
        <f>H650-B651</f>
        <v>-7000</v>
      </c>
      <c r="I651" s="22">
        <f t="shared" si="38"/>
        <v>7.777777777777778</v>
      </c>
      <c r="K651" s="15" t="s">
        <v>206</v>
      </c>
      <c r="L651">
        <v>16</v>
      </c>
      <c r="M651" s="2">
        <v>450</v>
      </c>
    </row>
    <row r="652" spans="1:13" ht="12.75">
      <c r="A652" s="11"/>
      <c r="B652" s="227">
        <f>SUM(B650:B651)</f>
        <v>7000</v>
      </c>
      <c r="C652" s="11" t="s">
        <v>19</v>
      </c>
      <c r="D652" s="11"/>
      <c r="E652" s="11"/>
      <c r="F652" s="18"/>
      <c r="G652" s="18"/>
      <c r="H652" s="55">
        <v>0</v>
      </c>
      <c r="I652" s="56">
        <f t="shared" si="38"/>
        <v>15.555555555555555</v>
      </c>
      <c r="J652" s="57"/>
      <c r="K652" s="57"/>
      <c r="L652" s="57"/>
      <c r="M652" s="2">
        <v>450</v>
      </c>
    </row>
    <row r="653" spans="1:13" ht="12.75">
      <c r="A653" s="12"/>
      <c r="B653" s="72"/>
      <c r="C653" s="12"/>
      <c r="D653" s="12"/>
      <c r="E653" s="12"/>
      <c r="F653" s="30"/>
      <c r="G653" s="30"/>
      <c r="H653" s="6">
        <f>H652-B653</f>
        <v>0</v>
      </c>
      <c r="I653" s="22">
        <f t="shared" si="38"/>
        <v>0</v>
      </c>
      <c r="J653" s="15"/>
      <c r="K653" s="15"/>
      <c r="L653" s="15"/>
      <c r="M653" s="2">
        <v>450</v>
      </c>
    </row>
    <row r="654" spans="1:13" s="57" customFormat="1" ht="12.75">
      <c r="A654" s="1"/>
      <c r="B654" s="224"/>
      <c r="C654" s="1"/>
      <c r="D654" s="1"/>
      <c r="E654" s="1"/>
      <c r="F654" s="27"/>
      <c r="G654" s="27"/>
      <c r="H654" s="6">
        <f>H652-B654</f>
        <v>0</v>
      </c>
      <c r="I654" s="22">
        <f t="shared" si="38"/>
        <v>0</v>
      </c>
      <c r="J654"/>
      <c r="K654"/>
      <c r="L654"/>
      <c r="M654" s="2">
        <v>450</v>
      </c>
    </row>
    <row r="655" spans="2:13" ht="12.75">
      <c r="B655" s="224">
        <v>1700</v>
      </c>
      <c r="C655" s="1" t="s">
        <v>224</v>
      </c>
      <c r="D655" s="12" t="s">
        <v>13</v>
      </c>
      <c r="E655" s="1" t="s">
        <v>225</v>
      </c>
      <c r="F655" s="27" t="s">
        <v>420</v>
      </c>
      <c r="G655" s="27" t="s">
        <v>343</v>
      </c>
      <c r="H655" s="6">
        <f>H654-B655</f>
        <v>-1700</v>
      </c>
      <c r="I655" s="22">
        <f t="shared" si="38"/>
        <v>3.7777777777777777</v>
      </c>
      <c r="K655" s="15" t="s">
        <v>206</v>
      </c>
      <c r="L655">
        <v>16</v>
      </c>
      <c r="M655" s="2">
        <v>450</v>
      </c>
    </row>
    <row r="656" spans="2:13" ht="12.75">
      <c r="B656" s="72">
        <v>2200</v>
      </c>
      <c r="C656" s="1" t="s">
        <v>224</v>
      </c>
      <c r="D656" s="12" t="s">
        <v>13</v>
      </c>
      <c r="E656" s="1" t="s">
        <v>225</v>
      </c>
      <c r="F656" s="27" t="s">
        <v>420</v>
      </c>
      <c r="G656" s="27" t="s">
        <v>404</v>
      </c>
      <c r="H656" s="6">
        <f>H655-B656</f>
        <v>-3900</v>
      </c>
      <c r="I656" s="22">
        <f t="shared" si="38"/>
        <v>4.888888888888889</v>
      </c>
      <c r="K656" s="15" t="s">
        <v>206</v>
      </c>
      <c r="L656">
        <v>16</v>
      </c>
      <c r="M656" s="2">
        <v>450</v>
      </c>
    </row>
    <row r="657" spans="2:13" ht="12.75">
      <c r="B657" s="72">
        <v>2700</v>
      </c>
      <c r="C657" s="1" t="s">
        <v>224</v>
      </c>
      <c r="D657" s="12" t="s">
        <v>13</v>
      </c>
      <c r="E657" s="1" t="s">
        <v>225</v>
      </c>
      <c r="F657" s="27" t="s">
        <v>423</v>
      </c>
      <c r="G657" s="27" t="s">
        <v>50</v>
      </c>
      <c r="H657" s="6">
        <f>H656-B657</f>
        <v>-6600</v>
      </c>
      <c r="I657" s="22">
        <f t="shared" si="38"/>
        <v>6</v>
      </c>
      <c r="K657" s="15" t="s">
        <v>206</v>
      </c>
      <c r="L657">
        <v>16</v>
      </c>
      <c r="M657" s="2">
        <v>450</v>
      </c>
    </row>
    <row r="658" spans="1:13" ht="12.75">
      <c r="A658" s="11"/>
      <c r="B658" s="227">
        <f>SUM(B655:B657)</f>
        <v>6600</v>
      </c>
      <c r="C658" s="11"/>
      <c r="D658" s="11"/>
      <c r="E658" s="11" t="s">
        <v>23</v>
      </c>
      <c r="F658" s="18"/>
      <c r="G658" s="18"/>
      <c r="H658" s="55">
        <v>0</v>
      </c>
      <c r="I658" s="56">
        <f t="shared" si="38"/>
        <v>14.666666666666666</v>
      </c>
      <c r="J658" s="57"/>
      <c r="K658" s="57"/>
      <c r="L658" s="57"/>
      <c r="M658" s="2">
        <v>450</v>
      </c>
    </row>
    <row r="659" spans="1:13" s="57" customFormat="1" ht="12.75">
      <c r="A659" s="1"/>
      <c r="B659" s="224"/>
      <c r="C659" s="1"/>
      <c r="D659" s="1"/>
      <c r="E659" s="1"/>
      <c r="F659" s="27"/>
      <c r="G659" s="27"/>
      <c r="H659" s="6">
        <f>H658-B659</f>
        <v>0</v>
      </c>
      <c r="I659" s="22">
        <f t="shared" si="38"/>
        <v>0</v>
      </c>
      <c r="J659"/>
      <c r="K659"/>
      <c r="L659"/>
      <c r="M659" s="2">
        <v>450</v>
      </c>
    </row>
    <row r="660" spans="2:13" ht="12.75">
      <c r="B660" s="224"/>
      <c r="H660" s="6">
        <f>H659-B660</f>
        <v>0</v>
      </c>
      <c r="I660" s="22">
        <f t="shared" si="38"/>
        <v>0</v>
      </c>
      <c r="M660" s="2">
        <v>450</v>
      </c>
    </row>
    <row r="661" spans="2:13" ht="12.75">
      <c r="B661" s="224">
        <v>5000</v>
      </c>
      <c r="C661" s="1" t="s">
        <v>228</v>
      </c>
      <c r="D661" s="12" t="s">
        <v>13</v>
      </c>
      <c r="E661" s="1" t="s">
        <v>220</v>
      </c>
      <c r="F661" s="27" t="s">
        <v>424</v>
      </c>
      <c r="G661" s="27" t="s">
        <v>343</v>
      </c>
      <c r="H661" s="6">
        <f>H660-B661</f>
        <v>-5000</v>
      </c>
      <c r="I661" s="22">
        <f t="shared" si="38"/>
        <v>11.11111111111111</v>
      </c>
      <c r="K661" s="15" t="s">
        <v>206</v>
      </c>
      <c r="L661">
        <v>16</v>
      </c>
      <c r="M661" s="2">
        <v>450</v>
      </c>
    </row>
    <row r="662" spans="2:13" ht="12.75">
      <c r="B662" s="224">
        <v>5000</v>
      </c>
      <c r="C662" s="1" t="s">
        <v>228</v>
      </c>
      <c r="D662" s="12" t="s">
        <v>13</v>
      </c>
      <c r="E662" s="1" t="s">
        <v>220</v>
      </c>
      <c r="F662" s="27" t="s">
        <v>424</v>
      </c>
      <c r="G662" s="27" t="s">
        <v>404</v>
      </c>
      <c r="H662" s="6">
        <f>H661-B662</f>
        <v>-10000</v>
      </c>
      <c r="I662" s="22">
        <f t="shared" si="38"/>
        <v>11.11111111111111</v>
      </c>
      <c r="K662" s="15" t="s">
        <v>206</v>
      </c>
      <c r="L662">
        <v>16</v>
      </c>
      <c r="M662" s="2">
        <v>450</v>
      </c>
    </row>
    <row r="663" spans="1:13" ht="12.75">
      <c r="A663" s="11"/>
      <c r="B663" s="227">
        <f>SUM(B661:B662)</f>
        <v>10000</v>
      </c>
      <c r="C663" s="11" t="s">
        <v>28</v>
      </c>
      <c r="D663" s="11"/>
      <c r="E663" s="11"/>
      <c r="F663" s="18"/>
      <c r="G663" s="18"/>
      <c r="H663" s="55">
        <v>0</v>
      </c>
      <c r="I663" s="56">
        <f t="shared" si="38"/>
        <v>22.22222222222222</v>
      </c>
      <c r="J663" s="57"/>
      <c r="K663" s="57"/>
      <c r="L663" s="57"/>
      <c r="M663" s="2">
        <v>450</v>
      </c>
    </row>
    <row r="664" spans="2:13" ht="12.75">
      <c r="B664" s="224"/>
      <c r="H664" s="6">
        <f>H663-B664</f>
        <v>0</v>
      </c>
      <c r="I664" s="22">
        <f t="shared" si="38"/>
        <v>0</v>
      </c>
      <c r="M664" s="2">
        <v>450</v>
      </c>
    </row>
    <row r="665" spans="1:13" s="57" customFormat="1" ht="12.75">
      <c r="A665" s="1"/>
      <c r="B665" s="224"/>
      <c r="C665" s="1"/>
      <c r="D665" s="1"/>
      <c r="E665" s="1"/>
      <c r="F665" s="27"/>
      <c r="G665" s="27"/>
      <c r="H665" s="6">
        <f>H664-B665</f>
        <v>0</v>
      </c>
      <c r="I665" s="22">
        <f aca="true" t="shared" si="39" ref="I665:I728">+B665/M665</f>
        <v>0</v>
      </c>
      <c r="J665"/>
      <c r="K665"/>
      <c r="L665"/>
      <c r="M665" s="2">
        <v>450</v>
      </c>
    </row>
    <row r="666" spans="2:13" ht="12.75">
      <c r="B666" s="224">
        <v>2000</v>
      </c>
      <c r="C666" s="1" t="s">
        <v>232</v>
      </c>
      <c r="D666" s="12" t="s">
        <v>13</v>
      </c>
      <c r="E666" s="1" t="s">
        <v>220</v>
      </c>
      <c r="F666" s="27" t="s">
        <v>420</v>
      </c>
      <c r="G666" s="27" t="s">
        <v>343</v>
      </c>
      <c r="H666" s="6">
        <f>H665-B666</f>
        <v>-2000</v>
      </c>
      <c r="I666" s="22">
        <f t="shared" si="39"/>
        <v>4.444444444444445</v>
      </c>
      <c r="K666" s="15" t="s">
        <v>206</v>
      </c>
      <c r="L666">
        <v>16</v>
      </c>
      <c r="M666" s="2">
        <v>450</v>
      </c>
    </row>
    <row r="667" spans="2:13" ht="12.75">
      <c r="B667" s="224">
        <v>2000</v>
      </c>
      <c r="C667" s="1" t="s">
        <v>232</v>
      </c>
      <c r="D667" s="12" t="s">
        <v>13</v>
      </c>
      <c r="E667" s="1" t="s">
        <v>220</v>
      </c>
      <c r="F667" s="27" t="s">
        <v>420</v>
      </c>
      <c r="G667" s="27" t="s">
        <v>404</v>
      </c>
      <c r="H667" s="6">
        <f>H666-B667</f>
        <v>-4000</v>
      </c>
      <c r="I667" s="22">
        <f t="shared" si="39"/>
        <v>4.444444444444445</v>
      </c>
      <c r="K667" s="15" t="s">
        <v>206</v>
      </c>
      <c r="L667">
        <v>16</v>
      </c>
      <c r="M667" s="2">
        <v>450</v>
      </c>
    </row>
    <row r="668" spans="2:13" ht="12.75">
      <c r="B668" s="224">
        <v>2000</v>
      </c>
      <c r="C668" s="1" t="s">
        <v>232</v>
      </c>
      <c r="D668" s="12" t="s">
        <v>13</v>
      </c>
      <c r="E668" s="1" t="s">
        <v>220</v>
      </c>
      <c r="F668" s="27" t="s">
        <v>425</v>
      </c>
      <c r="G668" s="27" t="s">
        <v>50</v>
      </c>
      <c r="H668" s="6">
        <f>H667-B668</f>
        <v>-6000</v>
      </c>
      <c r="I668" s="22">
        <f t="shared" si="39"/>
        <v>4.444444444444445</v>
      </c>
      <c r="K668" s="15" t="s">
        <v>206</v>
      </c>
      <c r="L668">
        <v>16</v>
      </c>
      <c r="M668" s="2">
        <v>450</v>
      </c>
    </row>
    <row r="669" spans="1:13" ht="12.75">
      <c r="A669" s="11"/>
      <c r="B669" s="347">
        <f>SUM(B666:B668)</f>
        <v>6000</v>
      </c>
      <c r="C669" s="11" t="s">
        <v>29</v>
      </c>
      <c r="D669" s="11"/>
      <c r="E669" s="11"/>
      <c r="F669" s="18"/>
      <c r="G669" s="18"/>
      <c r="H669" s="55">
        <v>0</v>
      </c>
      <c r="I669" s="56">
        <f t="shared" si="39"/>
        <v>13.333333333333334</v>
      </c>
      <c r="J669" s="57"/>
      <c r="K669" s="57"/>
      <c r="L669" s="57"/>
      <c r="M669" s="2">
        <v>450</v>
      </c>
    </row>
    <row r="670" spans="1:13" s="57" customFormat="1" ht="12.75">
      <c r="A670" s="1"/>
      <c r="B670" s="340"/>
      <c r="C670" s="1"/>
      <c r="D670" s="1"/>
      <c r="E670" s="1"/>
      <c r="F670" s="27"/>
      <c r="G670" s="27"/>
      <c r="H670" s="6">
        <f>H669-B670</f>
        <v>0</v>
      </c>
      <c r="I670" s="22">
        <f t="shared" si="39"/>
        <v>0</v>
      </c>
      <c r="J670"/>
      <c r="K670"/>
      <c r="L670"/>
      <c r="M670" s="2">
        <v>450</v>
      </c>
    </row>
    <row r="671" spans="2:13" ht="12.75">
      <c r="B671" s="224"/>
      <c r="H671" s="6">
        <f>H670-B671</f>
        <v>0</v>
      </c>
      <c r="I671" s="22">
        <f t="shared" si="39"/>
        <v>0</v>
      </c>
      <c r="M671" s="2">
        <v>450</v>
      </c>
    </row>
    <row r="672" spans="2:13" ht="12.75">
      <c r="B672" s="224">
        <v>5000</v>
      </c>
      <c r="C672" s="1" t="s">
        <v>233</v>
      </c>
      <c r="D672" s="12" t="s">
        <v>13</v>
      </c>
      <c r="E672" s="1" t="s">
        <v>234</v>
      </c>
      <c r="F672" s="27" t="s">
        <v>420</v>
      </c>
      <c r="G672" s="27" t="s">
        <v>343</v>
      </c>
      <c r="H672" s="6">
        <f>H671-B672</f>
        <v>-5000</v>
      </c>
      <c r="I672" s="22">
        <f t="shared" si="39"/>
        <v>11.11111111111111</v>
      </c>
      <c r="K672" s="15" t="s">
        <v>206</v>
      </c>
      <c r="L672">
        <v>16</v>
      </c>
      <c r="M672" s="2">
        <v>450</v>
      </c>
    </row>
    <row r="673" spans="2:13" ht="12.75">
      <c r="B673" s="224">
        <v>2000</v>
      </c>
      <c r="C673" s="1" t="s">
        <v>233</v>
      </c>
      <c r="D673" s="12" t="s">
        <v>13</v>
      </c>
      <c r="E673" s="1" t="s">
        <v>234</v>
      </c>
      <c r="F673" s="27" t="s">
        <v>420</v>
      </c>
      <c r="G673" s="27" t="s">
        <v>404</v>
      </c>
      <c r="H673" s="6">
        <f>H672-B673</f>
        <v>-7000</v>
      </c>
      <c r="I673" s="22">
        <f t="shared" si="39"/>
        <v>4.444444444444445</v>
      </c>
      <c r="K673" s="15" t="s">
        <v>206</v>
      </c>
      <c r="L673">
        <v>16</v>
      </c>
      <c r="M673" s="2">
        <v>450</v>
      </c>
    </row>
    <row r="674" spans="1:13" s="57" customFormat="1" ht="12.75">
      <c r="A674" s="11"/>
      <c r="B674" s="227">
        <f>SUM(B672:B673)</f>
        <v>7000</v>
      </c>
      <c r="C674" s="11"/>
      <c r="D674" s="11"/>
      <c r="E674" s="11" t="s">
        <v>234</v>
      </c>
      <c r="F674" s="18"/>
      <c r="G674" s="18"/>
      <c r="H674" s="55">
        <v>0</v>
      </c>
      <c r="I674" s="56">
        <f t="shared" si="39"/>
        <v>15.555555555555555</v>
      </c>
      <c r="M674" s="2">
        <v>450</v>
      </c>
    </row>
    <row r="675" spans="2:13" ht="12.75">
      <c r="B675" s="224"/>
      <c r="H675" s="6">
        <f>H674-B675</f>
        <v>0</v>
      </c>
      <c r="I675" s="22">
        <f t="shared" si="39"/>
        <v>0</v>
      </c>
      <c r="M675" s="2">
        <v>450</v>
      </c>
    </row>
    <row r="676" spans="2:13" ht="12.75">
      <c r="B676" s="224"/>
      <c r="H676" s="6">
        <f>H675-B676</f>
        <v>0</v>
      </c>
      <c r="I676" s="22">
        <f t="shared" si="39"/>
        <v>0</v>
      </c>
      <c r="M676" s="2">
        <v>450</v>
      </c>
    </row>
    <row r="677" spans="2:13" ht="12.75">
      <c r="B677" s="224">
        <v>1350</v>
      </c>
      <c r="C677" s="1" t="s">
        <v>235</v>
      </c>
      <c r="D677" s="12" t="s">
        <v>13</v>
      </c>
      <c r="E677" s="1" t="s">
        <v>236</v>
      </c>
      <c r="F677" s="27" t="s">
        <v>420</v>
      </c>
      <c r="G677" s="27" t="s">
        <v>404</v>
      </c>
      <c r="H677" s="6">
        <f>H676-B677</f>
        <v>-1350</v>
      </c>
      <c r="I677" s="22">
        <f t="shared" si="39"/>
        <v>3</v>
      </c>
      <c r="K677" s="15" t="s">
        <v>206</v>
      </c>
      <c r="L677">
        <v>16</v>
      </c>
      <c r="M677" s="2">
        <v>450</v>
      </c>
    </row>
    <row r="678" spans="1:13" ht="12.75">
      <c r="A678" s="11"/>
      <c r="B678" s="227">
        <f>SUM(B677)</f>
        <v>1350</v>
      </c>
      <c r="C678" s="11"/>
      <c r="D678" s="11"/>
      <c r="E678" s="11" t="s">
        <v>262</v>
      </c>
      <c r="F678" s="18"/>
      <c r="G678" s="18"/>
      <c r="H678" s="55">
        <v>0</v>
      </c>
      <c r="I678" s="56">
        <f t="shared" si="39"/>
        <v>3</v>
      </c>
      <c r="J678" s="57"/>
      <c r="K678" s="57"/>
      <c r="L678" s="57"/>
      <c r="M678" s="2">
        <v>450</v>
      </c>
    </row>
    <row r="679" spans="2:13" ht="12.75">
      <c r="B679" s="224"/>
      <c r="H679" s="6">
        <f>H678-B679</f>
        <v>0</v>
      </c>
      <c r="I679" s="22">
        <f t="shared" si="39"/>
        <v>0</v>
      </c>
      <c r="M679" s="2">
        <v>450</v>
      </c>
    </row>
    <row r="680" spans="1:13" s="57" customFormat="1" ht="12.75">
      <c r="A680" s="1"/>
      <c r="B680" s="224"/>
      <c r="C680" s="1"/>
      <c r="D680" s="1"/>
      <c r="E680" s="1"/>
      <c r="F680" s="27"/>
      <c r="G680" s="27"/>
      <c r="H680" s="6">
        <f>H679-B680</f>
        <v>0</v>
      </c>
      <c r="I680" s="22">
        <f t="shared" si="39"/>
        <v>0</v>
      </c>
      <c r="J680"/>
      <c r="K680"/>
      <c r="L680"/>
      <c r="M680" s="2">
        <v>450</v>
      </c>
    </row>
    <row r="681" spans="2:13" ht="12.75">
      <c r="B681" s="224"/>
      <c r="H681" s="6">
        <f>H680-B681</f>
        <v>0</v>
      </c>
      <c r="I681" s="22">
        <f t="shared" si="39"/>
        <v>0</v>
      </c>
      <c r="M681" s="2">
        <v>450</v>
      </c>
    </row>
    <row r="682" spans="2:13" ht="12.75">
      <c r="B682" s="224"/>
      <c r="H682" s="6">
        <f>H681-B682</f>
        <v>0</v>
      </c>
      <c r="I682" s="22">
        <f t="shared" si="39"/>
        <v>0</v>
      </c>
      <c r="M682" s="2">
        <v>450</v>
      </c>
    </row>
    <row r="683" spans="1:13" ht="12.75">
      <c r="A683" s="11"/>
      <c r="B683" s="227">
        <f>+B689+B702+B710+B716+B723+B728</f>
        <v>69600</v>
      </c>
      <c r="C683" s="51" t="s">
        <v>68</v>
      </c>
      <c r="D683" s="52" t="s">
        <v>175</v>
      </c>
      <c r="E683" s="51" t="s">
        <v>32</v>
      </c>
      <c r="F683" s="53" t="s">
        <v>176</v>
      </c>
      <c r="G683" s="54" t="s">
        <v>177</v>
      </c>
      <c r="H683" s="55"/>
      <c r="I683" s="56">
        <f t="shared" si="39"/>
        <v>154.66666666666666</v>
      </c>
      <c r="J683" s="56"/>
      <c r="K683" s="56"/>
      <c r="L683" s="57"/>
      <c r="M683" s="2">
        <v>450</v>
      </c>
    </row>
    <row r="684" spans="2:13" ht="12.75">
      <c r="B684" s="224"/>
      <c r="H684" s="6">
        <f>H683-B684</f>
        <v>0</v>
      </c>
      <c r="I684" s="22">
        <f t="shared" si="39"/>
        <v>0</v>
      </c>
      <c r="M684" s="2">
        <v>450</v>
      </c>
    </row>
    <row r="685" spans="2:13" ht="12.75">
      <c r="B685" s="224">
        <v>5000</v>
      </c>
      <c r="C685" s="33" t="s">
        <v>0</v>
      </c>
      <c r="D685" s="1" t="s">
        <v>13</v>
      </c>
      <c r="E685" s="1" t="s">
        <v>263</v>
      </c>
      <c r="F685" s="58" t="s">
        <v>426</v>
      </c>
      <c r="G685" s="27" t="s">
        <v>343</v>
      </c>
      <c r="H685" s="6">
        <f>H684-B685</f>
        <v>-5000</v>
      </c>
      <c r="I685" s="22">
        <f t="shared" si="39"/>
        <v>11.11111111111111</v>
      </c>
      <c r="K685" t="s">
        <v>0</v>
      </c>
      <c r="L685">
        <v>17</v>
      </c>
      <c r="M685" s="2">
        <v>450</v>
      </c>
    </row>
    <row r="686" spans="2:13" ht="12.75">
      <c r="B686" s="224">
        <v>5000</v>
      </c>
      <c r="C686" s="33" t="s">
        <v>0</v>
      </c>
      <c r="D686" s="1" t="s">
        <v>13</v>
      </c>
      <c r="E686" s="1" t="s">
        <v>263</v>
      </c>
      <c r="F686" s="58" t="s">
        <v>427</v>
      </c>
      <c r="G686" s="27" t="s">
        <v>404</v>
      </c>
      <c r="H686" s="6">
        <f>H685-B686</f>
        <v>-10000</v>
      </c>
      <c r="I686" s="22">
        <f t="shared" si="39"/>
        <v>11.11111111111111</v>
      </c>
      <c r="K686" t="s">
        <v>0</v>
      </c>
      <c r="L686">
        <v>17</v>
      </c>
      <c r="M686" s="2">
        <v>450</v>
      </c>
    </row>
    <row r="687" spans="2:13" ht="12.75">
      <c r="B687" s="224">
        <v>5000</v>
      </c>
      <c r="C687" s="33" t="s">
        <v>0</v>
      </c>
      <c r="D687" s="1" t="s">
        <v>13</v>
      </c>
      <c r="E687" s="1" t="s">
        <v>263</v>
      </c>
      <c r="F687" s="58" t="s">
        <v>428</v>
      </c>
      <c r="G687" s="27" t="s">
        <v>50</v>
      </c>
      <c r="H687" s="6">
        <f>H686-B687</f>
        <v>-15000</v>
      </c>
      <c r="I687" s="22">
        <f t="shared" si="39"/>
        <v>11.11111111111111</v>
      </c>
      <c r="K687" t="s">
        <v>0</v>
      </c>
      <c r="L687">
        <v>17</v>
      </c>
      <c r="M687" s="2">
        <v>450</v>
      </c>
    </row>
    <row r="688" spans="2:13" ht="12.75">
      <c r="B688" s="224">
        <v>5000</v>
      </c>
      <c r="C688" s="33" t="s">
        <v>0</v>
      </c>
      <c r="D688" s="1" t="s">
        <v>13</v>
      </c>
      <c r="E688" s="1" t="s">
        <v>263</v>
      </c>
      <c r="F688" s="58" t="s">
        <v>429</v>
      </c>
      <c r="G688" s="27" t="s">
        <v>407</v>
      </c>
      <c r="H688" s="6">
        <f>H687-B688</f>
        <v>-20000</v>
      </c>
      <c r="I688" s="22">
        <f t="shared" si="39"/>
        <v>11.11111111111111</v>
      </c>
      <c r="K688" t="s">
        <v>0</v>
      </c>
      <c r="L688">
        <v>17</v>
      </c>
      <c r="M688" s="2">
        <v>450</v>
      </c>
    </row>
    <row r="689" spans="1:13" s="57" customFormat="1" ht="12.75">
      <c r="A689" s="11"/>
      <c r="B689" s="227">
        <f>SUM(B685:B688)</f>
        <v>20000</v>
      </c>
      <c r="C689" s="11" t="s">
        <v>0</v>
      </c>
      <c r="D689" s="11"/>
      <c r="E689" s="11"/>
      <c r="F689" s="18"/>
      <c r="G689" s="18"/>
      <c r="H689" s="55">
        <v>0</v>
      </c>
      <c r="I689" s="56">
        <f t="shared" si="39"/>
        <v>44.44444444444444</v>
      </c>
      <c r="M689" s="2">
        <v>450</v>
      </c>
    </row>
    <row r="690" spans="2:13" ht="12.75">
      <c r="B690" s="224"/>
      <c r="H690" s="6">
        <f aca="true" t="shared" si="40" ref="H690:H701">H689-B690</f>
        <v>0</v>
      </c>
      <c r="I690" s="22">
        <f t="shared" si="39"/>
        <v>0</v>
      </c>
      <c r="M690" s="2">
        <v>450</v>
      </c>
    </row>
    <row r="691" spans="2:13" ht="12.75">
      <c r="B691" s="340"/>
      <c r="H691" s="6">
        <f t="shared" si="40"/>
        <v>0</v>
      </c>
      <c r="I691" s="22">
        <f t="shared" si="39"/>
        <v>0</v>
      </c>
      <c r="M691" s="2">
        <v>450</v>
      </c>
    </row>
    <row r="692" spans="2:13" ht="12.75">
      <c r="B692" s="224">
        <v>5000</v>
      </c>
      <c r="C692" s="1" t="s">
        <v>430</v>
      </c>
      <c r="D692" s="12" t="s">
        <v>13</v>
      </c>
      <c r="E692" s="1" t="s">
        <v>248</v>
      </c>
      <c r="F692" s="60" t="s">
        <v>431</v>
      </c>
      <c r="G692" s="27" t="s">
        <v>343</v>
      </c>
      <c r="H692" s="6">
        <f t="shared" si="40"/>
        <v>-5000</v>
      </c>
      <c r="I692" s="22">
        <f t="shared" si="39"/>
        <v>11.11111111111111</v>
      </c>
      <c r="K692" t="s">
        <v>263</v>
      </c>
      <c r="L692">
        <v>17</v>
      </c>
      <c r="M692" s="2">
        <v>450</v>
      </c>
    </row>
    <row r="693" spans="2:13" ht="12.75">
      <c r="B693" s="224">
        <v>2000</v>
      </c>
      <c r="C693" s="1" t="s">
        <v>432</v>
      </c>
      <c r="D693" s="12" t="s">
        <v>13</v>
      </c>
      <c r="E693" s="1" t="s">
        <v>248</v>
      </c>
      <c r="F693" s="27" t="s">
        <v>433</v>
      </c>
      <c r="G693" s="27" t="s">
        <v>404</v>
      </c>
      <c r="H693" s="6">
        <f t="shared" si="40"/>
        <v>-7000</v>
      </c>
      <c r="I693" s="22">
        <f t="shared" si="39"/>
        <v>4.444444444444445</v>
      </c>
      <c r="K693" t="s">
        <v>263</v>
      </c>
      <c r="L693">
        <v>17</v>
      </c>
      <c r="M693" s="2">
        <v>450</v>
      </c>
    </row>
    <row r="694" spans="2:13" ht="12.75">
      <c r="B694" s="224">
        <v>2000</v>
      </c>
      <c r="C694" s="1" t="s">
        <v>434</v>
      </c>
      <c r="D694" s="12" t="s">
        <v>13</v>
      </c>
      <c r="E694" s="1" t="s">
        <v>248</v>
      </c>
      <c r="F694" s="27" t="s">
        <v>435</v>
      </c>
      <c r="G694" s="27" t="s">
        <v>404</v>
      </c>
      <c r="H694" s="6">
        <f t="shared" si="40"/>
        <v>-9000</v>
      </c>
      <c r="I694" s="22">
        <f t="shared" si="39"/>
        <v>4.444444444444445</v>
      </c>
      <c r="K694" t="s">
        <v>263</v>
      </c>
      <c r="L694">
        <v>17</v>
      </c>
      <c r="M694" s="2">
        <v>450</v>
      </c>
    </row>
    <row r="695" spans="2:13" ht="12.75">
      <c r="B695" s="224">
        <v>1500</v>
      </c>
      <c r="C695" s="1" t="s">
        <v>436</v>
      </c>
      <c r="D695" s="12" t="s">
        <v>13</v>
      </c>
      <c r="E695" s="1" t="s">
        <v>248</v>
      </c>
      <c r="F695" s="27" t="s">
        <v>435</v>
      </c>
      <c r="G695" s="27" t="s">
        <v>404</v>
      </c>
      <c r="H695" s="6">
        <f t="shared" si="40"/>
        <v>-10500</v>
      </c>
      <c r="I695" s="22">
        <f t="shared" si="39"/>
        <v>3.3333333333333335</v>
      </c>
      <c r="K695" t="s">
        <v>263</v>
      </c>
      <c r="L695">
        <v>17</v>
      </c>
      <c r="M695" s="2">
        <v>450</v>
      </c>
    </row>
    <row r="696" spans="2:13" ht="12.75">
      <c r="B696" s="224">
        <v>2000</v>
      </c>
      <c r="C696" s="1" t="s">
        <v>437</v>
      </c>
      <c r="D696" s="12" t="s">
        <v>13</v>
      </c>
      <c r="E696" s="1" t="s">
        <v>248</v>
      </c>
      <c r="F696" s="27" t="s">
        <v>438</v>
      </c>
      <c r="G696" s="27" t="s">
        <v>404</v>
      </c>
      <c r="H696" s="6">
        <f t="shared" si="40"/>
        <v>-12500</v>
      </c>
      <c r="I696" s="22">
        <f t="shared" si="39"/>
        <v>4.444444444444445</v>
      </c>
      <c r="K696" t="s">
        <v>263</v>
      </c>
      <c r="L696">
        <v>17</v>
      </c>
      <c r="M696" s="2">
        <v>450</v>
      </c>
    </row>
    <row r="697" spans="2:13" ht="12.75">
      <c r="B697" s="224">
        <v>1000</v>
      </c>
      <c r="C697" s="1" t="s">
        <v>439</v>
      </c>
      <c r="D697" s="12" t="s">
        <v>13</v>
      </c>
      <c r="E697" s="1" t="s">
        <v>248</v>
      </c>
      <c r="F697" s="27" t="s">
        <v>435</v>
      </c>
      <c r="G697" s="27" t="s">
        <v>404</v>
      </c>
      <c r="H697" s="6">
        <f t="shared" si="40"/>
        <v>-13500</v>
      </c>
      <c r="I697" s="22">
        <f t="shared" si="39"/>
        <v>2.2222222222222223</v>
      </c>
      <c r="K697" t="s">
        <v>263</v>
      </c>
      <c r="L697">
        <v>17</v>
      </c>
      <c r="M697" s="2">
        <v>450</v>
      </c>
    </row>
    <row r="698" spans="2:13" ht="12.75">
      <c r="B698" s="224">
        <v>1000</v>
      </c>
      <c r="C698" s="1" t="s">
        <v>440</v>
      </c>
      <c r="D698" s="12" t="s">
        <v>13</v>
      </c>
      <c r="E698" s="1" t="s">
        <v>248</v>
      </c>
      <c r="F698" s="27" t="s">
        <v>435</v>
      </c>
      <c r="G698" s="27" t="s">
        <v>50</v>
      </c>
      <c r="H698" s="6">
        <f t="shared" si="40"/>
        <v>-14500</v>
      </c>
      <c r="I698" s="22">
        <f t="shared" si="39"/>
        <v>2.2222222222222223</v>
      </c>
      <c r="K698" t="s">
        <v>263</v>
      </c>
      <c r="L698">
        <v>17</v>
      </c>
      <c r="M698" s="2">
        <v>450</v>
      </c>
    </row>
    <row r="699" spans="2:13" ht="12.75">
      <c r="B699" s="224">
        <v>1000</v>
      </c>
      <c r="C699" s="1" t="s">
        <v>441</v>
      </c>
      <c r="D699" s="12" t="s">
        <v>13</v>
      </c>
      <c r="E699" s="1" t="s">
        <v>248</v>
      </c>
      <c r="F699" s="27" t="s">
        <v>435</v>
      </c>
      <c r="G699" s="27" t="s">
        <v>50</v>
      </c>
      <c r="H699" s="6">
        <f t="shared" si="40"/>
        <v>-15500</v>
      </c>
      <c r="I699" s="22">
        <f t="shared" si="39"/>
        <v>2.2222222222222223</v>
      </c>
      <c r="K699" t="s">
        <v>263</v>
      </c>
      <c r="L699">
        <v>17</v>
      </c>
      <c r="M699" s="2">
        <v>450</v>
      </c>
    </row>
    <row r="700" spans="2:13" ht="12.75">
      <c r="B700" s="224">
        <v>1000</v>
      </c>
      <c r="C700" s="1" t="s">
        <v>440</v>
      </c>
      <c r="D700" s="12" t="s">
        <v>13</v>
      </c>
      <c r="E700" s="1" t="s">
        <v>248</v>
      </c>
      <c r="F700" s="27" t="s">
        <v>435</v>
      </c>
      <c r="G700" s="27" t="s">
        <v>407</v>
      </c>
      <c r="H700" s="6">
        <f t="shared" si="40"/>
        <v>-16500</v>
      </c>
      <c r="I700" s="22">
        <f t="shared" si="39"/>
        <v>2.2222222222222223</v>
      </c>
      <c r="K700" t="s">
        <v>263</v>
      </c>
      <c r="L700">
        <v>17</v>
      </c>
      <c r="M700" s="2">
        <v>450</v>
      </c>
    </row>
    <row r="701" spans="2:13" ht="12.75">
      <c r="B701" s="224">
        <v>500</v>
      </c>
      <c r="C701" s="1" t="s">
        <v>442</v>
      </c>
      <c r="D701" s="12" t="s">
        <v>13</v>
      </c>
      <c r="E701" s="1" t="s">
        <v>248</v>
      </c>
      <c r="F701" s="27" t="s">
        <v>435</v>
      </c>
      <c r="G701" s="27" t="s">
        <v>407</v>
      </c>
      <c r="H701" s="6">
        <f t="shared" si="40"/>
        <v>-17000</v>
      </c>
      <c r="I701" s="22">
        <f t="shared" si="39"/>
        <v>1.1111111111111112</v>
      </c>
      <c r="K701" t="s">
        <v>263</v>
      </c>
      <c r="L701">
        <v>17</v>
      </c>
      <c r="M701" s="2">
        <v>450</v>
      </c>
    </row>
    <row r="702" spans="1:13" s="57" customFormat="1" ht="12.75">
      <c r="A702" s="11"/>
      <c r="B702" s="227">
        <f>SUM(B692:B701)</f>
        <v>17000</v>
      </c>
      <c r="C702" s="11" t="s">
        <v>19</v>
      </c>
      <c r="D702" s="11"/>
      <c r="E702" s="11"/>
      <c r="F702" s="18"/>
      <c r="G702" s="18"/>
      <c r="H702" s="55">
        <v>0</v>
      </c>
      <c r="I702" s="56">
        <f t="shared" si="39"/>
        <v>37.77777777777778</v>
      </c>
      <c r="M702" s="2">
        <v>450</v>
      </c>
    </row>
    <row r="703" spans="2:13" ht="12.75">
      <c r="B703" s="224"/>
      <c r="H703" s="6">
        <f aca="true" t="shared" si="41" ref="H703:H709">H702-B703</f>
        <v>0</v>
      </c>
      <c r="I703" s="22">
        <f t="shared" si="39"/>
        <v>0</v>
      </c>
      <c r="M703" s="2">
        <v>450</v>
      </c>
    </row>
    <row r="704" spans="2:13" ht="12.75">
      <c r="B704" s="224"/>
      <c r="H704" s="6">
        <f t="shared" si="41"/>
        <v>0</v>
      </c>
      <c r="I704" s="22">
        <f t="shared" si="39"/>
        <v>0</v>
      </c>
      <c r="M704" s="2">
        <v>450</v>
      </c>
    </row>
    <row r="705" spans="2:13" ht="12.75">
      <c r="B705" s="224">
        <v>1800</v>
      </c>
      <c r="C705" s="1" t="s">
        <v>224</v>
      </c>
      <c r="D705" s="12" t="s">
        <v>13</v>
      </c>
      <c r="E705" s="1" t="s">
        <v>23</v>
      </c>
      <c r="F705" s="27" t="s">
        <v>435</v>
      </c>
      <c r="G705" s="27" t="s">
        <v>343</v>
      </c>
      <c r="H705" s="6">
        <f t="shared" si="41"/>
        <v>-1800</v>
      </c>
      <c r="I705" s="22">
        <f t="shared" si="39"/>
        <v>4</v>
      </c>
      <c r="K705" t="s">
        <v>263</v>
      </c>
      <c r="L705">
        <v>17</v>
      </c>
      <c r="M705" s="2">
        <v>450</v>
      </c>
    </row>
    <row r="706" spans="2:13" ht="12.75">
      <c r="B706" s="224">
        <v>1500</v>
      </c>
      <c r="C706" s="1" t="s">
        <v>224</v>
      </c>
      <c r="D706" s="12" t="s">
        <v>13</v>
      </c>
      <c r="E706" s="1" t="s">
        <v>23</v>
      </c>
      <c r="F706" s="27" t="s">
        <v>435</v>
      </c>
      <c r="G706" s="27" t="s">
        <v>404</v>
      </c>
      <c r="H706" s="6">
        <f t="shared" si="41"/>
        <v>-3300</v>
      </c>
      <c r="I706" s="22">
        <f t="shared" si="39"/>
        <v>3.3333333333333335</v>
      </c>
      <c r="K706" t="s">
        <v>263</v>
      </c>
      <c r="L706">
        <v>17</v>
      </c>
      <c r="M706" s="2">
        <v>450</v>
      </c>
    </row>
    <row r="707" spans="2:13" ht="12.75">
      <c r="B707" s="224">
        <v>1500</v>
      </c>
      <c r="C707" s="1" t="s">
        <v>224</v>
      </c>
      <c r="D707" s="12" t="s">
        <v>13</v>
      </c>
      <c r="E707" s="1" t="s">
        <v>23</v>
      </c>
      <c r="F707" s="27" t="s">
        <v>435</v>
      </c>
      <c r="G707" s="27" t="s">
        <v>404</v>
      </c>
      <c r="H707" s="6">
        <f t="shared" si="41"/>
        <v>-4800</v>
      </c>
      <c r="I707" s="22">
        <f t="shared" si="39"/>
        <v>3.3333333333333335</v>
      </c>
      <c r="K707" t="s">
        <v>263</v>
      </c>
      <c r="L707">
        <v>17</v>
      </c>
      <c r="M707" s="2">
        <v>450</v>
      </c>
    </row>
    <row r="708" spans="2:13" ht="12.75">
      <c r="B708" s="224">
        <v>1800</v>
      </c>
      <c r="C708" s="71" t="s">
        <v>224</v>
      </c>
      <c r="D708" s="12" t="s">
        <v>13</v>
      </c>
      <c r="E708" s="1" t="s">
        <v>23</v>
      </c>
      <c r="F708" s="27" t="s">
        <v>435</v>
      </c>
      <c r="G708" s="27" t="s">
        <v>50</v>
      </c>
      <c r="H708" s="6">
        <f t="shared" si="41"/>
        <v>-6600</v>
      </c>
      <c r="I708" s="22">
        <f t="shared" si="39"/>
        <v>4</v>
      </c>
      <c r="K708" t="s">
        <v>263</v>
      </c>
      <c r="L708">
        <v>17</v>
      </c>
      <c r="M708" s="2">
        <v>450</v>
      </c>
    </row>
    <row r="709" spans="2:13" ht="12.75">
      <c r="B709" s="224">
        <v>2000</v>
      </c>
      <c r="C709" s="1" t="s">
        <v>224</v>
      </c>
      <c r="D709" s="12" t="s">
        <v>13</v>
      </c>
      <c r="E709" s="1" t="s">
        <v>23</v>
      </c>
      <c r="F709" s="27" t="s">
        <v>435</v>
      </c>
      <c r="G709" s="27" t="s">
        <v>407</v>
      </c>
      <c r="H709" s="6">
        <f t="shared" si="41"/>
        <v>-8600</v>
      </c>
      <c r="I709" s="22">
        <f t="shared" si="39"/>
        <v>4.444444444444445</v>
      </c>
      <c r="K709" t="s">
        <v>263</v>
      </c>
      <c r="L709">
        <v>17</v>
      </c>
      <c r="M709" s="2">
        <v>450</v>
      </c>
    </row>
    <row r="710" spans="1:13" s="57" customFormat="1" ht="12.75">
      <c r="A710" s="11"/>
      <c r="B710" s="227">
        <f>SUM(B705:B709)</f>
        <v>8600</v>
      </c>
      <c r="C710" s="11"/>
      <c r="D710" s="11"/>
      <c r="E710" s="11" t="s">
        <v>23</v>
      </c>
      <c r="F710" s="18"/>
      <c r="G710" s="18"/>
      <c r="H710" s="55">
        <v>0</v>
      </c>
      <c r="I710" s="56">
        <f t="shared" si="39"/>
        <v>19.11111111111111</v>
      </c>
      <c r="M710" s="2">
        <v>450</v>
      </c>
    </row>
    <row r="711" spans="2:13" ht="12.75">
      <c r="B711" s="224"/>
      <c r="H711" s="6">
        <f>H710-B711</f>
        <v>0</v>
      </c>
      <c r="I711" s="22">
        <f t="shared" si="39"/>
        <v>0</v>
      </c>
      <c r="M711" s="2">
        <v>450</v>
      </c>
    </row>
    <row r="712" spans="2:13" ht="12.75">
      <c r="B712" s="224"/>
      <c r="H712" s="6">
        <f>H711-B712</f>
        <v>0</v>
      </c>
      <c r="I712" s="22">
        <f t="shared" si="39"/>
        <v>0</v>
      </c>
      <c r="M712" s="2">
        <v>450</v>
      </c>
    </row>
    <row r="713" spans="2:13" ht="12.75">
      <c r="B713" s="224">
        <v>5000</v>
      </c>
      <c r="C713" s="1" t="s">
        <v>28</v>
      </c>
      <c r="D713" s="12" t="s">
        <v>13</v>
      </c>
      <c r="E713" s="1" t="s">
        <v>248</v>
      </c>
      <c r="F713" s="60" t="s">
        <v>443</v>
      </c>
      <c r="G713" s="27" t="s">
        <v>343</v>
      </c>
      <c r="H713" s="6">
        <f>H712-B713</f>
        <v>-5000</v>
      </c>
      <c r="I713" s="22">
        <f t="shared" si="39"/>
        <v>11.11111111111111</v>
      </c>
      <c r="K713" t="s">
        <v>263</v>
      </c>
      <c r="L713">
        <v>17</v>
      </c>
      <c r="M713" s="2">
        <v>450</v>
      </c>
    </row>
    <row r="714" spans="2:13" ht="12.75">
      <c r="B714" s="224">
        <v>5000</v>
      </c>
      <c r="C714" s="1" t="s">
        <v>28</v>
      </c>
      <c r="D714" s="12" t="s">
        <v>13</v>
      </c>
      <c r="E714" s="1" t="s">
        <v>248</v>
      </c>
      <c r="F714" s="27" t="s">
        <v>443</v>
      </c>
      <c r="G714" s="27" t="s">
        <v>404</v>
      </c>
      <c r="H714" s="6">
        <f>H713-B714</f>
        <v>-10000</v>
      </c>
      <c r="I714" s="22">
        <f t="shared" si="39"/>
        <v>11.11111111111111</v>
      </c>
      <c r="K714" t="s">
        <v>263</v>
      </c>
      <c r="L714">
        <v>17</v>
      </c>
      <c r="M714" s="2">
        <v>450</v>
      </c>
    </row>
    <row r="715" spans="2:13" ht="12.75">
      <c r="B715" s="224">
        <v>5000</v>
      </c>
      <c r="C715" s="1" t="s">
        <v>28</v>
      </c>
      <c r="D715" s="12" t="s">
        <v>13</v>
      </c>
      <c r="E715" s="1" t="s">
        <v>248</v>
      </c>
      <c r="F715" s="27" t="s">
        <v>443</v>
      </c>
      <c r="G715" s="27" t="s">
        <v>50</v>
      </c>
      <c r="H715" s="6">
        <f>H714-B715</f>
        <v>-15000</v>
      </c>
      <c r="I715" s="22">
        <f t="shared" si="39"/>
        <v>11.11111111111111</v>
      </c>
      <c r="K715" t="s">
        <v>263</v>
      </c>
      <c r="L715">
        <v>17</v>
      </c>
      <c r="M715" s="2">
        <v>450</v>
      </c>
    </row>
    <row r="716" spans="1:13" s="57" customFormat="1" ht="12.75">
      <c r="A716" s="11"/>
      <c r="B716" s="227">
        <f>SUM(B713:B715)</f>
        <v>15000</v>
      </c>
      <c r="C716" s="11" t="s">
        <v>28</v>
      </c>
      <c r="D716" s="11"/>
      <c r="E716" s="11"/>
      <c r="F716" s="18"/>
      <c r="G716" s="18"/>
      <c r="H716" s="55">
        <v>0</v>
      </c>
      <c r="I716" s="56">
        <f t="shared" si="39"/>
        <v>33.333333333333336</v>
      </c>
      <c r="M716" s="2">
        <v>450</v>
      </c>
    </row>
    <row r="717" spans="2:13" ht="12.75">
      <c r="B717" s="224"/>
      <c r="H717" s="6">
        <f aca="true" t="shared" si="42" ref="H717:H722">H716-B717</f>
        <v>0</v>
      </c>
      <c r="I717" s="22">
        <f t="shared" si="39"/>
        <v>0</v>
      </c>
      <c r="M717" s="2">
        <v>450</v>
      </c>
    </row>
    <row r="718" spans="2:13" ht="12.75">
      <c r="B718" s="224"/>
      <c r="H718" s="6">
        <f t="shared" si="42"/>
        <v>0</v>
      </c>
      <c r="I718" s="22">
        <f t="shared" si="39"/>
        <v>0</v>
      </c>
      <c r="M718" s="2">
        <v>450</v>
      </c>
    </row>
    <row r="719" spans="2:13" ht="12.75">
      <c r="B719" s="224">
        <v>2000</v>
      </c>
      <c r="C719" s="1" t="s">
        <v>29</v>
      </c>
      <c r="D719" s="12" t="s">
        <v>13</v>
      </c>
      <c r="E719" s="1" t="s">
        <v>248</v>
      </c>
      <c r="F719" s="27" t="s">
        <v>435</v>
      </c>
      <c r="G719" s="27" t="s">
        <v>343</v>
      </c>
      <c r="H719" s="6">
        <f t="shared" si="42"/>
        <v>-2000</v>
      </c>
      <c r="I719" s="22">
        <f t="shared" si="39"/>
        <v>4.444444444444445</v>
      </c>
      <c r="K719" t="s">
        <v>263</v>
      </c>
      <c r="L719">
        <v>17</v>
      </c>
      <c r="M719" s="2">
        <v>450</v>
      </c>
    </row>
    <row r="720" spans="2:13" ht="12.75">
      <c r="B720" s="224">
        <v>2000</v>
      </c>
      <c r="C720" s="1" t="s">
        <v>29</v>
      </c>
      <c r="D720" s="12" t="s">
        <v>13</v>
      </c>
      <c r="E720" s="1" t="s">
        <v>248</v>
      </c>
      <c r="F720" s="27" t="s">
        <v>435</v>
      </c>
      <c r="G720" s="27" t="s">
        <v>404</v>
      </c>
      <c r="H720" s="6">
        <f t="shared" si="42"/>
        <v>-4000</v>
      </c>
      <c r="I720" s="22">
        <f t="shared" si="39"/>
        <v>4.444444444444445</v>
      </c>
      <c r="K720" t="s">
        <v>263</v>
      </c>
      <c r="L720">
        <v>17</v>
      </c>
      <c r="M720" s="2">
        <v>450</v>
      </c>
    </row>
    <row r="721" spans="2:13" ht="12.75">
      <c r="B721" s="224">
        <v>2000</v>
      </c>
      <c r="C721" s="1" t="s">
        <v>29</v>
      </c>
      <c r="D721" s="12" t="s">
        <v>13</v>
      </c>
      <c r="E721" s="1" t="s">
        <v>248</v>
      </c>
      <c r="F721" s="27" t="s">
        <v>435</v>
      </c>
      <c r="G721" s="27" t="s">
        <v>50</v>
      </c>
      <c r="H721" s="6">
        <f t="shared" si="42"/>
        <v>-6000</v>
      </c>
      <c r="I721" s="22">
        <f t="shared" si="39"/>
        <v>4.444444444444445</v>
      </c>
      <c r="K721" t="s">
        <v>263</v>
      </c>
      <c r="L721">
        <v>17</v>
      </c>
      <c r="M721" s="2">
        <v>450</v>
      </c>
    </row>
    <row r="722" spans="2:13" ht="12.75">
      <c r="B722" s="224">
        <v>2000</v>
      </c>
      <c r="C722" s="1" t="s">
        <v>29</v>
      </c>
      <c r="D722" s="12" t="s">
        <v>13</v>
      </c>
      <c r="E722" s="1" t="s">
        <v>248</v>
      </c>
      <c r="F722" s="27" t="s">
        <v>435</v>
      </c>
      <c r="G722" s="27" t="s">
        <v>407</v>
      </c>
      <c r="H722" s="6">
        <f t="shared" si="42"/>
        <v>-8000</v>
      </c>
      <c r="I722" s="22">
        <f t="shared" si="39"/>
        <v>4.444444444444445</v>
      </c>
      <c r="K722" t="s">
        <v>263</v>
      </c>
      <c r="L722">
        <v>17</v>
      </c>
      <c r="M722" s="2">
        <v>450</v>
      </c>
    </row>
    <row r="723" spans="1:13" s="57" customFormat="1" ht="12.75">
      <c r="A723" s="11"/>
      <c r="B723" s="227">
        <f>SUM(B719:B722)</f>
        <v>8000</v>
      </c>
      <c r="C723" s="11" t="s">
        <v>29</v>
      </c>
      <c r="D723" s="11"/>
      <c r="E723" s="11"/>
      <c r="F723" s="18"/>
      <c r="G723" s="18"/>
      <c r="H723" s="55">
        <v>0</v>
      </c>
      <c r="I723" s="56">
        <f t="shared" si="39"/>
        <v>17.77777777777778</v>
      </c>
      <c r="M723" s="2">
        <v>450</v>
      </c>
    </row>
    <row r="724" spans="2:13" ht="12.75">
      <c r="B724" s="224"/>
      <c r="H724" s="6">
        <f>H723-B724</f>
        <v>0</v>
      </c>
      <c r="I724" s="22">
        <f t="shared" si="39"/>
        <v>0</v>
      </c>
      <c r="M724" s="2">
        <v>450</v>
      </c>
    </row>
    <row r="725" spans="2:13" ht="12.75">
      <c r="B725" s="224"/>
      <c r="H725" s="6">
        <f>H724-B725</f>
        <v>0</v>
      </c>
      <c r="I725" s="22">
        <f t="shared" si="39"/>
        <v>0</v>
      </c>
      <c r="M725" s="2">
        <v>450</v>
      </c>
    </row>
    <row r="726" spans="2:13" ht="12.75">
      <c r="B726" s="224">
        <v>500</v>
      </c>
      <c r="C726" s="1" t="s">
        <v>291</v>
      </c>
      <c r="D726" s="12" t="s">
        <v>13</v>
      </c>
      <c r="E726" s="1" t="s">
        <v>262</v>
      </c>
      <c r="F726" s="27" t="s">
        <v>435</v>
      </c>
      <c r="G726" s="27" t="s">
        <v>404</v>
      </c>
      <c r="H726" s="6">
        <f>H725-B726</f>
        <v>-500</v>
      </c>
      <c r="I726" s="22">
        <f t="shared" si="39"/>
        <v>1.1111111111111112</v>
      </c>
      <c r="K726" t="s">
        <v>263</v>
      </c>
      <c r="L726">
        <v>17</v>
      </c>
      <c r="M726" s="2">
        <v>450</v>
      </c>
    </row>
    <row r="727" spans="2:13" ht="12.75">
      <c r="B727" s="224">
        <v>500</v>
      </c>
      <c r="C727" s="1" t="s">
        <v>291</v>
      </c>
      <c r="D727" s="12" t="s">
        <v>13</v>
      </c>
      <c r="E727" s="1" t="s">
        <v>262</v>
      </c>
      <c r="F727" s="27" t="s">
        <v>435</v>
      </c>
      <c r="G727" s="27" t="s">
        <v>407</v>
      </c>
      <c r="H727" s="6">
        <f>H726-B727</f>
        <v>-1000</v>
      </c>
      <c r="I727" s="22">
        <f t="shared" si="39"/>
        <v>1.1111111111111112</v>
      </c>
      <c r="K727" t="s">
        <v>263</v>
      </c>
      <c r="L727">
        <v>17</v>
      </c>
      <c r="M727" s="2">
        <v>450</v>
      </c>
    </row>
    <row r="728" spans="1:13" s="57" customFormat="1" ht="12.75">
      <c r="A728" s="11"/>
      <c r="B728" s="227">
        <f>SUM(B726:B727)</f>
        <v>1000</v>
      </c>
      <c r="C728" s="11"/>
      <c r="D728" s="11"/>
      <c r="E728" s="11" t="s">
        <v>262</v>
      </c>
      <c r="F728" s="18"/>
      <c r="G728" s="18"/>
      <c r="H728" s="55">
        <v>0</v>
      </c>
      <c r="I728" s="56">
        <f t="shared" si="39"/>
        <v>2.2222222222222223</v>
      </c>
      <c r="M728" s="2">
        <v>450</v>
      </c>
    </row>
    <row r="729" spans="2:13" ht="12.75">
      <c r="B729" s="224"/>
      <c r="H729" s="6">
        <f>H728-B729</f>
        <v>0</v>
      </c>
      <c r="I729" s="22">
        <f aca="true" t="shared" si="43" ref="I729:I792">+B729/M729</f>
        <v>0</v>
      </c>
      <c r="M729" s="2">
        <v>450</v>
      </c>
    </row>
    <row r="730" spans="1:13" s="57" customFormat="1" ht="12.75">
      <c r="A730" s="1"/>
      <c r="B730" s="224"/>
      <c r="C730" s="1"/>
      <c r="D730" s="1"/>
      <c r="E730" s="1"/>
      <c r="F730" s="27"/>
      <c r="G730" s="27"/>
      <c r="H730" s="6">
        <f>H729-B730</f>
        <v>0</v>
      </c>
      <c r="I730" s="22">
        <f t="shared" si="43"/>
        <v>0</v>
      </c>
      <c r="J730"/>
      <c r="K730"/>
      <c r="L730"/>
      <c r="M730" s="2">
        <v>450</v>
      </c>
    </row>
    <row r="731" spans="2:13" ht="12.75">
      <c r="B731" s="224"/>
      <c r="H731" s="6">
        <f>H730-B731</f>
        <v>0</v>
      </c>
      <c r="I731" s="22">
        <f t="shared" si="43"/>
        <v>0</v>
      </c>
      <c r="M731" s="2">
        <v>450</v>
      </c>
    </row>
    <row r="732" spans="2:13" ht="12.75">
      <c r="B732" s="224"/>
      <c r="H732" s="6">
        <f>H731-B732</f>
        <v>0</v>
      </c>
      <c r="I732" s="22">
        <f t="shared" si="43"/>
        <v>0</v>
      </c>
      <c r="M732" s="2">
        <v>450</v>
      </c>
    </row>
    <row r="733" spans="1:13" ht="12.75">
      <c r="A733" s="11"/>
      <c r="B733" s="227">
        <f>+B745+B757+B761</f>
        <v>37800</v>
      </c>
      <c r="C733" s="51" t="s">
        <v>69</v>
      </c>
      <c r="D733" s="52" t="s">
        <v>70</v>
      </c>
      <c r="E733" s="51" t="s">
        <v>21</v>
      </c>
      <c r="F733" s="53" t="s">
        <v>71</v>
      </c>
      <c r="G733" s="54" t="s">
        <v>72</v>
      </c>
      <c r="H733" s="55"/>
      <c r="I733" s="56">
        <f t="shared" si="43"/>
        <v>84</v>
      </c>
      <c r="J733" s="56"/>
      <c r="K733" s="56"/>
      <c r="L733" s="57"/>
      <c r="M733" s="2">
        <v>450</v>
      </c>
    </row>
    <row r="734" spans="2:13" ht="12.75">
      <c r="B734" s="224"/>
      <c r="H734" s="6">
        <f aca="true" t="shared" si="44" ref="H734:H744">H733-B734</f>
        <v>0</v>
      </c>
      <c r="I734" s="22">
        <f t="shared" si="43"/>
        <v>0</v>
      </c>
      <c r="M734" s="2">
        <v>450</v>
      </c>
    </row>
    <row r="735" spans="2:13" ht="12.75">
      <c r="B735" s="72">
        <v>2500</v>
      </c>
      <c r="C735" s="33" t="s">
        <v>0</v>
      </c>
      <c r="D735" s="12" t="s">
        <v>13</v>
      </c>
      <c r="E735" s="35" t="s">
        <v>206</v>
      </c>
      <c r="F735" s="336" t="s">
        <v>444</v>
      </c>
      <c r="G735" s="31" t="s">
        <v>73</v>
      </c>
      <c r="H735" s="6">
        <f t="shared" si="44"/>
        <v>-2500</v>
      </c>
      <c r="I735" s="22">
        <f t="shared" si="43"/>
        <v>5.555555555555555</v>
      </c>
      <c r="K735" t="s">
        <v>0</v>
      </c>
      <c r="L735">
        <v>18</v>
      </c>
      <c r="M735" s="2">
        <v>450</v>
      </c>
    </row>
    <row r="736" spans="2:13" ht="12.75">
      <c r="B736" s="224">
        <v>5000</v>
      </c>
      <c r="C736" s="33" t="s">
        <v>0</v>
      </c>
      <c r="D736" s="12" t="s">
        <v>13</v>
      </c>
      <c r="E736" s="1" t="s">
        <v>206</v>
      </c>
      <c r="F736" s="336" t="s">
        <v>445</v>
      </c>
      <c r="G736" s="27" t="s">
        <v>239</v>
      </c>
      <c r="H736" s="6">
        <f t="shared" si="44"/>
        <v>-7500</v>
      </c>
      <c r="I736" s="22">
        <f t="shared" si="43"/>
        <v>11.11111111111111</v>
      </c>
      <c r="K736" t="s">
        <v>0</v>
      </c>
      <c r="L736">
        <v>18</v>
      </c>
      <c r="M736" s="2">
        <v>450</v>
      </c>
    </row>
    <row r="737" spans="2:13" ht="12.75">
      <c r="B737" s="224">
        <v>2500</v>
      </c>
      <c r="C737" s="33" t="s">
        <v>0</v>
      </c>
      <c r="D737" s="1" t="s">
        <v>13</v>
      </c>
      <c r="E737" s="1" t="s">
        <v>206</v>
      </c>
      <c r="F737" s="58" t="s">
        <v>446</v>
      </c>
      <c r="G737" s="27" t="s">
        <v>319</v>
      </c>
      <c r="H737" s="6">
        <f t="shared" si="44"/>
        <v>-10000</v>
      </c>
      <c r="I737" s="22">
        <f t="shared" si="43"/>
        <v>5.555555555555555</v>
      </c>
      <c r="K737" t="s">
        <v>0</v>
      </c>
      <c r="L737">
        <v>18</v>
      </c>
      <c r="M737" s="2">
        <v>450</v>
      </c>
    </row>
    <row r="738" spans="2:13" ht="12.75">
      <c r="B738" s="224">
        <v>2500</v>
      </c>
      <c r="C738" s="33" t="s">
        <v>0</v>
      </c>
      <c r="D738" s="1" t="s">
        <v>13</v>
      </c>
      <c r="E738" s="1" t="s">
        <v>206</v>
      </c>
      <c r="F738" s="58" t="s">
        <v>447</v>
      </c>
      <c r="G738" s="27" t="s">
        <v>304</v>
      </c>
      <c r="H738" s="6">
        <f t="shared" si="44"/>
        <v>-12500</v>
      </c>
      <c r="I738" s="22">
        <f t="shared" si="43"/>
        <v>5.555555555555555</v>
      </c>
      <c r="K738" t="s">
        <v>0</v>
      </c>
      <c r="L738">
        <v>18</v>
      </c>
      <c r="M738" s="2">
        <v>450</v>
      </c>
    </row>
    <row r="739" spans="2:13" ht="12.75">
      <c r="B739" s="224">
        <v>2500</v>
      </c>
      <c r="C739" s="33" t="s">
        <v>0</v>
      </c>
      <c r="D739" s="1" t="s">
        <v>13</v>
      </c>
      <c r="E739" s="1" t="s">
        <v>206</v>
      </c>
      <c r="F739" s="58" t="s">
        <v>448</v>
      </c>
      <c r="G739" s="27" t="s">
        <v>306</v>
      </c>
      <c r="H739" s="6">
        <f t="shared" si="44"/>
        <v>-15000</v>
      </c>
      <c r="I739" s="22">
        <f t="shared" si="43"/>
        <v>5.555555555555555</v>
      </c>
      <c r="K739" t="s">
        <v>0</v>
      </c>
      <c r="L739">
        <v>18</v>
      </c>
      <c r="M739" s="2">
        <v>450</v>
      </c>
    </row>
    <row r="740" spans="2:13" ht="12.75">
      <c r="B740" s="224">
        <v>2500</v>
      </c>
      <c r="C740" s="33" t="s">
        <v>0</v>
      </c>
      <c r="D740" s="1" t="s">
        <v>13</v>
      </c>
      <c r="E740" s="1" t="s">
        <v>449</v>
      </c>
      <c r="F740" s="58" t="s">
        <v>450</v>
      </c>
      <c r="G740" s="27" t="s">
        <v>335</v>
      </c>
      <c r="H740" s="6">
        <f t="shared" si="44"/>
        <v>-17500</v>
      </c>
      <c r="I740" s="22">
        <f t="shared" si="43"/>
        <v>5.555555555555555</v>
      </c>
      <c r="K740" t="s">
        <v>0</v>
      </c>
      <c r="L740">
        <v>18</v>
      </c>
      <c r="M740" s="2">
        <v>450</v>
      </c>
    </row>
    <row r="741" spans="2:13" ht="12.75">
      <c r="B741" s="224">
        <v>2500</v>
      </c>
      <c r="C741" s="33" t="s">
        <v>0</v>
      </c>
      <c r="D741" s="1" t="s">
        <v>13</v>
      </c>
      <c r="E741" s="1" t="s">
        <v>449</v>
      </c>
      <c r="F741" s="58" t="s">
        <v>451</v>
      </c>
      <c r="G741" s="27" t="s">
        <v>337</v>
      </c>
      <c r="H741" s="6">
        <f t="shared" si="44"/>
        <v>-20000</v>
      </c>
      <c r="I741" s="22">
        <f t="shared" si="43"/>
        <v>5.555555555555555</v>
      </c>
      <c r="K741" t="s">
        <v>0</v>
      </c>
      <c r="L741">
        <v>18</v>
      </c>
      <c r="M741" s="2">
        <v>450</v>
      </c>
    </row>
    <row r="742" spans="1:13" s="57" customFormat="1" ht="12.75">
      <c r="A742" s="1"/>
      <c r="B742" s="224">
        <v>2500</v>
      </c>
      <c r="C742" s="33" t="s">
        <v>0</v>
      </c>
      <c r="D742" s="1" t="s">
        <v>13</v>
      </c>
      <c r="E742" s="1" t="s">
        <v>206</v>
      </c>
      <c r="F742" s="58" t="s">
        <v>452</v>
      </c>
      <c r="G742" s="27" t="s">
        <v>339</v>
      </c>
      <c r="H742" s="6">
        <f t="shared" si="44"/>
        <v>-22500</v>
      </c>
      <c r="I742" s="22">
        <f t="shared" si="43"/>
        <v>5.555555555555555</v>
      </c>
      <c r="J742"/>
      <c r="K742" t="s">
        <v>0</v>
      </c>
      <c r="L742">
        <v>18</v>
      </c>
      <c r="M742" s="2">
        <v>450</v>
      </c>
    </row>
    <row r="743" spans="2:13" ht="12.75">
      <c r="B743" s="224">
        <v>2500</v>
      </c>
      <c r="C743" s="33" t="s">
        <v>0</v>
      </c>
      <c r="D743" s="1" t="s">
        <v>13</v>
      </c>
      <c r="E743" s="1" t="s">
        <v>206</v>
      </c>
      <c r="F743" s="58" t="s">
        <v>453</v>
      </c>
      <c r="G743" s="27" t="s">
        <v>407</v>
      </c>
      <c r="H743" s="6">
        <f t="shared" si="44"/>
        <v>-25000</v>
      </c>
      <c r="I743" s="22">
        <f t="shared" si="43"/>
        <v>5.555555555555555</v>
      </c>
      <c r="K743" t="s">
        <v>0</v>
      </c>
      <c r="L743">
        <v>18</v>
      </c>
      <c r="M743" s="2">
        <v>450</v>
      </c>
    </row>
    <row r="744" spans="2:13" ht="12.75">
      <c r="B744" s="224">
        <v>2500</v>
      </c>
      <c r="C744" s="33" t="s">
        <v>0</v>
      </c>
      <c r="D744" s="1" t="s">
        <v>13</v>
      </c>
      <c r="E744" s="1" t="s">
        <v>206</v>
      </c>
      <c r="F744" s="58" t="s">
        <v>454</v>
      </c>
      <c r="G744" s="27" t="s">
        <v>51</v>
      </c>
      <c r="H744" s="6">
        <f t="shared" si="44"/>
        <v>-27500</v>
      </c>
      <c r="I744" s="22">
        <f t="shared" si="43"/>
        <v>5.555555555555555</v>
      </c>
      <c r="K744" t="s">
        <v>0</v>
      </c>
      <c r="L744">
        <v>18</v>
      </c>
      <c r="M744" s="2">
        <v>450</v>
      </c>
    </row>
    <row r="745" spans="1:13" ht="12.75">
      <c r="A745" s="11"/>
      <c r="B745" s="227">
        <f>SUM(B735:B744)</f>
        <v>27500</v>
      </c>
      <c r="C745" s="11" t="s">
        <v>0</v>
      </c>
      <c r="D745" s="11"/>
      <c r="E745" s="11"/>
      <c r="F745" s="18"/>
      <c r="G745" s="18"/>
      <c r="H745" s="55">
        <v>0</v>
      </c>
      <c r="I745" s="56">
        <f t="shared" si="43"/>
        <v>61.111111111111114</v>
      </c>
      <c r="J745" s="57"/>
      <c r="K745" s="57"/>
      <c r="L745" s="57"/>
      <c r="M745" s="2">
        <v>450</v>
      </c>
    </row>
    <row r="746" spans="2:13" ht="12.75">
      <c r="B746" s="224"/>
      <c r="H746" s="6">
        <f aca="true" t="shared" si="45" ref="H746:H756">H745-B746</f>
        <v>0</v>
      </c>
      <c r="I746" s="22">
        <f t="shared" si="43"/>
        <v>0</v>
      </c>
      <c r="M746" s="2">
        <v>450</v>
      </c>
    </row>
    <row r="747" spans="2:13" ht="12.75">
      <c r="B747" s="224"/>
      <c r="H747" s="6">
        <f t="shared" si="45"/>
        <v>0</v>
      </c>
      <c r="I747" s="22">
        <f t="shared" si="43"/>
        <v>0</v>
      </c>
      <c r="M747" s="2">
        <v>450</v>
      </c>
    </row>
    <row r="748" spans="2:13" ht="12.75">
      <c r="B748" s="72">
        <v>1700</v>
      </c>
      <c r="C748" s="12" t="s">
        <v>224</v>
      </c>
      <c r="D748" s="12" t="s">
        <v>13</v>
      </c>
      <c r="E748" s="12" t="s">
        <v>225</v>
      </c>
      <c r="F748" s="30" t="s">
        <v>455</v>
      </c>
      <c r="G748" s="27" t="s">
        <v>73</v>
      </c>
      <c r="H748" s="6">
        <f t="shared" si="45"/>
        <v>-1700</v>
      </c>
      <c r="I748" s="22">
        <f t="shared" si="43"/>
        <v>3.7777777777777777</v>
      </c>
      <c r="K748" t="s">
        <v>206</v>
      </c>
      <c r="L748">
        <v>18</v>
      </c>
      <c r="M748" s="2">
        <v>450</v>
      </c>
    </row>
    <row r="749" spans="2:13" ht="12.75">
      <c r="B749" s="224">
        <v>1200</v>
      </c>
      <c r="C749" s="1" t="s">
        <v>224</v>
      </c>
      <c r="D749" s="12" t="s">
        <v>13</v>
      </c>
      <c r="E749" s="1" t="s">
        <v>456</v>
      </c>
      <c r="F749" s="27" t="s">
        <v>455</v>
      </c>
      <c r="G749" s="27" t="s">
        <v>273</v>
      </c>
      <c r="H749" s="6">
        <f t="shared" si="45"/>
        <v>-2900</v>
      </c>
      <c r="I749" s="22">
        <f t="shared" si="43"/>
        <v>2.6666666666666665</v>
      </c>
      <c r="K749" s="15" t="s">
        <v>206</v>
      </c>
      <c r="L749">
        <v>18</v>
      </c>
      <c r="M749" s="2">
        <v>450</v>
      </c>
    </row>
    <row r="750" spans="2:13" ht="12.75">
      <c r="B750" s="224">
        <v>900</v>
      </c>
      <c r="C750" s="1" t="s">
        <v>224</v>
      </c>
      <c r="D750" s="12" t="s">
        <v>13</v>
      </c>
      <c r="E750" s="1" t="s">
        <v>225</v>
      </c>
      <c r="F750" s="27" t="s">
        <v>455</v>
      </c>
      <c r="G750" s="27" t="s">
        <v>304</v>
      </c>
      <c r="H750" s="6">
        <f t="shared" si="45"/>
        <v>-3800</v>
      </c>
      <c r="I750" s="22">
        <f t="shared" si="43"/>
        <v>2</v>
      </c>
      <c r="K750" s="15" t="s">
        <v>206</v>
      </c>
      <c r="L750">
        <v>18</v>
      </c>
      <c r="M750" s="2">
        <v>450</v>
      </c>
    </row>
    <row r="751" spans="2:13" ht="12.75">
      <c r="B751" s="224">
        <v>800</v>
      </c>
      <c r="C751" s="1" t="s">
        <v>224</v>
      </c>
      <c r="D751" s="12" t="s">
        <v>13</v>
      </c>
      <c r="E751" s="1" t="s">
        <v>225</v>
      </c>
      <c r="F751" s="27" t="s">
        <v>455</v>
      </c>
      <c r="G751" s="27" t="s">
        <v>306</v>
      </c>
      <c r="H751" s="6">
        <f t="shared" si="45"/>
        <v>-4600</v>
      </c>
      <c r="I751" s="22">
        <f t="shared" si="43"/>
        <v>1.7777777777777777</v>
      </c>
      <c r="K751" s="15" t="s">
        <v>206</v>
      </c>
      <c r="L751">
        <v>18</v>
      </c>
      <c r="M751" s="2">
        <v>450</v>
      </c>
    </row>
    <row r="752" spans="2:13" ht="12.75">
      <c r="B752" s="224">
        <v>1300</v>
      </c>
      <c r="C752" s="1" t="s">
        <v>224</v>
      </c>
      <c r="D752" s="12" t="s">
        <v>13</v>
      </c>
      <c r="E752" s="1" t="s">
        <v>225</v>
      </c>
      <c r="F752" s="27" t="s">
        <v>455</v>
      </c>
      <c r="G752" s="27" t="s">
        <v>335</v>
      </c>
      <c r="H752" s="6">
        <f t="shared" si="45"/>
        <v>-5900</v>
      </c>
      <c r="I752" s="22">
        <f t="shared" si="43"/>
        <v>2.888888888888889</v>
      </c>
      <c r="K752" s="15" t="s">
        <v>206</v>
      </c>
      <c r="L752">
        <v>18</v>
      </c>
      <c r="M752" s="2">
        <v>450</v>
      </c>
    </row>
    <row r="753" spans="2:13" ht="12.75">
      <c r="B753" s="224">
        <v>800</v>
      </c>
      <c r="C753" s="1" t="s">
        <v>224</v>
      </c>
      <c r="D753" s="12" t="s">
        <v>13</v>
      </c>
      <c r="E753" s="1" t="s">
        <v>225</v>
      </c>
      <c r="F753" s="27" t="s">
        <v>455</v>
      </c>
      <c r="G753" s="27" t="s">
        <v>337</v>
      </c>
      <c r="H753" s="6">
        <f t="shared" si="45"/>
        <v>-6700</v>
      </c>
      <c r="I753" s="22">
        <f t="shared" si="43"/>
        <v>1.7777777777777777</v>
      </c>
      <c r="K753" s="15" t="s">
        <v>206</v>
      </c>
      <c r="L753">
        <v>18</v>
      </c>
      <c r="M753" s="2">
        <v>450</v>
      </c>
    </row>
    <row r="754" spans="1:13" s="57" customFormat="1" ht="12.75">
      <c r="A754" s="1"/>
      <c r="B754" s="224">
        <v>800</v>
      </c>
      <c r="C754" s="1" t="s">
        <v>224</v>
      </c>
      <c r="D754" s="12" t="s">
        <v>13</v>
      </c>
      <c r="E754" s="1" t="s">
        <v>225</v>
      </c>
      <c r="F754" s="27" t="s">
        <v>455</v>
      </c>
      <c r="G754" s="27" t="s">
        <v>339</v>
      </c>
      <c r="H754" s="6">
        <f t="shared" si="45"/>
        <v>-7500</v>
      </c>
      <c r="I754" s="22">
        <f t="shared" si="43"/>
        <v>1.7777777777777777</v>
      </c>
      <c r="J754"/>
      <c r="K754" s="15" t="s">
        <v>206</v>
      </c>
      <c r="L754">
        <v>18</v>
      </c>
      <c r="M754" s="2">
        <v>450</v>
      </c>
    </row>
    <row r="755" spans="2:13" ht="12.75">
      <c r="B755" s="224">
        <v>900</v>
      </c>
      <c r="C755" s="1" t="s">
        <v>224</v>
      </c>
      <c r="D755" s="12" t="s">
        <v>13</v>
      </c>
      <c r="E755" s="1" t="s">
        <v>225</v>
      </c>
      <c r="F755" s="27" t="s">
        <v>455</v>
      </c>
      <c r="G755" s="27" t="s">
        <v>343</v>
      </c>
      <c r="H755" s="6">
        <f t="shared" si="45"/>
        <v>-8400</v>
      </c>
      <c r="I755" s="22">
        <f t="shared" si="43"/>
        <v>2</v>
      </c>
      <c r="K755" s="15" t="s">
        <v>206</v>
      </c>
      <c r="L755">
        <v>18</v>
      </c>
      <c r="M755" s="2">
        <v>450</v>
      </c>
    </row>
    <row r="756" spans="2:13" ht="12.75">
      <c r="B756" s="224">
        <v>900</v>
      </c>
      <c r="C756" s="1" t="s">
        <v>224</v>
      </c>
      <c r="D756" s="12" t="s">
        <v>13</v>
      </c>
      <c r="E756" s="1" t="s">
        <v>225</v>
      </c>
      <c r="F756" s="27" t="s">
        <v>455</v>
      </c>
      <c r="G756" s="27" t="s">
        <v>51</v>
      </c>
      <c r="H756" s="6">
        <f t="shared" si="45"/>
        <v>-9300</v>
      </c>
      <c r="I756" s="22">
        <f t="shared" si="43"/>
        <v>2</v>
      </c>
      <c r="K756" s="15" t="s">
        <v>206</v>
      </c>
      <c r="L756">
        <v>18</v>
      </c>
      <c r="M756" s="2">
        <v>450</v>
      </c>
    </row>
    <row r="757" spans="1:13" ht="12.75">
      <c r="A757" s="11"/>
      <c r="B757" s="227">
        <f>SUM(B748:B756)</f>
        <v>9300</v>
      </c>
      <c r="C757" s="11"/>
      <c r="D757" s="11"/>
      <c r="E757" s="11" t="s">
        <v>225</v>
      </c>
      <c r="F757" s="18"/>
      <c r="G757" s="18"/>
      <c r="H757" s="55">
        <v>0</v>
      </c>
      <c r="I757" s="56">
        <f t="shared" si="43"/>
        <v>20.666666666666668</v>
      </c>
      <c r="J757" s="57"/>
      <c r="K757" s="57"/>
      <c r="L757" s="57"/>
      <c r="M757" s="2">
        <v>450</v>
      </c>
    </row>
    <row r="758" spans="1:13" s="57" customFormat="1" ht="12.75">
      <c r="A758" s="1"/>
      <c r="B758" s="224"/>
      <c r="C758" s="1"/>
      <c r="D758" s="1"/>
      <c r="E758" s="1"/>
      <c r="F758" s="27"/>
      <c r="G758" s="27"/>
      <c r="H758" s="6">
        <f>H757-B758</f>
        <v>0</v>
      </c>
      <c r="I758" s="22">
        <f t="shared" si="43"/>
        <v>0</v>
      </c>
      <c r="J758"/>
      <c r="K758"/>
      <c r="L758"/>
      <c r="M758" s="2">
        <v>450</v>
      </c>
    </row>
    <row r="759" spans="2:13" ht="12.75">
      <c r="B759" s="224"/>
      <c r="H759" s="6">
        <f>H758-B759</f>
        <v>0</v>
      </c>
      <c r="I759" s="22">
        <f t="shared" si="43"/>
        <v>0</v>
      </c>
      <c r="M759" s="2">
        <v>450</v>
      </c>
    </row>
    <row r="760" spans="2:13" ht="12.75">
      <c r="B760" s="224">
        <v>1000</v>
      </c>
      <c r="C760" s="1" t="s">
        <v>233</v>
      </c>
      <c r="D760" s="12" t="s">
        <v>13</v>
      </c>
      <c r="E760" s="1" t="s">
        <v>234</v>
      </c>
      <c r="F760" s="30" t="s">
        <v>455</v>
      </c>
      <c r="G760" s="27" t="s">
        <v>73</v>
      </c>
      <c r="H760" s="6">
        <f>H759-B760</f>
        <v>-1000</v>
      </c>
      <c r="I760" s="22">
        <f t="shared" si="43"/>
        <v>2.2222222222222223</v>
      </c>
      <c r="K760" t="s">
        <v>206</v>
      </c>
      <c r="L760">
        <v>18</v>
      </c>
      <c r="M760" s="2">
        <v>450</v>
      </c>
    </row>
    <row r="761" spans="1:13" ht="12.75">
      <c r="A761" s="11"/>
      <c r="B761" s="227">
        <f>SUM(B760)</f>
        <v>1000</v>
      </c>
      <c r="C761" s="11"/>
      <c r="D761" s="11"/>
      <c r="E761" s="11" t="s">
        <v>234</v>
      </c>
      <c r="F761" s="18"/>
      <c r="G761" s="18"/>
      <c r="H761" s="55">
        <v>0</v>
      </c>
      <c r="I761" s="56">
        <f t="shared" si="43"/>
        <v>2.2222222222222223</v>
      </c>
      <c r="J761" s="57"/>
      <c r="K761" s="57"/>
      <c r="L761" s="57"/>
      <c r="M761" s="2">
        <v>450</v>
      </c>
    </row>
    <row r="762" spans="2:13" ht="12.75">
      <c r="B762" s="69"/>
      <c r="H762" s="6">
        <f>H761-B762</f>
        <v>0</v>
      </c>
      <c r="I762" s="22">
        <f t="shared" si="43"/>
        <v>0</v>
      </c>
      <c r="M762" s="2">
        <v>450</v>
      </c>
    </row>
    <row r="763" spans="1:13" s="57" customFormat="1" ht="12.75">
      <c r="A763" s="1"/>
      <c r="B763" s="69"/>
      <c r="C763" s="1"/>
      <c r="D763" s="1"/>
      <c r="E763" s="1"/>
      <c r="F763" s="27"/>
      <c r="G763" s="27"/>
      <c r="H763" s="6">
        <f>H762-B763</f>
        <v>0</v>
      </c>
      <c r="I763" s="22">
        <f t="shared" si="43"/>
        <v>0</v>
      </c>
      <c r="J763"/>
      <c r="K763"/>
      <c r="L763"/>
      <c r="M763" s="2">
        <v>450</v>
      </c>
    </row>
    <row r="764" spans="2:13" ht="12.75">
      <c r="B764" s="69"/>
      <c r="H764" s="6">
        <f>H763-B764</f>
        <v>0</v>
      </c>
      <c r="I764" s="22">
        <f t="shared" si="43"/>
        <v>0</v>
      </c>
      <c r="M764" s="2">
        <v>450</v>
      </c>
    </row>
    <row r="765" spans="2:13" ht="12.75">
      <c r="B765" s="69"/>
      <c r="H765" s="6">
        <f>H764-B765</f>
        <v>0</v>
      </c>
      <c r="I765" s="22">
        <f t="shared" si="43"/>
        <v>0</v>
      </c>
      <c r="M765" s="2">
        <v>450</v>
      </c>
    </row>
    <row r="766" spans="1:13" s="57" customFormat="1" ht="12.75">
      <c r="A766" s="11"/>
      <c r="B766" s="300">
        <f>+B769+B774+B780+B785+B791</f>
        <v>33800</v>
      </c>
      <c r="C766" s="51" t="s">
        <v>74</v>
      </c>
      <c r="D766" s="52" t="s">
        <v>75</v>
      </c>
      <c r="E766" s="51" t="s">
        <v>16</v>
      </c>
      <c r="F766" s="53" t="s">
        <v>17</v>
      </c>
      <c r="G766" s="54" t="s">
        <v>76</v>
      </c>
      <c r="H766" s="55"/>
      <c r="I766" s="56">
        <f t="shared" si="43"/>
        <v>75.11111111111111</v>
      </c>
      <c r="J766" s="56"/>
      <c r="K766" s="56"/>
      <c r="M766" s="2">
        <v>450</v>
      </c>
    </row>
    <row r="767" spans="2:13" ht="12.75">
      <c r="B767" s="301"/>
      <c r="H767" s="6">
        <f>H766-B767</f>
        <v>0</v>
      </c>
      <c r="I767" s="22">
        <f t="shared" si="43"/>
        <v>0</v>
      </c>
      <c r="M767" s="2">
        <v>450</v>
      </c>
    </row>
    <row r="768" spans="2:13" ht="12.75">
      <c r="B768" s="301">
        <v>5000</v>
      </c>
      <c r="C768" s="33" t="s">
        <v>0</v>
      </c>
      <c r="D768" s="1" t="s">
        <v>13</v>
      </c>
      <c r="E768" s="1" t="s">
        <v>206</v>
      </c>
      <c r="F768" s="58" t="s">
        <v>457</v>
      </c>
      <c r="G768" s="27" t="s">
        <v>458</v>
      </c>
      <c r="H768" s="6">
        <f>H767-B768</f>
        <v>-5000</v>
      </c>
      <c r="I768" s="22">
        <f t="shared" si="43"/>
        <v>11.11111111111111</v>
      </c>
      <c r="K768" t="s">
        <v>0</v>
      </c>
      <c r="L768">
        <v>19</v>
      </c>
      <c r="M768" s="2">
        <v>450</v>
      </c>
    </row>
    <row r="769" spans="1:13" ht="12.75">
      <c r="A769" s="11"/>
      <c r="B769" s="300">
        <f>SUM(B768)</f>
        <v>5000</v>
      </c>
      <c r="C769" s="11" t="s">
        <v>0</v>
      </c>
      <c r="D769" s="11"/>
      <c r="E769" s="11"/>
      <c r="F769" s="18"/>
      <c r="G769" s="18"/>
      <c r="H769" s="55">
        <v>0</v>
      </c>
      <c r="I769" s="56">
        <f t="shared" si="43"/>
        <v>11.11111111111111</v>
      </c>
      <c r="J769" s="57"/>
      <c r="K769" s="57"/>
      <c r="L769" s="57"/>
      <c r="M769" s="2">
        <v>450</v>
      </c>
    </row>
    <row r="770" spans="2:13" ht="12.75">
      <c r="B770" s="301"/>
      <c r="H770" s="6">
        <f>H769-B770</f>
        <v>0</v>
      </c>
      <c r="I770" s="22">
        <f t="shared" si="43"/>
        <v>0</v>
      </c>
      <c r="M770" s="2">
        <v>450</v>
      </c>
    </row>
    <row r="771" spans="1:13" s="57" customFormat="1" ht="12.75">
      <c r="A771" s="1"/>
      <c r="B771" s="301"/>
      <c r="C771" s="1"/>
      <c r="D771" s="1"/>
      <c r="E771" s="1"/>
      <c r="F771" s="27"/>
      <c r="G771" s="27"/>
      <c r="H771" s="6">
        <f>H770-B771</f>
        <v>0</v>
      </c>
      <c r="I771" s="22">
        <f t="shared" si="43"/>
        <v>0</v>
      </c>
      <c r="J771"/>
      <c r="K771"/>
      <c r="L771"/>
      <c r="M771" s="2">
        <v>450</v>
      </c>
    </row>
    <row r="772" spans="2:13" ht="12.75">
      <c r="B772" s="301">
        <v>3500</v>
      </c>
      <c r="C772" s="1" t="s">
        <v>219</v>
      </c>
      <c r="D772" s="12" t="s">
        <v>13</v>
      </c>
      <c r="E772" s="1" t="s">
        <v>220</v>
      </c>
      <c r="F772" s="27" t="s">
        <v>459</v>
      </c>
      <c r="G772" s="27" t="s">
        <v>458</v>
      </c>
      <c r="H772" s="6">
        <f>H771-B772</f>
        <v>-3500</v>
      </c>
      <c r="I772" s="22">
        <f t="shared" si="43"/>
        <v>7.777777777777778</v>
      </c>
      <c r="K772" s="15" t="s">
        <v>206</v>
      </c>
      <c r="L772">
        <v>19</v>
      </c>
      <c r="M772" s="2">
        <v>450</v>
      </c>
    </row>
    <row r="773" spans="2:13" ht="12.75">
      <c r="B773" s="301">
        <v>3500</v>
      </c>
      <c r="C773" s="1" t="s">
        <v>222</v>
      </c>
      <c r="D773" s="12" t="s">
        <v>13</v>
      </c>
      <c r="E773" s="1" t="s">
        <v>220</v>
      </c>
      <c r="F773" s="27" t="s">
        <v>460</v>
      </c>
      <c r="G773" s="27" t="s">
        <v>409</v>
      </c>
      <c r="H773" s="6">
        <f>H772-B773</f>
        <v>-7000</v>
      </c>
      <c r="I773" s="22">
        <f t="shared" si="43"/>
        <v>7.777777777777778</v>
      </c>
      <c r="K773" s="15" t="s">
        <v>206</v>
      </c>
      <c r="L773">
        <v>19</v>
      </c>
      <c r="M773" s="2">
        <v>450</v>
      </c>
    </row>
    <row r="774" spans="1:13" ht="12.75">
      <c r="A774" s="11"/>
      <c r="B774" s="300">
        <f>SUM(B772:B773)</f>
        <v>7000</v>
      </c>
      <c r="C774" s="11" t="s">
        <v>19</v>
      </c>
      <c r="D774" s="11"/>
      <c r="E774" s="11"/>
      <c r="F774" s="18"/>
      <c r="G774" s="18"/>
      <c r="H774" s="55">
        <v>0</v>
      </c>
      <c r="I774" s="56">
        <f t="shared" si="43"/>
        <v>15.555555555555555</v>
      </c>
      <c r="J774" s="57"/>
      <c r="K774" s="57"/>
      <c r="L774" s="57"/>
      <c r="M774" s="2">
        <v>450</v>
      </c>
    </row>
    <row r="775" spans="2:13" ht="12.75">
      <c r="B775" s="301"/>
      <c r="H775" s="6">
        <f>H774-B775</f>
        <v>0</v>
      </c>
      <c r="I775" s="22">
        <f t="shared" si="43"/>
        <v>0</v>
      </c>
      <c r="M775" s="2">
        <v>450</v>
      </c>
    </row>
    <row r="776" spans="2:13" ht="12.75">
      <c r="B776" s="301"/>
      <c r="H776" s="6">
        <f>H775-B776</f>
        <v>0</v>
      </c>
      <c r="I776" s="22">
        <f t="shared" si="43"/>
        <v>0</v>
      </c>
      <c r="M776" s="2">
        <v>450</v>
      </c>
    </row>
    <row r="777" spans="1:13" s="57" customFormat="1" ht="12.75">
      <c r="A777" s="1"/>
      <c r="B777" s="301">
        <v>1800</v>
      </c>
      <c r="C777" s="1" t="s">
        <v>224</v>
      </c>
      <c r="D777" s="12" t="s">
        <v>13</v>
      </c>
      <c r="E777" s="1" t="s">
        <v>225</v>
      </c>
      <c r="F777" s="27" t="s">
        <v>461</v>
      </c>
      <c r="G777" s="27" t="s">
        <v>458</v>
      </c>
      <c r="H777" s="6">
        <f>H776-B777</f>
        <v>-1800</v>
      </c>
      <c r="I777" s="22">
        <f t="shared" si="43"/>
        <v>4</v>
      </c>
      <c r="J777"/>
      <c r="K777" s="15" t="s">
        <v>206</v>
      </c>
      <c r="L777">
        <v>19</v>
      </c>
      <c r="M777" s="2">
        <v>450</v>
      </c>
    </row>
    <row r="778" spans="2:13" ht="12.75">
      <c r="B778" s="301">
        <v>2000</v>
      </c>
      <c r="C778" s="1" t="s">
        <v>224</v>
      </c>
      <c r="D778" s="12" t="s">
        <v>13</v>
      </c>
      <c r="E778" s="1" t="s">
        <v>225</v>
      </c>
      <c r="F778" s="27" t="s">
        <v>461</v>
      </c>
      <c r="G778" s="27" t="s">
        <v>462</v>
      </c>
      <c r="H778" s="6">
        <f>H777-B778</f>
        <v>-3800</v>
      </c>
      <c r="I778" s="22">
        <f t="shared" si="43"/>
        <v>4.444444444444445</v>
      </c>
      <c r="K778" s="15" t="s">
        <v>206</v>
      </c>
      <c r="L778">
        <v>19</v>
      </c>
      <c r="M778" s="2">
        <v>450</v>
      </c>
    </row>
    <row r="779" spans="2:13" ht="12.75">
      <c r="B779" s="301">
        <v>2000</v>
      </c>
      <c r="C779" s="1" t="s">
        <v>224</v>
      </c>
      <c r="D779" s="12" t="s">
        <v>13</v>
      </c>
      <c r="E779" s="1" t="s">
        <v>225</v>
      </c>
      <c r="F779" s="27" t="s">
        <v>461</v>
      </c>
      <c r="G779" s="27" t="s">
        <v>409</v>
      </c>
      <c r="H779" s="6">
        <f>H778-B779</f>
        <v>-5800</v>
      </c>
      <c r="I779" s="22">
        <f t="shared" si="43"/>
        <v>4.444444444444445</v>
      </c>
      <c r="K779" s="15" t="s">
        <v>206</v>
      </c>
      <c r="L779">
        <v>19</v>
      </c>
      <c r="M779" s="2">
        <v>450</v>
      </c>
    </row>
    <row r="780" spans="1:13" ht="12.75">
      <c r="A780" s="11"/>
      <c r="B780" s="300">
        <f>SUM(B777:B779)</f>
        <v>5800</v>
      </c>
      <c r="C780" s="11"/>
      <c r="D780" s="11"/>
      <c r="E780" s="11" t="s">
        <v>225</v>
      </c>
      <c r="F780" s="18"/>
      <c r="G780" s="18"/>
      <c r="H780" s="55">
        <v>0</v>
      </c>
      <c r="I780" s="56">
        <f t="shared" si="43"/>
        <v>12.88888888888889</v>
      </c>
      <c r="J780" s="57"/>
      <c r="K780" s="57"/>
      <c r="L780" s="57"/>
      <c r="M780" s="2">
        <v>450</v>
      </c>
    </row>
    <row r="781" spans="2:13" ht="12.75">
      <c r="B781" s="301"/>
      <c r="H781" s="6">
        <f>H780-B781</f>
        <v>0</v>
      </c>
      <c r="I781" s="22">
        <f t="shared" si="43"/>
        <v>0</v>
      </c>
      <c r="M781" s="2">
        <v>450</v>
      </c>
    </row>
    <row r="782" spans="1:13" s="57" customFormat="1" ht="12.75">
      <c r="A782" s="1"/>
      <c r="B782" s="301"/>
      <c r="C782" s="1"/>
      <c r="D782" s="1"/>
      <c r="E782" s="1"/>
      <c r="F782" s="27"/>
      <c r="G782" s="27"/>
      <c r="H782" s="6">
        <f>H781-B782</f>
        <v>0</v>
      </c>
      <c r="I782" s="22">
        <f t="shared" si="43"/>
        <v>0</v>
      </c>
      <c r="J782"/>
      <c r="K782"/>
      <c r="L782"/>
      <c r="M782" s="2">
        <v>450</v>
      </c>
    </row>
    <row r="783" spans="2:13" ht="12.75">
      <c r="B783" s="301">
        <v>5000</v>
      </c>
      <c r="C783" s="1" t="s">
        <v>228</v>
      </c>
      <c r="D783" s="12" t="s">
        <v>13</v>
      </c>
      <c r="E783" s="1" t="s">
        <v>220</v>
      </c>
      <c r="F783" s="27" t="s">
        <v>463</v>
      </c>
      <c r="G783" s="27" t="s">
        <v>458</v>
      </c>
      <c r="H783" s="6">
        <f>H782-B783</f>
        <v>-5000</v>
      </c>
      <c r="I783" s="22">
        <f t="shared" si="43"/>
        <v>11.11111111111111</v>
      </c>
      <c r="K783" s="15" t="s">
        <v>206</v>
      </c>
      <c r="L783">
        <v>19</v>
      </c>
      <c r="M783" s="2">
        <v>450</v>
      </c>
    </row>
    <row r="784" spans="2:13" ht="12.75">
      <c r="B784" s="301">
        <v>5000</v>
      </c>
      <c r="C784" s="1" t="s">
        <v>228</v>
      </c>
      <c r="D784" s="12" t="s">
        <v>13</v>
      </c>
      <c r="E784" s="1" t="s">
        <v>220</v>
      </c>
      <c r="F784" s="27" t="s">
        <v>463</v>
      </c>
      <c r="G784" s="27" t="s">
        <v>462</v>
      </c>
      <c r="H784" s="6">
        <f>H783-B784</f>
        <v>-10000</v>
      </c>
      <c r="I784" s="22">
        <f t="shared" si="43"/>
        <v>11.11111111111111</v>
      </c>
      <c r="K784" s="15" t="s">
        <v>206</v>
      </c>
      <c r="L784">
        <v>19</v>
      </c>
      <c r="M784" s="2">
        <v>450</v>
      </c>
    </row>
    <row r="785" spans="1:13" ht="12.75">
      <c r="A785" s="11"/>
      <c r="B785" s="300">
        <f>SUM(B783:B784)</f>
        <v>10000</v>
      </c>
      <c r="C785" s="11" t="s">
        <v>228</v>
      </c>
      <c r="D785" s="11"/>
      <c r="E785" s="11"/>
      <c r="F785" s="18"/>
      <c r="G785" s="18"/>
      <c r="H785" s="55">
        <v>0</v>
      </c>
      <c r="I785" s="56">
        <f t="shared" si="43"/>
        <v>22.22222222222222</v>
      </c>
      <c r="J785" s="57"/>
      <c r="K785" s="57"/>
      <c r="L785" s="57"/>
      <c r="M785" s="2">
        <v>450</v>
      </c>
    </row>
    <row r="786" spans="2:13" ht="12.75">
      <c r="B786" s="301"/>
      <c r="H786" s="6">
        <f>H785-B786</f>
        <v>0</v>
      </c>
      <c r="I786" s="22">
        <f t="shared" si="43"/>
        <v>0</v>
      </c>
      <c r="M786" s="2">
        <v>450</v>
      </c>
    </row>
    <row r="787" spans="2:13" ht="12.75">
      <c r="B787" s="301"/>
      <c r="H787" s="6">
        <f>H786-B787</f>
        <v>0</v>
      </c>
      <c r="I787" s="22">
        <f t="shared" si="43"/>
        <v>0</v>
      </c>
      <c r="M787" s="2">
        <v>450</v>
      </c>
    </row>
    <row r="788" spans="1:13" s="57" customFormat="1" ht="12.75">
      <c r="A788" s="1"/>
      <c r="B788" s="301">
        <v>2000</v>
      </c>
      <c r="C788" s="1" t="s">
        <v>232</v>
      </c>
      <c r="D788" s="12" t="s">
        <v>13</v>
      </c>
      <c r="E788" s="1" t="s">
        <v>220</v>
      </c>
      <c r="F788" s="27" t="s">
        <v>461</v>
      </c>
      <c r="G788" s="27" t="s">
        <v>458</v>
      </c>
      <c r="H788" s="6">
        <f>H787-B788</f>
        <v>-2000</v>
      </c>
      <c r="I788" s="22">
        <f t="shared" si="43"/>
        <v>4.444444444444445</v>
      </c>
      <c r="J788"/>
      <c r="K788" s="15" t="s">
        <v>206</v>
      </c>
      <c r="L788">
        <v>19</v>
      </c>
      <c r="M788" s="2">
        <v>450</v>
      </c>
    </row>
    <row r="789" spans="2:13" ht="12.75">
      <c r="B789" s="301">
        <v>2000</v>
      </c>
      <c r="C789" s="1" t="s">
        <v>232</v>
      </c>
      <c r="D789" s="12" t="s">
        <v>13</v>
      </c>
      <c r="E789" s="1" t="s">
        <v>220</v>
      </c>
      <c r="F789" s="27" t="s">
        <v>461</v>
      </c>
      <c r="G789" s="27" t="s">
        <v>462</v>
      </c>
      <c r="H789" s="6">
        <f>H788-B789</f>
        <v>-4000</v>
      </c>
      <c r="I789" s="22">
        <f t="shared" si="43"/>
        <v>4.444444444444445</v>
      </c>
      <c r="K789" s="15" t="s">
        <v>206</v>
      </c>
      <c r="L789">
        <v>19</v>
      </c>
      <c r="M789" s="2">
        <v>450</v>
      </c>
    </row>
    <row r="790" spans="2:13" ht="12.75">
      <c r="B790" s="301">
        <v>2000</v>
      </c>
      <c r="C790" s="1" t="s">
        <v>232</v>
      </c>
      <c r="D790" s="12" t="s">
        <v>13</v>
      </c>
      <c r="E790" s="1" t="s">
        <v>220</v>
      </c>
      <c r="F790" s="27" t="s">
        <v>461</v>
      </c>
      <c r="G790" s="27" t="s">
        <v>409</v>
      </c>
      <c r="H790" s="6">
        <f>H789-B790</f>
        <v>-6000</v>
      </c>
      <c r="I790" s="22">
        <f t="shared" si="43"/>
        <v>4.444444444444445</v>
      </c>
      <c r="K790" s="15" t="s">
        <v>206</v>
      </c>
      <c r="L790">
        <v>19</v>
      </c>
      <c r="M790" s="2">
        <v>450</v>
      </c>
    </row>
    <row r="791" spans="1:13" ht="12.75">
      <c r="A791" s="11"/>
      <c r="B791" s="300">
        <f>SUM(B788:B790)</f>
        <v>6000</v>
      </c>
      <c r="C791" s="11" t="s">
        <v>232</v>
      </c>
      <c r="D791" s="11"/>
      <c r="E791" s="11"/>
      <c r="F791" s="18"/>
      <c r="G791" s="18"/>
      <c r="H791" s="55">
        <v>0</v>
      </c>
      <c r="I791" s="56">
        <f t="shared" si="43"/>
        <v>13.333333333333334</v>
      </c>
      <c r="J791" s="57"/>
      <c r="K791" s="57"/>
      <c r="L791" s="57"/>
      <c r="M791" s="2">
        <v>450</v>
      </c>
    </row>
    <row r="792" spans="2:13" ht="12.75">
      <c r="B792" s="69"/>
      <c r="H792" s="6">
        <f>H791-B792</f>
        <v>0</v>
      </c>
      <c r="I792" s="22">
        <f t="shared" si="43"/>
        <v>0</v>
      </c>
      <c r="M792" s="2">
        <v>450</v>
      </c>
    </row>
    <row r="793" spans="2:13" ht="12.75">
      <c r="B793" s="69"/>
      <c r="H793" s="6">
        <f>H792-B793</f>
        <v>0</v>
      </c>
      <c r="I793" s="22">
        <f aca="true" t="shared" si="46" ref="I793:I856">+B793/M793</f>
        <v>0</v>
      </c>
      <c r="M793" s="2">
        <v>450</v>
      </c>
    </row>
    <row r="794" spans="1:13" s="57" customFormat="1" ht="12.75">
      <c r="A794" s="1"/>
      <c r="B794" s="69"/>
      <c r="C794" s="1"/>
      <c r="D794" s="1"/>
      <c r="E794" s="1"/>
      <c r="F794" s="27"/>
      <c r="G794" s="27"/>
      <c r="H794" s="6">
        <f>H793-B794</f>
        <v>0</v>
      </c>
      <c r="I794" s="22">
        <f t="shared" si="46"/>
        <v>0</v>
      </c>
      <c r="J794"/>
      <c r="K794"/>
      <c r="L794"/>
      <c r="M794" s="2">
        <v>450</v>
      </c>
    </row>
    <row r="795" spans="2:13" ht="12.75">
      <c r="B795" s="69"/>
      <c r="H795" s="6">
        <f>H794-B795</f>
        <v>0</v>
      </c>
      <c r="I795" s="22">
        <f t="shared" si="46"/>
        <v>0</v>
      </c>
      <c r="M795" s="2">
        <v>450</v>
      </c>
    </row>
    <row r="796" spans="1:13" ht="12.75">
      <c r="A796" s="11"/>
      <c r="B796" s="227">
        <f>+B808+B816+B830+B837+B847+B853+B861</f>
        <v>188500</v>
      </c>
      <c r="C796" s="51" t="s">
        <v>82</v>
      </c>
      <c r="D796" s="52" t="s">
        <v>65</v>
      </c>
      <c r="E796" s="51" t="s">
        <v>32</v>
      </c>
      <c r="F796" s="53" t="s">
        <v>55</v>
      </c>
      <c r="G796" s="54" t="s">
        <v>36</v>
      </c>
      <c r="H796" s="55"/>
      <c r="I796" s="56">
        <f t="shared" si="46"/>
        <v>418.8888888888889</v>
      </c>
      <c r="J796" s="56"/>
      <c r="K796" s="56"/>
      <c r="L796" s="57"/>
      <c r="M796" s="2">
        <v>450</v>
      </c>
    </row>
    <row r="797" spans="2:13" ht="12.75">
      <c r="B797" s="224"/>
      <c r="H797" s="6">
        <f aca="true" t="shared" si="47" ref="H797:H807">H796-B797</f>
        <v>0</v>
      </c>
      <c r="I797" s="22">
        <f t="shared" si="46"/>
        <v>0</v>
      </c>
      <c r="M797" s="2">
        <v>450</v>
      </c>
    </row>
    <row r="798" spans="2:13" ht="12.75">
      <c r="B798" s="224">
        <v>3000</v>
      </c>
      <c r="C798" s="33" t="s">
        <v>0</v>
      </c>
      <c r="D798" s="1" t="s">
        <v>13</v>
      </c>
      <c r="E798" s="1" t="s">
        <v>313</v>
      </c>
      <c r="F798" s="58" t="s">
        <v>464</v>
      </c>
      <c r="G798" s="27" t="s">
        <v>404</v>
      </c>
      <c r="H798" s="6">
        <f t="shared" si="47"/>
        <v>-3000</v>
      </c>
      <c r="I798" s="22">
        <f t="shared" si="46"/>
        <v>6.666666666666667</v>
      </c>
      <c r="K798" t="s">
        <v>0</v>
      </c>
      <c r="L798">
        <v>20</v>
      </c>
      <c r="M798" s="2">
        <v>450</v>
      </c>
    </row>
    <row r="799" spans="2:13" ht="12.75">
      <c r="B799" s="224">
        <v>3000</v>
      </c>
      <c r="C799" s="33" t="s">
        <v>0</v>
      </c>
      <c r="D799" s="1" t="s">
        <v>13</v>
      </c>
      <c r="E799" s="1" t="s">
        <v>313</v>
      </c>
      <c r="F799" s="58" t="s">
        <v>465</v>
      </c>
      <c r="G799" s="27" t="s">
        <v>50</v>
      </c>
      <c r="H799" s="6">
        <f t="shared" si="47"/>
        <v>-6000</v>
      </c>
      <c r="I799" s="22">
        <f t="shared" si="46"/>
        <v>6.666666666666667</v>
      </c>
      <c r="K799" t="s">
        <v>0</v>
      </c>
      <c r="L799">
        <v>20</v>
      </c>
      <c r="M799" s="2">
        <v>450</v>
      </c>
    </row>
    <row r="800" spans="2:13" ht="12.75">
      <c r="B800" s="224">
        <v>3000</v>
      </c>
      <c r="C800" s="33" t="s">
        <v>0</v>
      </c>
      <c r="D800" s="1" t="s">
        <v>13</v>
      </c>
      <c r="E800" s="1" t="s">
        <v>313</v>
      </c>
      <c r="F800" s="58" t="s">
        <v>466</v>
      </c>
      <c r="G800" s="27" t="s">
        <v>407</v>
      </c>
      <c r="H800" s="6">
        <f t="shared" si="47"/>
        <v>-9000</v>
      </c>
      <c r="I800" s="22">
        <f t="shared" si="46"/>
        <v>6.666666666666667</v>
      </c>
      <c r="K800" t="s">
        <v>0</v>
      </c>
      <c r="L800">
        <v>20</v>
      </c>
      <c r="M800" s="2">
        <v>450</v>
      </c>
    </row>
    <row r="801" spans="2:13" ht="12.75">
      <c r="B801" s="224">
        <v>5000</v>
      </c>
      <c r="C801" s="33" t="s">
        <v>0</v>
      </c>
      <c r="D801" s="1" t="s">
        <v>13</v>
      </c>
      <c r="E801" s="1" t="s">
        <v>313</v>
      </c>
      <c r="F801" s="58" t="s">
        <v>467</v>
      </c>
      <c r="G801" s="27" t="s">
        <v>468</v>
      </c>
      <c r="H801" s="6">
        <f t="shared" si="47"/>
        <v>-14000</v>
      </c>
      <c r="I801" s="22">
        <f t="shared" si="46"/>
        <v>11.11111111111111</v>
      </c>
      <c r="K801" t="s">
        <v>0</v>
      </c>
      <c r="L801">
        <v>20</v>
      </c>
      <c r="M801" s="2">
        <v>450</v>
      </c>
    </row>
    <row r="802" spans="2:13" ht="12.75">
      <c r="B802" s="224">
        <v>3000</v>
      </c>
      <c r="C802" s="33" t="s">
        <v>0</v>
      </c>
      <c r="D802" s="1" t="s">
        <v>13</v>
      </c>
      <c r="E802" s="1" t="s">
        <v>324</v>
      </c>
      <c r="F802" s="58" t="s">
        <v>469</v>
      </c>
      <c r="G802" s="27" t="s">
        <v>404</v>
      </c>
      <c r="H802" s="6">
        <f t="shared" si="47"/>
        <v>-17000</v>
      </c>
      <c r="I802" s="22">
        <f t="shared" si="46"/>
        <v>6.666666666666667</v>
      </c>
      <c r="K802" t="s">
        <v>0</v>
      </c>
      <c r="L802">
        <v>20</v>
      </c>
      <c r="M802" s="2">
        <v>450</v>
      </c>
    </row>
    <row r="803" spans="2:13" ht="12.75">
      <c r="B803" s="224">
        <v>2000</v>
      </c>
      <c r="C803" s="33" t="s">
        <v>0</v>
      </c>
      <c r="D803" s="1" t="s">
        <v>13</v>
      </c>
      <c r="E803" s="1" t="s">
        <v>324</v>
      </c>
      <c r="F803" s="58" t="s">
        <v>470</v>
      </c>
      <c r="G803" s="27" t="s">
        <v>50</v>
      </c>
      <c r="H803" s="6">
        <f t="shared" si="47"/>
        <v>-19000</v>
      </c>
      <c r="I803" s="22">
        <f t="shared" si="46"/>
        <v>4.444444444444445</v>
      </c>
      <c r="K803" t="s">
        <v>0</v>
      </c>
      <c r="L803">
        <v>20</v>
      </c>
      <c r="M803" s="2">
        <v>450</v>
      </c>
    </row>
    <row r="804" spans="2:13" ht="12.75">
      <c r="B804" s="224">
        <v>2000</v>
      </c>
      <c r="C804" s="33" t="s">
        <v>0</v>
      </c>
      <c r="D804" s="1" t="s">
        <v>13</v>
      </c>
      <c r="E804" s="1" t="s">
        <v>324</v>
      </c>
      <c r="F804" s="58" t="s">
        <v>471</v>
      </c>
      <c r="G804" s="27" t="s">
        <v>407</v>
      </c>
      <c r="H804" s="6">
        <f t="shared" si="47"/>
        <v>-21000</v>
      </c>
      <c r="I804" s="22">
        <f t="shared" si="46"/>
        <v>4.444444444444445</v>
      </c>
      <c r="K804" t="s">
        <v>0</v>
      </c>
      <c r="L804">
        <v>20</v>
      </c>
      <c r="M804" s="2">
        <v>450</v>
      </c>
    </row>
    <row r="805" spans="2:13" ht="12.75">
      <c r="B805" s="224">
        <v>5000</v>
      </c>
      <c r="C805" s="33" t="s">
        <v>0</v>
      </c>
      <c r="D805" s="1" t="s">
        <v>13</v>
      </c>
      <c r="E805" s="1" t="s">
        <v>324</v>
      </c>
      <c r="F805" s="58" t="s">
        <v>472</v>
      </c>
      <c r="G805" s="27" t="s">
        <v>51</v>
      </c>
      <c r="H805" s="6">
        <f t="shared" si="47"/>
        <v>-26000</v>
      </c>
      <c r="I805" s="22">
        <f t="shared" si="46"/>
        <v>11.11111111111111</v>
      </c>
      <c r="K805" t="s">
        <v>0</v>
      </c>
      <c r="L805">
        <v>20</v>
      </c>
      <c r="M805" s="2">
        <v>450</v>
      </c>
    </row>
    <row r="806" spans="1:13" s="57" customFormat="1" ht="12.75">
      <c r="A806" s="1"/>
      <c r="B806" s="224">
        <v>5000</v>
      </c>
      <c r="C806" s="33" t="s">
        <v>0</v>
      </c>
      <c r="D806" s="1" t="s">
        <v>13</v>
      </c>
      <c r="E806" s="1" t="s">
        <v>324</v>
      </c>
      <c r="F806" s="58" t="s">
        <v>473</v>
      </c>
      <c r="G806" s="27" t="s">
        <v>468</v>
      </c>
      <c r="H806" s="6">
        <f t="shared" si="47"/>
        <v>-31000</v>
      </c>
      <c r="I806" s="22">
        <f t="shared" si="46"/>
        <v>11.11111111111111</v>
      </c>
      <c r="J806"/>
      <c r="K806" t="s">
        <v>0</v>
      </c>
      <c r="L806">
        <v>20</v>
      </c>
      <c r="M806" s="2">
        <v>450</v>
      </c>
    </row>
    <row r="807" spans="2:13" ht="12.75">
      <c r="B807" s="224">
        <v>3000</v>
      </c>
      <c r="C807" s="33" t="s">
        <v>0</v>
      </c>
      <c r="D807" s="1" t="s">
        <v>13</v>
      </c>
      <c r="E807" s="1" t="s">
        <v>324</v>
      </c>
      <c r="F807" s="58" t="s">
        <v>474</v>
      </c>
      <c r="G807" s="27" t="s">
        <v>409</v>
      </c>
      <c r="H807" s="6">
        <f t="shared" si="47"/>
        <v>-34000</v>
      </c>
      <c r="I807" s="22">
        <f t="shared" si="46"/>
        <v>6.666666666666667</v>
      </c>
      <c r="K807" t="s">
        <v>0</v>
      </c>
      <c r="L807">
        <v>20</v>
      </c>
      <c r="M807" s="2">
        <v>450</v>
      </c>
    </row>
    <row r="808" spans="1:13" ht="12.75">
      <c r="A808" s="11"/>
      <c r="B808" s="227">
        <f>SUM(B798:B807)</f>
        <v>34000</v>
      </c>
      <c r="C808" s="11" t="s">
        <v>0</v>
      </c>
      <c r="D808" s="11"/>
      <c r="E808" s="11"/>
      <c r="F808" s="18"/>
      <c r="G808" s="18"/>
      <c r="H808" s="55">
        <v>0</v>
      </c>
      <c r="I808" s="56">
        <f t="shared" si="46"/>
        <v>75.55555555555556</v>
      </c>
      <c r="J808" s="57"/>
      <c r="K808" s="57"/>
      <c r="L808" s="57"/>
      <c r="M808" s="2">
        <v>450</v>
      </c>
    </row>
    <row r="809" spans="2:13" ht="12.75">
      <c r="B809" s="224"/>
      <c r="H809" s="6">
        <f aca="true" t="shared" si="48" ref="H809:H815">H808-B809</f>
        <v>0</v>
      </c>
      <c r="I809" s="22">
        <f t="shared" si="46"/>
        <v>0</v>
      </c>
      <c r="M809" s="2">
        <v>450</v>
      </c>
    </row>
    <row r="810" spans="2:13" ht="12.75">
      <c r="B810" s="224"/>
      <c r="H810" s="6">
        <f t="shared" si="48"/>
        <v>0</v>
      </c>
      <c r="I810" s="22">
        <f t="shared" si="46"/>
        <v>0</v>
      </c>
      <c r="M810" s="2">
        <v>450</v>
      </c>
    </row>
    <row r="811" spans="2:13" ht="12.75">
      <c r="B811" s="72">
        <v>1200</v>
      </c>
      <c r="C811" s="1" t="s">
        <v>364</v>
      </c>
      <c r="D811" s="12" t="s">
        <v>13</v>
      </c>
      <c r="E811" s="1" t="s">
        <v>248</v>
      </c>
      <c r="F811" s="27" t="s">
        <v>475</v>
      </c>
      <c r="G811" s="31" t="s">
        <v>51</v>
      </c>
      <c r="H811" s="6">
        <f t="shared" si="48"/>
        <v>-1200</v>
      </c>
      <c r="I811" s="22">
        <f t="shared" si="46"/>
        <v>2.6666666666666665</v>
      </c>
      <c r="K811" t="s">
        <v>324</v>
      </c>
      <c r="L811">
        <v>20</v>
      </c>
      <c r="M811" s="2">
        <v>450</v>
      </c>
    </row>
    <row r="812" spans="2:13" ht="12.75">
      <c r="B812" s="72">
        <v>1200</v>
      </c>
      <c r="C812" s="33" t="s">
        <v>389</v>
      </c>
      <c r="D812" s="12" t="s">
        <v>13</v>
      </c>
      <c r="E812" s="33" t="s">
        <v>248</v>
      </c>
      <c r="F812" s="27" t="s">
        <v>475</v>
      </c>
      <c r="G812" s="31" t="s">
        <v>51</v>
      </c>
      <c r="H812" s="6">
        <f t="shared" si="48"/>
        <v>-2400</v>
      </c>
      <c r="I812" s="22">
        <f t="shared" si="46"/>
        <v>2.6666666666666665</v>
      </c>
      <c r="K812" t="s">
        <v>324</v>
      </c>
      <c r="L812">
        <v>20</v>
      </c>
      <c r="M812" s="2">
        <v>450</v>
      </c>
    </row>
    <row r="813" spans="2:13" ht="12.75">
      <c r="B813" s="224">
        <v>2200</v>
      </c>
      <c r="C813" s="1" t="s">
        <v>476</v>
      </c>
      <c r="D813" s="12" t="s">
        <v>13</v>
      </c>
      <c r="E813" s="1" t="s">
        <v>248</v>
      </c>
      <c r="F813" s="27" t="s">
        <v>477</v>
      </c>
      <c r="G813" s="27" t="s">
        <v>468</v>
      </c>
      <c r="H813" s="6">
        <f t="shared" si="48"/>
        <v>-4600</v>
      </c>
      <c r="I813" s="22">
        <f t="shared" si="46"/>
        <v>4.888888888888889</v>
      </c>
      <c r="K813" t="s">
        <v>313</v>
      </c>
      <c r="L813">
        <v>20</v>
      </c>
      <c r="M813" s="2">
        <v>450</v>
      </c>
    </row>
    <row r="814" spans="1:13" s="57" customFormat="1" ht="12.75">
      <c r="A814" s="1"/>
      <c r="B814" s="72">
        <v>1200</v>
      </c>
      <c r="C814" s="1" t="s">
        <v>364</v>
      </c>
      <c r="D814" s="12" t="s">
        <v>13</v>
      </c>
      <c r="E814" s="1" t="s">
        <v>248</v>
      </c>
      <c r="F814" s="27" t="s">
        <v>475</v>
      </c>
      <c r="G814" s="31" t="s">
        <v>468</v>
      </c>
      <c r="H814" s="6">
        <f t="shared" si="48"/>
        <v>-5800</v>
      </c>
      <c r="I814" s="22">
        <f t="shared" si="46"/>
        <v>2.6666666666666665</v>
      </c>
      <c r="J814"/>
      <c r="K814" t="s">
        <v>324</v>
      </c>
      <c r="L814">
        <v>20</v>
      </c>
      <c r="M814" s="2">
        <v>450</v>
      </c>
    </row>
    <row r="815" spans="2:13" ht="12.75">
      <c r="B815" s="72">
        <v>1200</v>
      </c>
      <c r="C815" s="33" t="s">
        <v>389</v>
      </c>
      <c r="D815" s="12" t="s">
        <v>13</v>
      </c>
      <c r="E815" s="33" t="s">
        <v>248</v>
      </c>
      <c r="F815" s="27" t="s">
        <v>475</v>
      </c>
      <c r="G815" s="31" t="s">
        <v>468</v>
      </c>
      <c r="H815" s="6">
        <f t="shared" si="48"/>
        <v>-7000</v>
      </c>
      <c r="I815" s="22">
        <f t="shared" si="46"/>
        <v>2.6666666666666665</v>
      </c>
      <c r="K815" t="s">
        <v>324</v>
      </c>
      <c r="L815">
        <v>20</v>
      </c>
      <c r="M815" s="2">
        <v>450</v>
      </c>
    </row>
    <row r="816" spans="1:13" ht="12.75">
      <c r="A816" s="11"/>
      <c r="B816" s="227">
        <f>SUM(B811:B815)</f>
        <v>7000</v>
      </c>
      <c r="C816" s="11" t="s">
        <v>19</v>
      </c>
      <c r="D816" s="11"/>
      <c r="E816" s="11"/>
      <c r="F816" s="18"/>
      <c r="G816" s="18"/>
      <c r="H816" s="55">
        <v>0</v>
      </c>
      <c r="I816" s="56">
        <f t="shared" si="46"/>
        <v>15.555555555555555</v>
      </c>
      <c r="J816" s="57"/>
      <c r="K816" s="57"/>
      <c r="L816" s="57"/>
      <c r="M816" s="2">
        <v>450</v>
      </c>
    </row>
    <row r="817" spans="2:13" ht="12.75">
      <c r="B817" s="224"/>
      <c r="H817" s="6">
        <f aca="true" t="shared" si="49" ref="H817:H829">H816-B817</f>
        <v>0</v>
      </c>
      <c r="I817" s="22">
        <f t="shared" si="46"/>
        <v>0</v>
      </c>
      <c r="M817" s="2">
        <v>450</v>
      </c>
    </row>
    <row r="818" spans="2:13" ht="12.75">
      <c r="B818" s="224"/>
      <c r="H818" s="6">
        <f t="shared" si="49"/>
        <v>0</v>
      </c>
      <c r="I818" s="22">
        <f t="shared" si="46"/>
        <v>0</v>
      </c>
      <c r="M818" s="2">
        <v>450</v>
      </c>
    </row>
    <row r="819" spans="2:13" ht="12.75">
      <c r="B819" s="224">
        <v>1500</v>
      </c>
      <c r="C819" s="1" t="s">
        <v>240</v>
      </c>
      <c r="D819" s="12" t="s">
        <v>13</v>
      </c>
      <c r="E819" s="1" t="s">
        <v>23</v>
      </c>
      <c r="F819" s="27" t="s">
        <v>477</v>
      </c>
      <c r="G819" s="27" t="s">
        <v>50</v>
      </c>
      <c r="H819" s="6">
        <f t="shared" si="49"/>
        <v>-1500</v>
      </c>
      <c r="I819" s="22">
        <f t="shared" si="46"/>
        <v>3.3333333333333335</v>
      </c>
      <c r="K819" t="s">
        <v>313</v>
      </c>
      <c r="L819">
        <v>20</v>
      </c>
      <c r="M819" s="2">
        <v>450</v>
      </c>
    </row>
    <row r="820" spans="2:13" ht="12.75">
      <c r="B820" s="224">
        <v>1500</v>
      </c>
      <c r="C820" s="1" t="s">
        <v>240</v>
      </c>
      <c r="D820" s="12" t="s">
        <v>13</v>
      </c>
      <c r="E820" s="1" t="s">
        <v>23</v>
      </c>
      <c r="F820" s="27" t="s">
        <v>477</v>
      </c>
      <c r="G820" s="27" t="s">
        <v>407</v>
      </c>
      <c r="H820" s="6">
        <f t="shared" si="49"/>
        <v>-3000</v>
      </c>
      <c r="I820" s="22">
        <f t="shared" si="46"/>
        <v>3.3333333333333335</v>
      </c>
      <c r="K820" t="s">
        <v>313</v>
      </c>
      <c r="L820">
        <v>20</v>
      </c>
      <c r="M820" s="2">
        <v>450</v>
      </c>
    </row>
    <row r="821" spans="2:13" ht="12.75">
      <c r="B821" s="224">
        <v>2500</v>
      </c>
      <c r="C821" s="1" t="s">
        <v>478</v>
      </c>
      <c r="D821" s="12" t="s">
        <v>13</v>
      </c>
      <c r="E821" s="1" t="s">
        <v>23</v>
      </c>
      <c r="F821" s="27" t="s">
        <v>477</v>
      </c>
      <c r="G821" s="27" t="s">
        <v>51</v>
      </c>
      <c r="H821" s="6">
        <f t="shared" si="49"/>
        <v>-5500</v>
      </c>
      <c r="I821" s="22">
        <f t="shared" si="46"/>
        <v>5.555555555555555</v>
      </c>
      <c r="K821" t="s">
        <v>313</v>
      </c>
      <c r="L821">
        <v>20</v>
      </c>
      <c r="M821" s="2">
        <v>450</v>
      </c>
    </row>
    <row r="822" spans="2:13" ht="12.75">
      <c r="B822" s="224">
        <v>1500</v>
      </c>
      <c r="C822" s="1" t="s">
        <v>240</v>
      </c>
      <c r="D822" s="12" t="s">
        <v>13</v>
      </c>
      <c r="E822" s="1" t="s">
        <v>23</v>
      </c>
      <c r="F822" s="27" t="s">
        <v>477</v>
      </c>
      <c r="G822" s="27" t="s">
        <v>51</v>
      </c>
      <c r="H822" s="6">
        <f t="shared" si="49"/>
        <v>-7000</v>
      </c>
      <c r="I822" s="22">
        <f t="shared" si="46"/>
        <v>3.3333333333333335</v>
      </c>
      <c r="K822" t="s">
        <v>313</v>
      </c>
      <c r="L822">
        <v>20</v>
      </c>
      <c r="M822" s="2">
        <v>450</v>
      </c>
    </row>
    <row r="823" spans="2:13" ht="12.75">
      <c r="B823" s="224">
        <v>2500</v>
      </c>
      <c r="C823" s="1" t="s">
        <v>478</v>
      </c>
      <c r="D823" s="12" t="s">
        <v>13</v>
      </c>
      <c r="E823" s="1" t="s">
        <v>23</v>
      </c>
      <c r="F823" s="27" t="s">
        <v>477</v>
      </c>
      <c r="G823" s="27" t="s">
        <v>468</v>
      </c>
      <c r="H823" s="6">
        <f t="shared" si="49"/>
        <v>-9500</v>
      </c>
      <c r="I823" s="22">
        <f t="shared" si="46"/>
        <v>5.555555555555555</v>
      </c>
      <c r="K823" t="s">
        <v>313</v>
      </c>
      <c r="L823">
        <v>20</v>
      </c>
      <c r="M823" s="2">
        <v>450</v>
      </c>
    </row>
    <row r="824" spans="2:13" ht="12.75">
      <c r="B824" s="224">
        <v>1500</v>
      </c>
      <c r="C824" s="1" t="s">
        <v>240</v>
      </c>
      <c r="D824" s="12" t="s">
        <v>13</v>
      </c>
      <c r="E824" s="1" t="s">
        <v>23</v>
      </c>
      <c r="F824" s="27" t="s">
        <v>477</v>
      </c>
      <c r="G824" s="27" t="s">
        <v>468</v>
      </c>
      <c r="H824" s="6">
        <f t="shared" si="49"/>
        <v>-11000</v>
      </c>
      <c r="I824" s="22">
        <f t="shared" si="46"/>
        <v>3.3333333333333335</v>
      </c>
      <c r="K824" t="s">
        <v>313</v>
      </c>
      <c r="L824">
        <v>20</v>
      </c>
      <c r="M824" s="2">
        <v>450</v>
      </c>
    </row>
    <row r="825" spans="2:13" ht="12.75">
      <c r="B825" s="72">
        <v>2000</v>
      </c>
      <c r="C825" s="12" t="s">
        <v>479</v>
      </c>
      <c r="D825" s="12" t="s">
        <v>13</v>
      </c>
      <c r="E825" s="35" t="s">
        <v>23</v>
      </c>
      <c r="F825" s="27" t="s">
        <v>475</v>
      </c>
      <c r="G825" s="36" t="s">
        <v>51</v>
      </c>
      <c r="H825" s="6">
        <f t="shared" si="49"/>
        <v>-13000</v>
      </c>
      <c r="I825" s="22">
        <f t="shared" si="46"/>
        <v>4.444444444444445</v>
      </c>
      <c r="K825" t="s">
        <v>324</v>
      </c>
      <c r="L825">
        <v>20</v>
      </c>
      <c r="M825" s="2">
        <v>450</v>
      </c>
    </row>
    <row r="826" spans="2:13" ht="12.75">
      <c r="B826" s="72">
        <v>10000</v>
      </c>
      <c r="C826" s="12" t="s">
        <v>480</v>
      </c>
      <c r="D826" s="12" t="s">
        <v>13</v>
      </c>
      <c r="E826" s="12" t="s">
        <v>23</v>
      </c>
      <c r="F826" s="27" t="s">
        <v>481</v>
      </c>
      <c r="G826" s="30" t="s">
        <v>51</v>
      </c>
      <c r="H826" s="6">
        <f t="shared" si="49"/>
        <v>-23000</v>
      </c>
      <c r="I826" s="22">
        <f t="shared" si="46"/>
        <v>22.22222222222222</v>
      </c>
      <c r="K826" t="s">
        <v>324</v>
      </c>
      <c r="L826">
        <v>20</v>
      </c>
      <c r="M826" s="2">
        <v>450</v>
      </c>
    </row>
    <row r="827" spans="1:13" ht="12.75">
      <c r="A827" s="12"/>
      <c r="B827" s="72">
        <v>3000</v>
      </c>
      <c r="C827" s="12" t="s">
        <v>482</v>
      </c>
      <c r="D827" s="12" t="s">
        <v>13</v>
      </c>
      <c r="E827" s="12" t="s">
        <v>23</v>
      </c>
      <c r="F827" s="27" t="s">
        <v>475</v>
      </c>
      <c r="G827" s="30" t="s">
        <v>51</v>
      </c>
      <c r="H827" s="6">
        <f t="shared" si="49"/>
        <v>-26000</v>
      </c>
      <c r="I827" s="39">
        <f t="shared" si="46"/>
        <v>6.666666666666667</v>
      </c>
      <c r="J827" s="15"/>
      <c r="K827" t="s">
        <v>324</v>
      </c>
      <c r="L827">
        <v>20</v>
      </c>
      <c r="M827" s="2">
        <v>450</v>
      </c>
    </row>
    <row r="828" spans="1:13" s="57" customFormat="1" ht="12.75">
      <c r="A828" s="1"/>
      <c r="B828" s="72">
        <v>2000</v>
      </c>
      <c r="C828" s="12" t="s">
        <v>479</v>
      </c>
      <c r="D828" s="12" t="s">
        <v>13</v>
      </c>
      <c r="E828" s="35" t="s">
        <v>23</v>
      </c>
      <c r="F828" s="27" t="s">
        <v>475</v>
      </c>
      <c r="G828" s="36" t="s">
        <v>468</v>
      </c>
      <c r="H828" s="6">
        <f t="shared" si="49"/>
        <v>-28000</v>
      </c>
      <c r="I828" s="22">
        <f t="shared" si="46"/>
        <v>4.444444444444445</v>
      </c>
      <c r="J828"/>
      <c r="K828" t="s">
        <v>324</v>
      </c>
      <c r="L828">
        <v>20</v>
      </c>
      <c r="M828" s="2">
        <v>450</v>
      </c>
    </row>
    <row r="829" spans="2:13" ht="12.75">
      <c r="B829" s="72">
        <v>10000</v>
      </c>
      <c r="C829" s="12" t="s">
        <v>480</v>
      </c>
      <c r="D829" s="12" t="s">
        <v>13</v>
      </c>
      <c r="E829" s="12" t="s">
        <v>23</v>
      </c>
      <c r="F829" s="27" t="s">
        <v>483</v>
      </c>
      <c r="G829" s="30" t="s">
        <v>468</v>
      </c>
      <c r="H829" s="6">
        <f t="shared" si="49"/>
        <v>-38000</v>
      </c>
      <c r="I829" s="22">
        <f t="shared" si="46"/>
        <v>22.22222222222222</v>
      </c>
      <c r="K829" t="s">
        <v>324</v>
      </c>
      <c r="L829">
        <v>20</v>
      </c>
      <c r="M829" s="2">
        <v>450</v>
      </c>
    </row>
    <row r="830" spans="1:13" ht="12.75">
      <c r="A830" s="11"/>
      <c r="B830" s="227">
        <f>SUM(B819:B829)</f>
        <v>38000</v>
      </c>
      <c r="C830" s="11"/>
      <c r="D830" s="11"/>
      <c r="E830" s="11" t="s">
        <v>225</v>
      </c>
      <c r="F830" s="18"/>
      <c r="G830" s="18"/>
      <c r="H830" s="55">
        <v>0</v>
      </c>
      <c r="I830" s="56">
        <f t="shared" si="46"/>
        <v>84.44444444444444</v>
      </c>
      <c r="J830" s="57"/>
      <c r="K830" s="57"/>
      <c r="L830" s="57"/>
      <c r="M830" s="2">
        <v>450</v>
      </c>
    </row>
    <row r="831" spans="2:13" ht="12.75">
      <c r="B831" s="224"/>
      <c r="H831" s="6">
        <f aca="true" t="shared" si="50" ref="H831:H836">H830-B831</f>
        <v>0</v>
      </c>
      <c r="I831" s="22">
        <f t="shared" si="46"/>
        <v>0</v>
      </c>
      <c r="M831" s="2">
        <v>450</v>
      </c>
    </row>
    <row r="832" spans="2:13" ht="12.75">
      <c r="B832" s="224"/>
      <c r="H832" s="6">
        <f t="shared" si="50"/>
        <v>0</v>
      </c>
      <c r="I832" s="22">
        <f t="shared" si="46"/>
        <v>0</v>
      </c>
      <c r="M832" s="2">
        <v>450</v>
      </c>
    </row>
    <row r="833" spans="2:13" ht="12.75">
      <c r="B833" s="224">
        <v>5000</v>
      </c>
      <c r="C833" s="1" t="s">
        <v>28</v>
      </c>
      <c r="D833" s="12" t="s">
        <v>13</v>
      </c>
      <c r="E833" s="1" t="s">
        <v>248</v>
      </c>
      <c r="F833" s="30" t="s">
        <v>484</v>
      </c>
      <c r="G833" s="27" t="s">
        <v>404</v>
      </c>
      <c r="H833" s="6">
        <f t="shared" si="50"/>
        <v>-5000</v>
      </c>
      <c r="I833" s="22">
        <f t="shared" si="46"/>
        <v>11.11111111111111</v>
      </c>
      <c r="K833" t="s">
        <v>313</v>
      </c>
      <c r="L833">
        <v>20</v>
      </c>
      <c r="M833" s="2">
        <v>450</v>
      </c>
    </row>
    <row r="834" spans="2:13" ht="12.75">
      <c r="B834" s="224">
        <v>5000</v>
      </c>
      <c r="C834" s="1" t="s">
        <v>28</v>
      </c>
      <c r="D834" s="12" t="s">
        <v>13</v>
      </c>
      <c r="E834" s="1" t="s">
        <v>248</v>
      </c>
      <c r="F834" s="30" t="s">
        <v>484</v>
      </c>
      <c r="G834" s="27" t="s">
        <v>50</v>
      </c>
      <c r="H834" s="6">
        <f t="shared" si="50"/>
        <v>-10000</v>
      </c>
      <c r="I834" s="22">
        <f t="shared" si="46"/>
        <v>11.11111111111111</v>
      </c>
      <c r="K834" t="s">
        <v>313</v>
      </c>
      <c r="L834">
        <v>20</v>
      </c>
      <c r="M834" s="2">
        <v>450</v>
      </c>
    </row>
    <row r="835" spans="1:13" s="57" customFormat="1" ht="12.75">
      <c r="A835" s="1"/>
      <c r="B835" s="224">
        <v>5000</v>
      </c>
      <c r="C835" s="1" t="s">
        <v>28</v>
      </c>
      <c r="D835" s="12" t="s">
        <v>13</v>
      </c>
      <c r="E835" s="1" t="s">
        <v>248</v>
      </c>
      <c r="F835" s="30" t="s">
        <v>484</v>
      </c>
      <c r="G835" s="27" t="s">
        <v>407</v>
      </c>
      <c r="H835" s="6">
        <f t="shared" si="50"/>
        <v>-15000</v>
      </c>
      <c r="I835" s="22">
        <f t="shared" si="46"/>
        <v>11.11111111111111</v>
      </c>
      <c r="J835"/>
      <c r="K835" t="s">
        <v>313</v>
      </c>
      <c r="L835">
        <v>20</v>
      </c>
      <c r="M835" s="2">
        <v>450</v>
      </c>
    </row>
    <row r="836" spans="2:13" ht="12.75">
      <c r="B836" s="224">
        <v>5000</v>
      </c>
      <c r="C836" s="1" t="s">
        <v>28</v>
      </c>
      <c r="D836" s="12" t="s">
        <v>13</v>
      </c>
      <c r="E836" s="1" t="s">
        <v>248</v>
      </c>
      <c r="F836" s="30" t="s">
        <v>484</v>
      </c>
      <c r="G836" s="27" t="s">
        <v>51</v>
      </c>
      <c r="H836" s="6">
        <f t="shared" si="50"/>
        <v>-20000</v>
      </c>
      <c r="I836" s="22">
        <f t="shared" si="46"/>
        <v>11.11111111111111</v>
      </c>
      <c r="K836" t="s">
        <v>313</v>
      </c>
      <c r="L836">
        <v>20</v>
      </c>
      <c r="M836" s="2">
        <v>450</v>
      </c>
    </row>
    <row r="837" spans="1:13" ht="12.75">
      <c r="A837" s="11"/>
      <c r="B837" s="227">
        <f>SUM(B833:B836)</f>
        <v>20000</v>
      </c>
      <c r="C837" s="11" t="s">
        <v>28</v>
      </c>
      <c r="D837" s="11"/>
      <c r="E837" s="11"/>
      <c r="F837" s="18"/>
      <c r="G837" s="18"/>
      <c r="H837" s="55">
        <v>0</v>
      </c>
      <c r="I837" s="56">
        <f t="shared" si="46"/>
        <v>44.44444444444444</v>
      </c>
      <c r="J837" s="57"/>
      <c r="K837" s="57"/>
      <c r="L837" s="57"/>
      <c r="M837" s="2">
        <v>450</v>
      </c>
    </row>
    <row r="838" spans="2:13" ht="12.75">
      <c r="B838" s="224"/>
      <c r="H838" s="6">
        <f aca="true" t="shared" si="51" ref="H838:H846">H837-B838</f>
        <v>0</v>
      </c>
      <c r="I838" s="22">
        <f t="shared" si="46"/>
        <v>0</v>
      </c>
      <c r="M838" s="2">
        <v>450</v>
      </c>
    </row>
    <row r="839" spans="2:13" ht="12.75">
      <c r="B839" s="224"/>
      <c r="H839" s="6">
        <f t="shared" si="51"/>
        <v>0</v>
      </c>
      <c r="I839" s="22">
        <f t="shared" si="46"/>
        <v>0</v>
      </c>
      <c r="M839" s="2">
        <v>450</v>
      </c>
    </row>
    <row r="840" spans="2:13" ht="12.75">
      <c r="B840" s="224">
        <v>2000</v>
      </c>
      <c r="C840" s="1" t="s">
        <v>29</v>
      </c>
      <c r="D840" s="12" t="s">
        <v>13</v>
      </c>
      <c r="E840" s="1" t="s">
        <v>248</v>
      </c>
      <c r="F840" s="27" t="s">
        <v>477</v>
      </c>
      <c r="G840" s="27" t="s">
        <v>404</v>
      </c>
      <c r="H840" s="6">
        <f t="shared" si="51"/>
        <v>-2000</v>
      </c>
      <c r="I840" s="22">
        <f t="shared" si="46"/>
        <v>4.444444444444445</v>
      </c>
      <c r="K840" t="s">
        <v>313</v>
      </c>
      <c r="L840">
        <v>20</v>
      </c>
      <c r="M840" s="2">
        <v>450</v>
      </c>
    </row>
    <row r="841" spans="2:13" ht="12.75">
      <c r="B841" s="224">
        <v>2000</v>
      </c>
      <c r="C841" s="1" t="s">
        <v>29</v>
      </c>
      <c r="D841" s="12" t="s">
        <v>13</v>
      </c>
      <c r="E841" s="1" t="s">
        <v>248</v>
      </c>
      <c r="F841" s="27" t="s">
        <v>477</v>
      </c>
      <c r="G841" s="27" t="s">
        <v>50</v>
      </c>
      <c r="H841" s="6">
        <f t="shared" si="51"/>
        <v>-4000</v>
      </c>
      <c r="I841" s="22">
        <f t="shared" si="46"/>
        <v>4.444444444444445</v>
      </c>
      <c r="K841" t="s">
        <v>313</v>
      </c>
      <c r="L841">
        <v>20</v>
      </c>
      <c r="M841" s="2">
        <v>450</v>
      </c>
    </row>
    <row r="842" spans="2:13" ht="12.75">
      <c r="B842" s="224">
        <v>2000</v>
      </c>
      <c r="C842" s="1" t="s">
        <v>29</v>
      </c>
      <c r="D842" s="12" t="s">
        <v>13</v>
      </c>
      <c r="E842" s="1" t="s">
        <v>248</v>
      </c>
      <c r="F842" s="27" t="s">
        <v>477</v>
      </c>
      <c r="G842" s="27" t="s">
        <v>407</v>
      </c>
      <c r="H842" s="6">
        <f t="shared" si="51"/>
        <v>-6000</v>
      </c>
      <c r="I842" s="22">
        <f t="shared" si="46"/>
        <v>4.444444444444445</v>
      </c>
      <c r="K842" t="s">
        <v>313</v>
      </c>
      <c r="L842">
        <v>20</v>
      </c>
      <c r="M842" s="2">
        <v>450</v>
      </c>
    </row>
    <row r="843" spans="2:13" ht="12.75">
      <c r="B843" s="224">
        <v>2000</v>
      </c>
      <c r="C843" s="1" t="s">
        <v>29</v>
      </c>
      <c r="D843" s="12" t="s">
        <v>13</v>
      </c>
      <c r="E843" s="1" t="s">
        <v>248</v>
      </c>
      <c r="F843" s="27" t="s">
        <v>477</v>
      </c>
      <c r="G843" s="27" t="s">
        <v>51</v>
      </c>
      <c r="H843" s="6">
        <f t="shared" si="51"/>
        <v>-8000</v>
      </c>
      <c r="I843" s="22">
        <f t="shared" si="46"/>
        <v>4.444444444444445</v>
      </c>
      <c r="K843" t="s">
        <v>313</v>
      </c>
      <c r="L843">
        <v>20</v>
      </c>
      <c r="M843" s="2">
        <v>450</v>
      </c>
    </row>
    <row r="844" spans="2:13" ht="12.75">
      <c r="B844" s="224">
        <v>2000</v>
      </c>
      <c r="C844" s="1" t="s">
        <v>29</v>
      </c>
      <c r="D844" s="12" t="s">
        <v>13</v>
      </c>
      <c r="E844" s="1" t="s">
        <v>248</v>
      </c>
      <c r="F844" s="27" t="s">
        <v>477</v>
      </c>
      <c r="G844" s="27" t="s">
        <v>468</v>
      </c>
      <c r="H844" s="6">
        <f t="shared" si="51"/>
        <v>-10000</v>
      </c>
      <c r="I844" s="22">
        <f t="shared" si="46"/>
        <v>4.444444444444445</v>
      </c>
      <c r="K844" t="s">
        <v>313</v>
      </c>
      <c r="L844">
        <v>20</v>
      </c>
      <c r="M844" s="2">
        <v>450</v>
      </c>
    </row>
    <row r="845" spans="1:13" s="57" customFormat="1" ht="12.75">
      <c r="A845" s="1"/>
      <c r="B845" s="224">
        <v>2000</v>
      </c>
      <c r="C845" s="12" t="s">
        <v>29</v>
      </c>
      <c r="D845" s="12" t="s">
        <v>13</v>
      </c>
      <c r="E845" s="1" t="s">
        <v>248</v>
      </c>
      <c r="F845" s="27" t="s">
        <v>475</v>
      </c>
      <c r="G845" s="27" t="s">
        <v>51</v>
      </c>
      <c r="H845" s="6">
        <f t="shared" si="51"/>
        <v>-12000</v>
      </c>
      <c r="I845" s="22">
        <f t="shared" si="46"/>
        <v>4.444444444444445</v>
      </c>
      <c r="J845"/>
      <c r="K845" t="s">
        <v>324</v>
      </c>
      <c r="L845">
        <v>20</v>
      </c>
      <c r="M845" s="2">
        <v>450</v>
      </c>
    </row>
    <row r="846" spans="2:13" ht="12.75">
      <c r="B846" s="224">
        <v>2000</v>
      </c>
      <c r="C846" s="1" t="s">
        <v>29</v>
      </c>
      <c r="D846" s="12" t="s">
        <v>13</v>
      </c>
      <c r="E846" s="1" t="s">
        <v>248</v>
      </c>
      <c r="F846" s="27" t="s">
        <v>475</v>
      </c>
      <c r="G846" s="27" t="s">
        <v>468</v>
      </c>
      <c r="H846" s="6">
        <f t="shared" si="51"/>
        <v>-14000</v>
      </c>
      <c r="I846" s="22">
        <f t="shared" si="46"/>
        <v>4.444444444444445</v>
      </c>
      <c r="K846" t="s">
        <v>324</v>
      </c>
      <c r="L846">
        <v>20</v>
      </c>
      <c r="M846" s="2">
        <v>450</v>
      </c>
    </row>
    <row r="847" spans="1:13" ht="12.75">
      <c r="A847" s="11"/>
      <c r="B847" s="227">
        <f>SUM(B840:B846)</f>
        <v>14000</v>
      </c>
      <c r="C847" s="11" t="s">
        <v>29</v>
      </c>
      <c r="D847" s="11"/>
      <c r="E847" s="11"/>
      <c r="F847" s="18"/>
      <c r="G847" s="18"/>
      <c r="H847" s="55">
        <v>0</v>
      </c>
      <c r="I847" s="56">
        <f t="shared" si="46"/>
        <v>31.11111111111111</v>
      </c>
      <c r="J847" s="57"/>
      <c r="K847" s="57"/>
      <c r="L847" s="57"/>
      <c r="M847" s="2">
        <v>450</v>
      </c>
    </row>
    <row r="848" spans="2:13" ht="12.75">
      <c r="B848" s="224"/>
      <c r="H848" s="6">
        <f>H847-B848</f>
        <v>0</v>
      </c>
      <c r="I848" s="22">
        <f t="shared" si="46"/>
        <v>0</v>
      </c>
      <c r="M848" s="2">
        <v>450</v>
      </c>
    </row>
    <row r="849" spans="2:13" ht="12.75">
      <c r="B849" s="224"/>
      <c r="H849" s="6">
        <f>H848-B849</f>
        <v>0</v>
      </c>
      <c r="I849" s="22">
        <f t="shared" si="46"/>
        <v>0</v>
      </c>
      <c r="M849" s="2">
        <v>450</v>
      </c>
    </row>
    <row r="850" spans="2:13" ht="12.75">
      <c r="B850" s="224">
        <v>40000</v>
      </c>
      <c r="C850" s="1" t="s">
        <v>485</v>
      </c>
      <c r="D850" s="12" t="s">
        <v>13</v>
      </c>
      <c r="E850" s="1" t="s">
        <v>486</v>
      </c>
      <c r="F850" s="27" t="s">
        <v>487</v>
      </c>
      <c r="G850" s="27" t="s">
        <v>51</v>
      </c>
      <c r="H850" s="6">
        <f>H849-B850</f>
        <v>-40000</v>
      </c>
      <c r="I850" s="22">
        <f t="shared" si="46"/>
        <v>88.88888888888889</v>
      </c>
      <c r="K850" t="s">
        <v>324</v>
      </c>
      <c r="L850">
        <v>20</v>
      </c>
      <c r="M850" s="2">
        <v>450</v>
      </c>
    </row>
    <row r="851" spans="1:13" s="57" customFormat="1" ht="12.75">
      <c r="A851" s="1"/>
      <c r="B851" s="224">
        <v>10000</v>
      </c>
      <c r="C851" s="1" t="s">
        <v>488</v>
      </c>
      <c r="D851" s="12" t="s">
        <v>13</v>
      </c>
      <c r="E851" s="1" t="s">
        <v>486</v>
      </c>
      <c r="F851" s="27" t="s">
        <v>489</v>
      </c>
      <c r="G851" s="27" t="s">
        <v>51</v>
      </c>
      <c r="H851" s="6">
        <f>H850-B851</f>
        <v>-50000</v>
      </c>
      <c r="I851" s="22">
        <f t="shared" si="46"/>
        <v>22.22222222222222</v>
      </c>
      <c r="J851"/>
      <c r="K851" t="s">
        <v>324</v>
      </c>
      <c r="L851">
        <v>20</v>
      </c>
      <c r="M851" s="2">
        <v>450</v>
      </c>
    </row>
    <row r="852" spans="2:13" ht="12.75">
      <c r="B852" s="224">
        <v>20000</v>
      </c>
      <c r="C852" s="1" t="s">
        <v>485</v>
      </c>
      <c r="D852" s="12" t="s">
        <v>13</v>
      </c>
      <c r="E852" s="1" t="s">
        <v>486</v>
      </c>
      <c r="F852" s="27" t="s">
        <v>490</v>
      </c>
      <c r="G852" s="27" t="s">
        <v>468</v>
      </c>
      <c r="H852" s="6">
        <f>H851-B852</f>
        <v>-70000</v>
      </c>
      <c r="I852" s="22">
        <f t="shared" si="46"/>
        <v>44.44444444444444</v>
      </c>
      <c r="K852" t="s">
        <v>324</v>
      </c>
      <c r="L852">
        <v>20</v>
      </c>
      <c r="M852" s="2">
        <v>450</v>
      </c>
    </row>
    <row r="853" spans="1:13" ht="12.75">
      <c r="A853" s="11"/>
      <c r="B853" s="227">
        <f>SUM(B850:B852)</f>
        <v>70000</v>
      </c>
      <c r="C853" s="11"/>
      <c r="D853" s="11"/>
      <c r="E853" s="11" t="s">
        <v>486</v>
      </c>
      <c r="F853" s="18"/>
      <c r="G853" s="18"/>
      <c r="H853" s="55">
        <v>0</v>
      </c>
      <c r="I853" s="56">
        <f t="shared" si="46"/>
        <v>155.55555555555554</v>
      </c>
      <c r="J853" s="57"/>
      <c r="K853" s="57"/>
      <c r="L853" s="57"/>
      <c r="M853" s="2">
        <v>450</v>
      </c>
    </row>
    <row r="854" spans="2:13" ht="12.75">
      <c r="B854" s="224"/>
      <c r="H854" s="6">
        <f aca="true" t="shared" si="52" ref="H854:H860">H853-B854</f>
        <v>0</v>
      </c>
      <c r="I854" s="22">
        <f t="shared" si="46"/>
        <v>0</v>
      </c>
      <c r="M854" s="2">
        <v>450</v>
      </c>
    </row>
    <row r="855" spans="2:13" ht="12.75">
      <c r="B855" s="224"/>
      <c r="H855" s="6">
        <f t="shared" si="52"/>
        <v>0</v>
      </c>
      <c r="I855" s="22">
        <f t="shared" si="46"/>
        <v>0</v>
      </c>
      <c r="M855" s="2">
        <v>450</v>
      </c>
    </row>
    <row r="856" spans="2:13" ht="12.75">
      <c r="B856" s="224">
        <v>1000</v>
      </c>
      <c r="C856" s="1" t="s">
        <v>261</v>
      </c>
      <c r="D856" s="12" t="s">
        <v>13</v>
      </c>
      <c r="E856" s="1" t="s">
        <v>262</v>
      </c>
      <c r="F856" s="27" t="s">
        <v>477</v>
      </c>
      <c r="G856" s="27" t="s">
        <v>404</v>
      </c>
      <c r="H856" s="6">
        <f t="shared" si="52"/>
        <v>-1000</v>
      </c>
      <c r="I856" s="22">
        <f t="shared" si="46"/>
        <v>2.2222222222222223</v>
      </c>
      <c r="K856" t="s">
        <v>313</v>
      </c>
      <c r="L856">
        <v>20</v>
      </c>
      <c r="M856" s="2">
        <v>450</v>
      </c>
    </row>
    <row r="857" spans="2:13" ht="12.75">
      <c r="B857" s="224">
        <v>1000</v>
      </c>
      <c r="C857" s="1" t="s">
        <v>261</v>
      </c>
      <c r="D857" s="12" t="s">
        <v>13</v>
      </c>
      <c r="E857" s="1" t="s">
        <v>262</v>
      </c>
      <c r="F857" s="27" t="s">
        <v>477</v>
      </c>
      <c r="G857" s="27" t="s">
        <v>50</v>
      </c>
      <c r="H857" s="6">
        <f t="shared" si="52"/>
        <v>-2000</v>
      </c>
      <c r="I857" s="22">
        <f aca="true" t="shared" si="53" ref="I857:I884">+B857/M857</f>
        <v>2.2222222222222223</v>
      </c>
      <c r="K857" t="s">
        <v>313</v>
      </c>
      <c r="L857">
        <v>20</v>
      </c>
      <c r="M857" s="2">
        <v>450</v>
      </c>
    </row>
    <row r="858" spans="1:13" ht="12.75">
      <c r="A858" s="12"/>
      <c r="B858" s="72">
        <v>1000</v>
      </c>
      <c r="C858" s="12" t="s">
        <v>261</v>
      </c>
      <c r="D858" s="12" t="s">
        <v>13</v>
      </c>
      <c r="E858" s="12" t="s">
        <v>262</v>
      </c>
      <c r="F858" s="27" t="s">
        <v>477</v>
      </c>
      <c r="G858" s="30" t="s">
        <v>407</v>
      </c>
      <c r="H858" s="6">
        <f t="shared" si="52"/>
        <v>-3000</v>
      </c>
      <c r="I858" s="39">
        <f t="shared" si="53"/>
        <v>2.2222222222222223</v>
      </c>
      <c r="J858" s="15"/>
      <c r="K858" s="15" t="s">
        <v>313</v>
      </c>
      <c r="L858">
        <v>20</v>
      </c>
      <c r="M858" s="2">
        <v>450</v>
      </c>
    </row>
    <row r="859" spans="1:13" s="57" customFormat="1" ht="12.75">
      <c r="A859" s="12"/>
      <c r="B859" s="72">
        <v>1000</v>
      </c>
      <c r="C859" s="12" t="s">
        <v>261</v>
      </c>
      <c r="D859" s="12" t="s">
        <v>13</v>
      </c>
      <c r="E859" s="12" t="s">
        <v>262</v>
      </c>
      <c r="F859" s="27" t="s">
        <v>477</v>
      </c>
      <c r="G859" s="30" t="s">
        <v>51</v>
      </c>
      <c r="H859" s="6">
        <f t="shared" si="52"/>
        <v>-4000</v>
      </c>
      <c r="I859" s="39">
        <f t="shared" si="53"/>
        <v>2.2222222222222223</v>
      </c>
      <c r="J859" s="15"/>
      <c r="K859" s="15" t="s">
        <v>313</v>
      </c>
      <c r="L859">
        <v>20</v>
      </c>
      <c r="M859" s="2">
        <v>450</v>
      </c>
    </row>
    <row r="860" spans="1:13" ht="12.75">
      <c r="A860" s="12"/>
      <c r="B860" s="72">
        <v>1500</v>
      </c>
      <c r="C860" s="12" t="s">
        <v>261</v>
      </c>
      <c r="D860" s="12" t="s">
        <v>13</v>
      </c>
      <c r="E860" s="12" t="s">
        <v>262</v>
      </c>
      <c r="F860" s="27" t="s">
        <v>477</v>
      </c>
      <c r="G860" s="30" t="s">
        <v>468</v>
      </c>
      <c r="H860" s="6">
        <f t="shared" si="52"/>
        <v>-5500</v>
      </c>
      <c r="I860" s="39">
        <f t="shared" si="53"/>
        <v>3.3333333333333335</v>
      </c>
      <c r="J860" s="15"/>
      <c r="K860" s="15" t="s">
        <v>313</v>
      </c>
      <c r="L860">
        <v>20</v>
      </c>
      <c r="M860" s="2">
        <v>450</v>
      </c>
    </row>
    <row r="861" spans="1:13" ht="12.75">
      <c r="A861" s="11"/>
      <c r="B861" s="227">
        <f>SUM(B856:B860)</f>
        <v>5500</v>
      </c>
      <c r="C861" s="11"/>
      <c r="D861" s="11"/>
      <c r="E861" s="11" t="s">
        <v>262</v>
      </c>
      <c r="F861" s="18"/>
      <c r="G861" s="18"/>
      <c r="H861" s="55">
        <v>0</v>
      </c>
      <c r="I861" s="56">
        <f t="shared" si="53"/>
        <v>12.222222222222221</v>
      </c>
      <c r="J861" s="57"/>
      <c r="K861" s="57"/>
      <c r="L861" s="57"/>
      <c r="M861" s="2">
        <v>450</v>
      </c>
    </row>
    <row r="862" spans="2:13" ht="12.75">
      <c r="B862" s="69"/>
      <c r="H862" s="6">
        <f aca="true" t="shared" si="54" ref="H862:H873">H861-B862</f>
        <v>0</v>
      </c>
      <c r="I862" s="22">
        <f t="shared" si="53"/>
        <v>0</v>
      </c>
      <c r="M862" s="2">
        <v>450</v>
      </c>
    </row>
    <row r="863" spans="2:13" ht="12.75">
      <c r="B863" s="69"/>
      <c r="H863" s="6">
        <f t="shared" si="54"/>
        <v>0</v>
      </c>
      <c r="I863" s="22">
        <f t="shared" si="53"/>
        <v>0</v>
      </c>
      <c r="M863" s="2">
        <v>450</v>
      </c>
    </row>
    <row r="864" spans="1:13" s="15" customFormat="1" ht="12.75">
      <c r="A864" s="1"/>
      <c r="B864" s="69"/>
      <c r="C864" s="1"/>
      <c r="D864" s="1"/>
      <c r="E864" s="1"/>
      <c r="F864" s="27"/>
      <c r="G864" s="27"/>
      <c r="H864" s="6">
        <f t="shared" si="54"/>
        <v>0</v>
      </c>
      <c r="I864" s="22">
        <f t="shared" si="53"/>
        <v>0</v>
      </c>
      <c r="J864"/>
      <c r="K864"/>
      <c r="L864"/>
      <c r="M864" s="2">
        <v>450</v>
      </c>
    </row>
    <row r="865" spans="1:13" s="15" customFormat="1" ht="12.75">
      <c r="A865" s="1"/>
      <c r="B865" s="69"/>
      <c r="C865" s="1"/>
      <c r="D865" s="1"/>
      <c r="E865" s="1"/>
      <c r="F865" s="27"/>
      <c r="G865" s="27"/>
      <c r="H865" s="6">
        <f t="shared" si="54"/>
        <v>0</v>
      </c>
      <c r="I865" s="22">
        <f t="shared" si="53"/>
        <v>0</v>
      </c>
      <c r="J865"/>
      <c r="K865"/>
      <c r="L865"/>
      <c r="M865" s="2">
        <v>450</v>
      </c>
    </row>
    <row r="866" spans="1:13" ht="12.75">
      <c r="A866" s="12"/>
      <c r="B866" s="302">
        <v>140000</v>
      </c>
      <c r="C866" s="12" t="s">
        <v>263</v>
      </c>
      <c r="D866" s="1" t="s">
        <v>13</v>
      </c>
      <c r="F866" s="60" t="s">
        <v>491</v>
      </c>
      <c r="G866" s="30" t="s">
        <v>216</v>
      </c>
      <c r="H866" s="6">
        <f t="shared" si="54"/>
        <v>-140000</v>
      </c>
      <c r="I866" s="22">
        <f t="shared" si="53"/>
        <v>311.1111111111111</v>
      </c>
      <c r="J866" s="15"/>
      <c r="K866" s="15"/>
      <c r="L866" s="15"/>
      <c r="M866" s="2">
        <v>450</v>
      </c>
    </row>
    <row r="867" spans="1:13" s="15" customFormat="1" ht="12.75">
      <c r="A867" s="1"/>
      <c r="B867" s="348">
        <v>30000</v>
      </c>
      <c r="C867" s="1" t="s">
        <v>263</v>
      </c>
      <c r="D867" s="1" t="s">
        <v>13</v>
      </c>
      <c r="E867" s="1"/>
      <c r="F867" s="31" t="s">
        <v>242</v>
      </c>
      <c r="G867" s="30" t="s">
        <v>216</v>
      </c>
      <c r="H867" s="6">
        <f t="shared" si="54"/>
        <v>-170000</v>
      </c>
      <c r="I867" s="22">
        <f t="shared" si="53"/>
        <v>66.66666666666667</v>
      </c>
      <c r="J867"/>
      <c r="K867"/>
      <c r="L867"/>
      <c r="M867" s="2">
        <v>450</v>
      </c>
    </row>
    <row r="868" spans="1:13" s="15" customFormat="1" ht="12.75">
      <c r="A868" s="12"/>
      <c r="B868" s="349">
        <v>170000</v>
      </c>
      <c r="C868" s="1" t="s">
        <v>206</v>
      </c>
      <c r="D868" s="1" t="s">
        <v>77</v>
      </c>
      <c r="E868" s="12"/>
      <c r="F868" s="60" t="s">
        <v>491</v>
      </c>
      <c r="G868" s="30" t="s">
        <v>216</v>
      </c>
      <c r="H868" s="6">
        <f t="shared" si="54"/>
        <v>-340000</v>
      </c>
      <c r="I868" s="22">
        <f t="shared" si="53"/>
        <v>377.77777777777777</v>
      </c>
      <c r="M868" s="2">
        <v>450</v>
      </c>
    </row>
    <row r="869" spans="1:13" s="15" customFormat="1" ht="12.75">
      <c r="A869" s="1"/>
      <c r="B869" s="348">
        <v>30000</v>
      </c>
      <c r="C869" s="1" t="s">
        <v>206</v>
      </c>
      <c r="D869" s="1" t="s">
        <v>13</v>
      </c>
      <c r="E869" s="1"/>
      <c r="F869" s="31" t="s">
        <v>242</v>
      </c>
      <c r="G869" s="30" t="s">
        <v>216</v>
      </c>
      <c r="H869" s="6">
        <f t="shared" si="54"/>
        <v>-370000</v>
      </c>
      <c r="I869" s="22">
        <f t="shared" si="53"/>
        <v>66.66666666666667</v>
      </c>
      <c r="J869"/>
      <c r="K869"/>
      <c r="L869"/>
      <c r="M869" s="2">
        <v>450</v>
      </c>
    </row>
    <row r="870" spans="1:13" s="15" customFormat="1" ht="12.75">
      <c r="A870" s="1"/>
      <c r="B870" s="289">
        <v>40000</v>
      </c>
      <c r="C870" s="1" t="s">
        <v>244</v>
      </c>
      <c r="D870" s="1" t="s">
        <v>77</v>
      </c>
      <c r="E870" s="1"/>
      <c r="F870" s="60" t="s">
        <v>491</v>
      </c>
      <c r="G870" s="30" t="s">
        <v>216</v>
      </c>
      <c r="H870" s="6">
        <f t="shared" si="54"/>
        <v>-410000</v>
      </c>
      <c r="I870" s="22">
        <f t="shared" si="53"/>
        <v>88.88888888888889</v>
      </c>
      <c r="J870"/>
      <c r="K870"/>
      <c r="L870"/>
      <c r="M870" s="2">
        <v>450</v>
      </c>
    </row>
    <row r="871" spans="1:13" s="15" customFormat="1" ht="12.75">
      <c r="A871" s="1"/>
      <c r="B871" s="348">
        <v>30000</v>
      </c>
      <c r="C871" s="1" t="s">
        <v>244</v>
      </c>
      <c r="D871" s="1" t="s">
        <v>13</v>
      </c>
      <c r="E871" s="1"/>
      <c r="F871" s="31" t="s">
        <v>242</v>
      </c>
      <c r="G871" s="30" t="s">
        <v>216</v>
      </c>
      <c r="H871" s="6">
        <f t="shared" si="54"/>
        <v>-440000</v>
      </c>
      <c r="I871" s="22">
        <f t="shared" si="53"/>
        <v>66.66666666666667</v>
      </c>
      <c r="J871"/>
      <c r="K871"/>
      <c r="L871"/>
      <c r="M871" s="2">
        <v>450</v>
      </c>
    </row>
    <row r="872" spans="1:13" s="15" customFormat="1" ht="12.75">
      <c r="A872" s="12"/>
      <c r="B872" s="263">
        <v>120000</v>
      </c>
      <c r="C872" s="12" t="s">
        <v>313</v>
      </c>
      <c r="D872" s="12" t="s">
        <v>77</v>
      </c>
      <c r="E872" s="12"/>
      <c r="F872" s="31" t="s">
        <v>242</v>
      </c>
      <c r="G872" s="30" t="s">
        <v>216</v>
      </c>
      <c r="H872" s="6">
        <f t="shared" si="54"/>
        <v>-560000</v>
      </c>
      <c r="I872" s="22">
        <f t="shared" si="53"/>
        <v>266.6666666666667</v>
      </c>
      <c r="M872" s="2">
        <v>450</v>
      </c>
    </row>
    <row r="873" spans="1:13" ht="12.75">
      <c r="A873" s="12"/>
      <c r="B873" s="249">
        <v>30000</v>
      </c>
      <c r="C873" s="12" t="s">
        <v>313</v>
      </c>
      <c r="D873" s="12" t="s">
        <v>13</v>
      </c>
      <c r="E873" s="12"/>
      <c r="F873" s="31" t="s">
        <v>242</v>
      </c>
      <c r="G873" s="30" t="s">
        <v>216</v>
      </c>
      <c r="H873" s="6">
        <f t="shared" si="54"/>
        <v>-590000</v>
      </c>
      <c r="I873" s="39">
        <f t="shared" si="53"/>
        <v>66.66666666666667</v>
      </c>
      <c r="J873" s="15"/>
      <c r="K873" s="15"/>
      <c r="L873" s="15"/>
      <c r="M873" s="2">
        <v>450</v>
      </c>
    </row>
    <row r="874" spans="1:13" ht="12.75">
      <c r="A874" s="11"/>
      <c r="B874" s="65">
        <f>SUM(B866:B873)</f>
        <v>590000</v>
      </c>
      <c r="C874" s="11" t="s">
        <v>78</v>
      </c>
      <c r="D874" s="11"/>
      <c r="E874" s="11"/>
      <c r="F874" s="63"/>
      <c r="G874" s="18"/>
      <c r="H874" s="55">
        <v>0</v>
      </c>
      <c r="I874" s="56">
        <f t="shared" si="53"/>
        <v>1311.111111111111</v>
      </c>
      <c r="J874" s="57"/>
      <c r="K874" s="57"/>
      <c r="L874" s="57"/>
      <c r="M874" s="2">
        <v>450</v>
      </c>
    </row>
    <row r="875" spans="2:13" ht="12.75">
      <c r="B875" s="69"/>
      <c r="H875" s="6">
        <f>H874-B875</f>
        <v>0</v>
      </c>
      <c r="I875" s="22">
        <f t="shared" si="53"/>
        <v>0</v>
      </c>
      <c r="M875" s="2">
        <v>450</v>
      </c>
    </row>
    <row r="876" spans="2:13" ht="12.75">
      <c r="B876" s="69"/>
      <c r="H876" s="6">
        <f>H875-B876</f>
        <v>0</v>
      </c>
      <c r="I876" s="22">
        <f t="shared" si="53"/>
        <v>0</v>
      </c>
      <c r="M876" s="2">
        <v>450</v>
      </c>
    </row>
    <row r="877" spans="2:13" ht="12.75">
      <c r="B877" s="69"/>
      <c r="H877" s="6">
        <f>H876-B877</f>
        <v>0</v>
      </c>
      <c r="I877" s="22">
        <f t="shared" si="53"/>
        <v>0</v>
      </c>
      <c r="M877" s="2">
        <v>450</v>
      </c>
    </row>
    <row r="878" spans="2:13" ht="12.75">
      <c r="B878" s="69"/>
      <c r="H878" s="6">
        <f>H877-B878</f>
        <v>0</v>
      </c>
      <c r="I878" s="22">
        <f t="shared" si="53"/>
        <v>0</v>
      </c>
      <c r="M878" s="2">
        <v>450</v>
      </c>
    </row>
    <row r="879" spans="1:13" ht="13.5" thickBot="1">
      <c r="A879" s="41"/>
      <c r="B879" s="42">
        <f>+B882+B920</f>
        <v>513700</v>
      </c>
      <c r="C879" s="41"/>
      <c r="D879" s="43" t="s">
        <v>79</v>
      </c>
      <c r="E879" s="44"/>
      <c r="F879" s="45"/>
      <c r="G879" s="46"/>
      <c r="H879" s="68">
        <f>H878-B879</f>
        <v>-513700</v>
      </c>
      <c r="I879" s="64">
        <f t="shared" si="53"/>
        <v>1141.5555555555557</v>
      </c>
      <c r="J879" s="49"/>
      <c r="K879" s="49"/>
      <c r="L879" s="49"/>
      <c r="M879" s="2">
        <v>450</v>
      </c>
    </row>
    <row r="880" spans="1:13" s="57" customFormat="1" ht="12.75">
      <c r="A880" s="1"/>
      <c r="B880" s="69"/>
      <c r="C880" s="1"/>
      <c r="D880" s="1"/>
      <c r="E880" s="1"/>
      <c r="F880" s="27"/>
      <c r="G880" s="27"/>
      <c r="H880" s="6">
        <v>0</v>
      </c>
      <c r="I880" s="22">
        <f t="shared" si="53"/>
        <v>0</v>
      </c>
      <c r="J880"/>
      <c r="K880"/>
      <c r="L880"/>
      <c r="M880" s="2">
        <v>450</v>
      </c>
    </row>
    <row r="881" spans="2:13" ht="12.75">
      <c r="B881" s="69"/>
      <c r="H881" s="6">
        <f>H880-B881</f>
        <v>0</v>
      </c>
      <c r="I881" s="22">
        <f t="shared" si="53"/>
        <v>0</v>
      </c>
      <c r="M881" s="2">
        <v>450</v>
      </c>
    </row>
    <row r="882" spans="1:13" ht="12.75">
      <c r="A882" s="11"/>
      <c r="B882" s="65">
        <f>+B892+B897+B902+B907+B912</f>
        <v>123700</v>
      </c>
      <c r="C882" s="51" t="s">
        <v>14</v>
      </c>
      <c r="D882" s="52" t="s">
        <v>15</v>
      </c>
      <c r="E882" s="51" t="s">
        <v>16</v>
      </c>
      <c r="F882" s="53" t="s">
        <v>17</v>
      </c>
      <c r="G882" s="54" t="s">
        <v>18</v>
      </c>
      <c r="H882" s="55"/>
      <c r="I882" s="56">
        <f t="shared" si="53"/>
        <v>274.8888888888889</v>
      </c>
      <c r="J882" s="56"/>
      <c r="K882" s="56"/>
      <c r="L882" s="57"/>
      <c r="M882" s="2">
        <v>450</v>
      </c>
    </row>
    <row r="883" spans="2:13" ht="12.75">
      <c r="B883" s="69"/>
      <c r="H883" s="6">
        <v>0</v>
      </c>
      <c r="I883" s="22">
        <f t="shared" si="53"/>
        <v>0</v>
      </c>
      <c r="M883" s="2">
        <v>450</v>
      </c>
    </row>
    <row r="884" spans="1:13" ht="12.75">
      <c r="A884" s="12"/>
      <c r="B884" s="302">
        <v>5000</v>
      </c>
      <c r="C884" s="33" t="s">
        <v>0</v>
      </c>
      <c r="D884" s="12" t="s">
        <v>79</v>
      </c>
      <c r="E884" s="12" t="s">
        <v>492</v>
      </c>
      <c r="F884" s="350" t="s">
        <v>493</v>
      </c>
      <c r="G884" s="30" t="s">
        <v>211</v>
      </c>
      <c r="H884" s="6">
        <f aca="true" t="shared" si="55" ref="H884:H891">H883-B884</f>
        <v>-5000</v>
      </c>
      <c r="I884" s="22">
        <f t="shared" si="53"/>
        <v>11.11111111111111</v>
      </c>
      <c r="J884" s="15"/>
      <c r="K884" s="15" t="s">
        <v>0</v>
      </c>
      <c r="L884" s="15">
        <v>1</v>
      </c>
      <c r="M884" s="2">
        <v>450</v>
      </c>
    </row>
    <row r="885" spans="2:13" ht="12.75">
      <c r="B885" s="301">
        <v>2000</v>
      </c>
      <c r="C885" s="33" t="s">
        <v>0</v>
      </c>
      <c r="D885" s="12" t="s">
        <v>79</v>
      </c>
      <c r="E885" s="1" t="s">
        <v>324</v>
      </c>
      <c r="F885" s="336" t="s">
        <v>494</v>
      </c>
      <c r="G885" s="31" t="s">
        <v>73</v>
      </c>
      <c r="H885" s="6">
        <f t="shared" si="55"/>
        <v>-7000</v>
      </c>
      <c r="I885" s="22">
        <v>4</v>
      </c>
      <c r="K885" t="s">
        <v>0</v>
      </c>
      <c r="L885">
        <v>1</v>
      </c>
      <c r="M885" s="2">
        <v>450</v>
      </c>
    </row>
    <row r="886" spans="2:13" ht="12.75">
      <c r="B886" s="301">
        <v>2000</v>
      </c>
      <c r="C886" s="33" t="s">
        <v>0</v>
      </c>
      <c r="D886" s="12" t="s">
        <v>79</v>
      </c>
      <c r="E886" s="1" t="s">
        <v>324</v>
      </c>
      <c r="F886" s="336" t="s">
        <v>495</v>
      </c>
      <c r="G886" s="27" t="s">
        <v>208</v>
      </c>
      <c r="H886" s="6">
        <f t="shared" si="55"/>
        <v>-9000</v>
      </c>
      <c r="I886" s="22">
        <v>4</v>
      </c>
      <c r="K886" t="s">
        <v>0</v>
      </c>
      <c r="L886">
        <v>1</v>
      </c>
      <c r="M886" s="2">
        <v>450</v>
      </c>
    </row>
    <row r="887" spans="2:13" ht="12.75">
      <c r="B887" s="301">
        <v>13000</v>
      </c>
      <c r="C887" s="33" t="s">
        <v>0</v>
      </c>
      <c r="D887" s="12" t="s">
        <v>79</v>
      </c>
      <c r="E887" s="1" t="s">
        <v>324</v>
      </c>
      <c r="F887" s="336" t="s">
        <v>496</v>
      </c>
      <c r="G887" s="27" t="s">
        <v>211</v>
      </c>
      <c r="H887" s="6">
        <f t="shared" si="55"/>
        <v>-22000</v>
      </c>
      <c r="I887" s="22">
        <v>26</v>
      </c>
      <c r="K887" t="s">
        <v>0</v>
      </c>
      <c r="L887">
        <v>1</v>
      </c>
      <c r="M887" s="2">
        <v>450</v>
      </c>
    </row>
    <row r="888" spans="2:13" ht="12.75">
      <c r="B888" s="301">
        <v>2000</v>
      </c>
      <c r="C888" s="33" t="s">
        <v>0</v>
      </c>
      <c r="D888" s="12" t="s">
        <v>79</v>
      </c>
      <c r="E888" s="1" t="s">
        <v>324</v>
      </c>
      <c r="F888" s="58" t="s">
        <v>497</v>
      </c>
      <c r="G888" s="27" t="s">
        <v>214</v>
      </c>
      <c r="H888" s="6">
        <f t="shared" si="55"/>
        <v>-24000</v>
      </c>
      <c r="I888" s="22">
        <v>4</v>
      </c>
      <c r="K888" t="s">
        <v>0</v>
      </c>
      <c r="L888">
        <v>1</v>
      </c>
      <c r="M888" s="2">
        <v>450</v>
      </c>
    </row>
    <row r="889" spans="2:13" ht="12.75">
      <c r="B889" s="301">
        <v>5000</v>
      </c>
      <c r="C889" s="33" t="s">
        <v>0</v>
      </c>
      <c r="D889" s="12" t="s">
        <v>79</v>
      </c>
      <c r="E889" s="1" t="s">
        <v>324</v>
      </c>
      <c r="F889" s="58" t="s">
        <v>498</v>
      </c>
      <c r="G889" s="27" t="s">
        <v>227</v>
      </c>
      <c r="H889" s="6">
        <f t="shared" si="55"/>
        <v>-29000</v>
      </c>
      <c r="I889" s="22">
        <v>10</v>
      </c>
      <c r="K889" t="s">
        <v>0</v>
      </c>
      <c r="L889">
        <v>1</v>
      </c>
      <c r="M889" s="2">
        <v>450</v>
      </c>
    </row>
    <row r="890" spans="1:13" s="57" customFormat="1" ht="12.75">
      <c r="A890" s="1"/>
      <c r="B890" s="301">
        <v>2000</v>
      </c>
      <c r="C890" s="33" t="s">
        <v>0</v>
      </c>
      <c r="D890" s="12" t="s">
        <v>79</v>
      </c>
      <c r="E890" s="1" t="s">
        <v>324</v>
      </c>
      <c r="F890" s="58" t="s">
        <v>499</v>
      </c>
      <c r="G890" s="27" t="s">
        <v>216</v>
      </c>
      <c r="H890" s="6">
        <f t="shared" si="55"/>
        <v>-31000</v>
      </c>
      <c r="I890" s="22">
        <v>4</v>
      </c>
      <c r="J890"/>
      <c r="K890" t="s">
        <v>0</v>
      </c>
      <c r="L890">
        <v>1</v>
      </c>
      <c r="M890" s="2">
        <v>450</v>
      </c>
    </row>
    <row r="891" spans="2:13" ht="12.75">
      <c r="B891" s="301">
        <v>2000</v>
      </c>
      <c r="C891" s="33" t="s">
        <v>0</v>
      </c>
      <c r="D891" s="12" t="s">
        <v>79</v>
      </c>
      <c r="E891" s="1" t="s">
        <v>324</v>
      </c>
      <c r="F891" s="58" t="s">
        <v>500</v>
      </c>
      <c r="G891" s="27" t="s">
        <v>218</v>
      </c>
      <c r="H891" s="6">
        <f t="shared" si="55"/>
        <v>-33000</v>
      </c>
      <c r="I891" s="22">
        <v>4</v>
      </c>
      <c r="K891" t="s">
        <v>0</v>
      </c>
      <c r="L891">
        <v>1</v>
      </c>
      <c r="M891" s="2">
        <v>450</v>
      </c>
    </row>
    <row r="892" spans="1:13" ht="12.75">
      <c r="A892" s="11"/>
      <c r="B892" s="300">
        <f>SUM(B884:B891)</f>
        <v>33000</v>
      </c>
      <c r="C892" s="11" t="s">
        <v>0</v>
      </c>
      <c r="D892" s="11"/>
      <c r="E892" s="11"/>
      <c r="F892" s="18"/>
      <c r="G892" s="18"/>
      <c r="H892" s="55">
        <v>0</v>
      </c>
      <c r="I892" s="56">
        <v>5</v>
      </c>
      <c r="J892" s="57"/>
      <c r="K892" s="57"/>
      <c r="L892" s="57"/>
      <c r="M892" s="2">
        <v>450</v>
      </c>
    </row>
    <row r="893" spans="1:13" s="15" customFormat="1" ht="12.75">
      <c r="A893" s="1"/>
      <c r="B893" s="69"/>
      <c r="C893" s="1"/>
      <c r="D893" s="1"/>
      <c r="E893" s="1"/>
      <c r="F893" s="27"/>
      <c r="G893" s="27"/>
      <c r="H893" s="6">
        <f>H892-B893</f>
        <v>0</v>
      </c>
      <c r="I893" s="22">
        <v>6</v>
      </c>
      <c r="J893"/>
      <c r="K893"/>
      <c r="L893"/>
      <c r="M893" s="2">
        <v>450</v>
      </c>
    </row>
    <row r="894" spans="1:13" s="15" customFormat="1" ht="12.75">
      <c r="A894" s="1"/>
      <c r="B894" s="69"/>
      <c r="C894" s="1"/>
      <c r="D894" s="1"/>
      <c r="E894" s="1"/>
      <c r="F894" s="27"/>
      <c r="G894" s="27"/>
      <c r="H894" s="6">
        <f>H893-B894</f>
        <v>0</v>
      </c>
      <c r="I894" s="22">
        <v>7</v>
      </c>
      <c r="J894"/>
      <c r="K894"/>
      <c r="L894"/>
      <c r="M894" s="2">
        <v>450</v>
      </c>
    </row>
    <row r="895" spans="1:13" s="15" customFormat="1" ht="12.75">
      <c r="A895" s="12"/>
      <c r="B895" s="177">
        <v>50000</v>
      </c>
      <c r="C895" s="12" t="s">
        <v>501</v>
      </c>
      <c r="D895" s="1" t="s">
        <v>79</v>
      </c>
      <c r="E895" s="12" t="s">
        <v>220</v>
      </c>
      <c r="F895" s="30" t="s">
        <v>502</v>
      </c>
      <c r="G895" s="30" t="s">
        <v>214</v>
      </c>
      <c r="H895" s="29">
        <f>H894-B895</f>
        <v>-50000</v>
      </c>
      <c r="I895" s="39">
        <v>8</v>
      </c>
      <c r="K895" s="15" t="s">
        <v>206</v>
      </c>
      <c r="L895" s="15">
        <v>1</v>
      </c>
      <c r="M895" s="2">
        <v>450</v>
      </c>
    </row>
    <row r="896" spans="1:13" s="15" customFormat="1" ht="12.75">
      <c r="A896" s="12"/>
      <c r="B896" s="177">
        <v>4000</v>
      </c>
      <c r="C896" s="12" t="s">
        <v>503</v>
      </c>
      <c r="D896" s="1" t="s">
        <v>79</v>
      </c>
      <c r="E896" s="12" t="s">
        <v>220</v>
      </c>
      <c r="F896" s="30" t="s">
        <v>226</v>
      </c>
      <c r="G896" s="30" t="s">
        <v>214</v>
      </c>
      <c r="H896" s="29">
        <f>H895-B896</f>
        <v>-54000</v>
      </c>
      <c r="I896" s="39">
        <v>8</v>
      </c>
      <c r="K896" s="15" t="s">
        <v>206</v>
      </c>
      <c r="L896" s="15">
        <v>1</v>
      </c>
      <c r="M896" s="40">
        <v>450</v>
      </c>
    </row>
    <row r="897" spans="1:13" s="57" customFormat="1" ht="12.75">
      <c r="A897" s="11"/>
      <c r="B897" s="287">
        <f>SUM(B895)</f>
        <v>50000</v>
      </c>
      <c r="C897" s="11"/>
      <c r="D897" s="11"/>
      <c r="E897" s="11"/>
      <c r="F897" s="18"/>
      <c r="G897" s="18"/>
      <c r="H897" s="55">
        <v>0</v>
      </c>
      <c r="I897" s="56">
        <v>9</v>
      </c>
      <c r="M897" s="2">
        <v>450</v>
      </c>
    </row>
    <row r="898" spans="1:13" s="57" customFormat="1" ht="12.75">
      <c r="A898" s="1"/>
      <c r="B898" s="288"/>
      <c r="C898" s="1"/>
      <c r="D898" s="1"/>
      <c r="E898" s="1"/>
      <c r="F898" s="27"/>
      <c r="G898" s="27"/>
      <c r="H898" s="6">
        <f>H897-B898</f>
        <v>0</v>
      </c>
      <c r="I898" s="22">
        <v>10</v>
      </c>
      <c r="J898"/>
      <c r="K898"/>
      <c r="L898"/>
      <c r="M898" s="2">
        <v>450</v>
      </c>
    </row>
    <row r="899" spans="1:13" s="57" customFormat="1" ht="12.75">
      <c r="A899" s="1"/>
      <c r="B899" s="288"/>
      <c r="C899" s="1"/>
      <c r="D899" s="1"/>
      <c r="E899" s="1"/>
      <c r="F899" s="27"/>
      <c r="G899" s="27"/>
      <c r="H899" s="6">
        <f>H898-B899</f>
        <v>0</v>
      </c>
      <c r="I899" s="22">
        <v>11</v>
      </c>
      <c r="J899"/>
      <c r="K899"/>
      <c r="L899"/>
      <c r="M899" s="2">
        <v>450</v>
      </c>
    </row>
    <row r="900" spans="1:13" s="15" customFormat="1" ht="12.75">
      <c r="A900" s="12"/>
      <c r="B900" s="177">
        <v>2900</v>
      </c>
      <c r="C900" s="12" t="s">
        <v>224</v>
      </c>
      <c r="D900" s="1" t="s">
        <v>79</v>
      </c>
      <c r="E900" s="12" t="s">
        <v>225</v>
      </c>
      <c r="F900" s="30" t="s">
        <v>226</v>
      </c>
      <c r="G900" s="30" t="s">
        <v>211</v>
      </c>
      <c r="H900" s="29">
        <f>H897-B900</f>
        <v>-2900</v>
      </c>
      <c r="I900" s="39">
        <v>5.8</v>
      </c>
      <c r="K900" s="15" t="s">
        <v>206</v>
      </c>
      <c r="L900" s="15">
        <v>1</v>
      </c>
      <c r="M900" s="2">
        <v>450</v>
      </c>
    </row>
    <row r="901" spans="1:13" s="15" customFormat="1" ht="12.75">
      <c r="A901" s="12"/>
      <c r="B901" s="177">
        <v>3800</v>
      </c>
      <c r="C901" s="12" t="s">
        <v>224</v>
      </c>
      <c r="D901" s="1" t="s">
        <v>79</v>
      </c>
      <c r="E901" s="12" t="s">
        <v>225</v>
      </c>
      <c r="F901" s="30" t="s">
        <v>226</v>
      </c>
      <c r="G901" s="30" t="s">
        <v>214</v>
      </c>
      <c r="H901" s="29">
        <f>H900-B901</f>
        <v>-6700</v>
      </c>
      <c r="I901" s="39">
        <v>7.6</v>
      </c>
      <c r="K901" s="15" t="s">
        <v>206</v>
      </c>
      <c r="L901" s="15">
        <v>1</v>
      </c>
      <c r="M901" s="2">
        <v>450</v>
      </c>
    </row>
    <row r="902" spans="1:13" s="57" customFormat="1" ht="12.75">
      <c r="A902" s="11"/>
      <c r="B902" s="287">
        <f>SUM(B900:B901)</f>
        <v>6700</v>
      </c>
      <c r="C902" s="11"/>
      <c r="D902" s="11"/>
      <c r="E902" s="11" t="s">
        <v>23</v>
      </c>
      <c r="F902" s="18"/>
      <c r="G902" s="18"/>
      <c r="H902" s="55">
        <v>0</v>
      </c>
      <c r="I902" s="56">
        <v>8.6</v>
      </c>
      <c r="M902" s="2">
        <v>450</v>
      </c>
    </row>
    <row r="903" spans="1:13" s="15" customFormat="1" ht="12.75">
      <c r="A903" s="12"/>
      <c r="B903" s="32"/>
      <c r="C903" s="12"/>
      <c r="D903" s="12"/>
      <c r="E903" s="12"/>
      <c r="F903" s="30"/>
      <c r="G903" s="30"/>
      <c r="H903" s="29">
        <f>H902-B903</f>
        <v>0</v>
      </c>
      <c r="I903" s="39">
        <v>9.6</v>
      </c>
      <c r="M903" s="2">
        <v>450</v>
      </c>
    </row>
    <row r="904" spans="1:13" s="15" customFormat="1" ht="12.75">
      <c r="A904" s="12"/>
      <c r="B904" s="32"/>
      <c r="C904" s="12"/>
      <c r="D904" s="12"/>
      <c r="E904" s="12"/>
      <c r="F904" s="30"/>
      <c r="G904" s="30"/>
      <c r="H904" s="29">
        <f>H903-B904</f>
        <v>0</v>
      </c>
      <c r="I904" s="39">
        <v>10.6</v>
      </c>
      <c r="M904" s="2">
        <v>450</v>
      </c>
    </row>
    <row r="905" spans="1:13" s="15" customFormat="1" ht="12.75">
      <c r="A905" s="12"/>
      <c r="B905" s="302">
        <v>2000</v>
      </c>
      <c r="C905" s="12" t="s">
        <v>233</v>
      </c>
      <c r="D905" s="1" t="s">
        <v>79</v>
      </c>
      <c r="E905" s="12" t="s">
        <v>234</v>
      </c>
      <c r="F905" s="30" t="s">
        <v>226</v>
      </c>
      <c r="G905" s="30" t="s">
        <v>208</v>
      </c>
      <c r="H905" s="29">
        <f>H904-B905</f>
        <v>-2000</v>
      </c>
      <c r="I905" s="39">
        <v>4</v>
      </c>
      <c r="K905" s="15" t="s">
        <v>206</v>
      </c>
      <c r="L905" s="15">
        <v>1</v>
      </c>
      <c r="M905" s="40">
        <v>450</v>
      </c>
    </row>
    <row r="906" spans="1:13" s="15" customFormat="1" ht="12.75">
      <c r="A906" s="12"/>
      <c r="B906" s="302">
        <v>2000</v>
      </c>
      <c r="C906" s="12" t="s">
        <v>233</v>
      </c>
      <c r="D906" s="1" t="s">
        <v>79</v>
      </c>
      <c r="E906" s="12" t="s">
        <v>234</v>
      </c>
      <c r="F906" s="30" t="s">
        <v>226</v>
      </c>
      <c r="G906" s="30" t="s">
        <v>227</v>
      </c>
      <c r="H906" s="29">
        <f>H905-B906</f>
        <v>-4000</v>
      </c>
      <c r="I906" s="39">
        <v>4</v>
      </c>
      <c r="K906" s="15" t="s">
        <v>206</v>
      </c>
      <c r="L906" s="15">
        <v>1</v>
      </c>
      <c r="M906" s="40">
        <v>450</v>
      </c>
    </row>
    <row r="907" spans="1:13" s="57" customFormat="1" ht="12.75">
      <c r="A907" s="11"/>
      <c r="B907" s="300">
        <f>SUM(B905:B906)</f>
        <v>4000</v>
      </c>
      <c r="C907" s="11"/>
      <c r="D907" s="11"/>
      <c r="E907" s="11" t="s">
        <v>234</v>
      </c>
      <c r="F907" s="18"/>
      <c r="G907" s="18"/>
      <c r="H907" s="55">
        <v>0</v>
      </c>
      <c r="I907" s="56">
        <v>5</v>
      </c>
      <c r="M907" s="154">
        <v>450</v>
      </c>
    </row>
    <row r="908" spans="1:13" s="15" customFormat="1" ht="12.75">
      <c r="A908" s="12"/>
      <c r="B908" s="302"/>
      <c r="C908" s="12"/>
      <c r="D908" s="12"/>
      <c r="E908" s="12"/>
      <c r="F908" s="30"/>
      <c r="G908" s="30"/>
      <c r="H908" s="29">
        <f>H907-B908</f>
        <v>0</v>
      </c>
      <c r="I908" s="39">
        <v>6</v>
      </c>
      <c r="M908" s="40">
        <v>450</v>
      </c>
    </row>
    <row r="909" spans="1:13" s="15" customFormat="1" ht="12.75">
      <c r="A909" s="12"/>
      <c r="B909" s="302"/>
      <c r="C909" s="12"/>
      <c r="D909" s="12"/>
      <c r="E909" s="12"/>
      <c r="F909" s="30"/>
      <c r="G909" s="30"/>
      <c r="H909" s="29">
        <f>H908-B909</f>
        <v>0</v>
      </c>
      <c r="I909" s="39">
        <v>7</v>
      </c>
      <c r="M909" s="40">
        <v>450</v>
      </c>
    </row>
    <row r="910" spans="1:13" ht="12.75">
      <c r="A910" s="12"/>
      <c r="B910" s="302">
        <v>25000</v>
      </c>
      <c r="C910" s="12" t="s">
        <v>504</v>
      </c>
      <c r="D910" s="12" t="s">
        <v>79</v>
      </c>
      <c r="E910" s="12" t="s">
        <v>242</v>
      </c>
      <c r="F910" s="30" t="s">
        <v>505</v>
      </c>
      <c r="G910" s="30" t="s">
        <v>211</v>
      </c>
      <c r="H910" s="29">
        <f>H909-B910</f>
        <v>-25000</v>
      </c>
      <c r="I910" s="39">
        <v>8</v>
      </c>
      <c r="J910" s="15"/>
      <c r="K910" s="15" t="s">
        <v>506</v>
      </c>
      <c r="L910" s="15"/>
      <c r="M910" s="40">
        <v>450</v>
      </c>
    </row>
    <row r="911" spans="1:13" s="15" customFormat="1" ht="12.75">
      <c r="A911" s="12"/>
      <c r="B911" s="302">
        <v>5000</v>
      </c>
      <c r="C911" s="12" t="s">
        <v>504</v>
      </c>
      <c r="D911" s="12" t="s">
        <v>79</v>
      </c>
      <c r="E911" s="12" t="s">
        <v>242</v>
      </c>
      <c r="F911" s="30" t="s">
        <v>230</v>
      </c>
      <c r="G911" s="30" t="s">
        <v>214</v>
      </c>
      <c r="H911" s="29">
        <f>H910-B911</f>
        <v>-30000</v>
      </c>
      <c r="I911" s="39">
        <v>10</v>
      </c>
      <c r="K911" s="15" t="s">
        <v>206</v>
      </c>
      <c r="L911" s="15">
        <v>1</v>
      </c>
      <c r="M911" s="40">
        <v>450</v>
      </c>
    </row>
    <row r="912" spans="1:13" ht="12.75">
      <c r="A912" s="11"/>
      <c r="B912" s="300">
        <f>SUM(B910:B911)</f>
        <v>30000</v>
      </c>
      <c r="C912" s="11"/>
      <c r="D912" s="11"/>
      <c r="E912" s="11" t="s">
        <v>242</v>
      </c>
      <c r="F912" s="18"/>
      <c r="G912" s="18"/>
      <c r="H912" s="55">
        <v>0</v>
      </c>
      <c r="I912" s="56">
        <f aca="true" t="shared" si="56" ref="I912:I975">+B912/M912</f>
        <v>66.66666666666667</v>
      </c>
      <c r="J912" s="57"/>
      <c r="K912" s="57"/>
      <c r="L912" s="57"/>
      <c r="M912" s="40">
        <v>450</v>
      </c>
    </row>
    <row r="913" spans="2:13" ht="12.75">
      <c r="B913" s="69"/>
      <c r="H913" s="6">
        <v>0</v>
      </c>
      <c r="I913" s="22">
        <f t="shared" si="56"/>
        <v>0</v>
      </c>
      <c r="M913" s="40">
        <v>450</v>
      </c>
    </row>
    <row r="914" spans="2:13" ht="12.75">
      <c r="B914" s="69"/>
      <c r="H914" s="6">
        <f>H913-B914</f>
        <v>0</v>
      </c>
      <c r="I914" s="22">
        <f t="shared" si="56"/>
        <v>0</v>
      </c>
      <c r="M914" s="2">
        <v>450</v>
      </c>
    </row>
    <row r="915" spans="2:14" ht="12.75">
      <c r="B915" s="69"/>
      <c r="H915" s="6">
        <f>H914-B915</f>
        <v>0</v>
      </c>
      <c r="I915" s="22">
        <f t="shared" si="56"/>
        <v>0</v>
      </c>
      <c r="M915" s="2">
        <v>450</v>
      </c>
      <c r="N915" s="345">
        <v>500</v>
      </c>
    </row>
    <row r="916" spans="2:14" ht="12.75">
      <c r="B916" s="69"/>
      <c r="H916" s="6">
        <f>H915-B916</f>
        <v>0</v>
      </c>
      <c r="I916" s="22">
        <f t="shared" si="56"/>
        <v>0</v>
      </c>
      <c r="M916" s="2">
        <v>450</v>
      </c>
      <c r="N916" s="345"/>
    </row>
    <row r="917" spans="1:14" ht="12.75">
      <c r="A917" s="12"/>
      <c r="B917" s="263">
        <v>180000</v>
      </c>
      <c r="C917" s="1" t="s">
        <v>324</v>
      </c>
      <c r="D917" s="1" t="s">
        <v>79</v>
      </c>
      <c r="F917" s="60" t="s">
        <v>491</v>
      </c>
      <c r="G917" s="30" t="s">
        <v>216</v>
      </c>
      <c r="H917" s="6">
        <f>H914-B917</f>
        <v>-180000</v>
      </c>
      <c r="I917" s="39">
        <f t="shared" si="56"/>
        <v>400</v>
      </c>
      <c r="J917" s="15"/>
      <c r="K917" s="15"/>
      <c r="L917" s="15"/>
      <c r="M917" s="2">
        <v>450</v>
      </c>
      <c r="N917" s="345"/>
    </row>
    <row r="918" spans="1:14" ht="12.75">
      <c r="A918" s="12"/>
      <c r="B918" s="249">
        <v>30000</v>
      </c>
      <c r="C918" s="1" t="s">
        <v>324</v>
      </c>
      <c r="D918" s="1" t="s">
        <v>79</v>
      </c>
      <c r="E918" s="1" t="s">
        <v>242</v>
      </c>
      <c r="F918" s="60"/>
      <c r="G918" s="30" t="s">
        <v>216</v>
      </c>
      <c r="H918" s="6">
        <f>H915-B918</f>
        <v>-30000</v>
      </c>
      <c r="I918" s="39">
        <f t="shared" si="56"/>
        <v>66.66666666666667</v>
      </c>
      <c r="J918" s="15"/>
      <c r="K918" s="15"/>
      <c r="L918" s="15"/>
      <c r="M918" s="2">
        <v>450</v>
      </c>
      <c r="N918" s="345"/>
    </row>
    <row r="919" spans="1:13" s="15" customFormat="1" ht="12.75">
      <c r="A919" s="12"/>
      <c r="B919" s="72">
        <v>180000</v>
      </c>
      <c r="C919" s="12" t="s">
        <v>507</v>
      </c>
      <c r="D919" s="12" t="s">
        <v>79</v>
      </c>
      <c r="E919" s="12" t="s">
        <v>242</v>
      </c>
      <c r="F919" s="31"/>
      <c r="G919" s="30" t="s">
        <v>216</v>
      </c>
      <c r="H919" s="29">
        <f>H916-B919</f>
        <v>-180000</v>
      </c>
      <c r="I919" s="39">
        <f t="shared" si="56"/>
        <v>400</v>
      </c>
      <c r="M919" s="40">
        <v>450</v>
      </c>
    </row>
    <row r="920" spans="1:13" ht="12.75">
      <c r="A920" s="11"/>
      <c r="B920" s="65">
        <f>SUM(B917:B919)</f>
        <v>390000</v>
      </c>
      <c r="C920" s="11" t="s">
        <v>113</v>
      </c>
      <c r="D920" s="11"/>
      <c r="E920" s="11"/>
      <c r="F920" s="63"/>
      <c r="G920" s="18"/>
      <c r="H920" s="55">
        <v>0</v>
      </c>
      <c r="I920" s="56">
        <f t="shared" si="56"/>
        <v>866.6666666666666</v>
      </c>
      <c r="J920" s="57"/>
      <c r="K920" s="57"/>
      <c r="L920" s="57"/>
      <c r="M920" s="2">
        <v>450</v>
      </c>
    </row>
    <row r="921" spans="2:13" ht="12.75">
      <c r="B921" s="69"/>
      <c r="H921" s="6">
        <f>H920-B921</f>
        <v>0</v>
      </c>
      <c r="I921" s="22">
        <f t="shared" si="56"/>
        <v>0</v>
      </c>
      <c r="M921" s="2">
        <v>450</v>
      </c>
    </row>
    <row r="922" spans="2:13" ht="12.75">
      <c r="B922" s="69"/>
      <c r="H922" s="6">
        <f>H921-B922</f>
        <v>0</v>
      </c>
      <c r="I922" s="22">
        <f t="shared" si="56"/>
        <v>0</v>
      </c>
      <c r="M922" s="2">
        <v>450</v>
      </c>
    </row>
    <row r="923" spans="2:13" ht="12.75">
      <c r="B923" s="69"/>
      <c r="H923" s="6">
        <f>H922-B923</f>
        <v>0</v>
      </c>
      <c r="I923" s="22">
        <f t="shared" si="56"/>
        <v>0</v>
      </c>
      <c r="M923" s="2">
        <v>450</v>
      </c>
    </row>
    <row r="924" spans="2:13" ht="12.75">
      <c r="B924" s="69"/>
      <c r="H924" s="6">
        <f>H923-B924</f>
        <v>0</v>
      </c>
      <c r="I924" s="22">
        <f t="shared" si="56"/>
        <v>0</v>
      </c>
      <c r="M924" s="2">
        <v>450</v>
      </c>
    </row>
    <row r="925" spans="1:13" ht="13.5" thickBot="1">
      <c r="A925" s="41"/>
      <c r="B925" s="66">
        <f>+B1021+B1026+B1032+B1062+B1178+B1198+B1227+B1251+B1267+B1271+B1284</f>
        <v>2500290</v>
      </c>
      <c r="C925" s="44"/>
      <c r="D925" s="43" t="s">
        <v>85</v>
      </c>
      <c r="E925" s="41"/>
      <c r="F925" s="67"/>
      <c r="G925" s="46"/>
      <c r="H925" s="68">
        <f>H924-B925</f>
        <v>-2500290</v>
      </c>
      <c r="I925" s="48">
        <f t="shared" si="56"/>
        <v>5556.2</v>
      </c>
      <c r="J925" s="49"/>
      <c r="K925" s="49"/>
      <c r="L925" s="49"/>
      <c r="M925" s="2">
        <v>450</v>
      </c>
    </row>
    <row r="926" spans="2:13" ht="12.75">
      <c r="B926" s="69"/>
      <c r="H926" s="6">
        <v>0</v>
      </c>
      <c r="I926" s="22">
        <f t="shared" si="56"/>
        <v>0</v>
      </c>
      <c r="M926" s="2">
        <v>450</v>
      </c>
    </row>
    <row r="927" spans="1:13" s="15" customFormat="1" ht="12.75">
      <c r="A927" s="1"/>
      <c r="B927" s="69"/>
      <c r="C927" s="1"/>
      <c r="D927" s="1"/>
      <c r="E927" s="1"/>
      <c r="F927" s="27"/>
      <c r="G927" s="27"/>
      <c r="H927" s="6">
        <f aca="true" t="shared" si="57" ref="H927:H958">H926-B927</f>
        <v>0</v>
      </c>
      <c r="I927" s="22">
        <f t="shared" si="56"/>
        <v>0</v>
      </c>
      <c r="J927"/>
      <c r="K927"/>
      <c r="L927"/>
      <c r="M927" s="2">
        <v>450</v>
      </c>
    </row>
    <row r="928" spans="2:13" ht="12.75">
      <c r="B928" s="288">
        <v>5000</v>
      </c>
      <c r="C928" s="33" t="s">
        <v>0</v>
      </c>
      <c r="D928" s="12" t="s">
        <v>83</v>
      </c>
      <c r="E928" s="1" t="s">
        <v>508</v>
      </c>
      <c r="F928" s="336" t="s">
        <v>509</v>
      </c>
      <c r="G928" s="31" t="s">
        <v>73</v>
      </c>
      <c r="H928" s="6">
        <f t="shared" si="57"/>
        <v>-5000</v>
      </c>
      <c r="I928" s="22">
        <f t="shared" si="56"/>
        <v>11.11111111111111</v>
      </c>
      <c r="K928" t="s">
        <v>0</v>
      </c>
      <c r="M928" s="2">
        <v>450</v>
      </c>
    </row>
    <row r="929" spans="2:13" ht="12.75">
      <c r="B929" s="288">
        <v>7000</v>
      </c>
      <c r="C929" s="33" t="s">
        <v>0</v>
      </c>
      <c r="D929" s="1" t="s">
        <v>83</v>
      </c>
      <c r="E929" s="1" t="s">
        <v>508</v>
      </c>
      <c r="F929" s="336" t="s">
        <v>510</v>
      </c>
      <c r="G929" s="27" t="s">
        <v>208</v>
      </c>
      <c r="H929" s="6">
        <f t="shared" si="57"/>
        <v>-12000</v>
      </c>
      <c r="I929" s="22">
        <f t="shared" si="56"/>
        <v>15.555555555555555</v>
      </c>
      <c r="K929" t="s">
        <v>0</v>
      </c>
      <c r="M929" s="2">
        <v>450</v>
      </c>
    </row>
    <row r="930" spans="2:13" ht="12.75">
      <c r="B930" s="288">
        <v>17000</v>
      </c>
      <c r="C930" s="33" t="s">
        <v>0</v>
      </c>
      <c r="D930" s="1" t="s">
        <v>83</v>
      </c>
      <c r="E930" s="1" t="s">
        <v>508</v>
      </c>
      <c r="F930" s="336" t="s">
        <v>511</v>
      </c>
      <c r="G930" s="27" t="s">
        <v>211</v>
      </c>
      <c r="H930" s="6">
        <f t="shared" si="57"/>
        <v>-29000</v>
      </c>
      <c r="I930" s="22">
        <f t="shared" si="56"/>
        <v>37.77777777777778</v>
      </c>
      <c r="K930" t="s">
        <v>0</v>
      </c>
      <c r="M930" s="2">
        <v>450</v>
      </c>
    </row>
    <row r="931" spans="2:14" ht="12.75">
      <c r="B931" s="288">
        <v>5000</v>
      </c>
      <c r="C931" s="33" t="s">
        <v>0</v>
      </c>
      <c r="D931" s="1" t="s">
        <v>83</v>
      </c>
      <c r="E931" s="1" t="s">
        <v>508</v>
      </c>
      <c r="F931" s="58" t="s">
        <v>512</v>
      </c>
      <c r="G931" s="27" t="s">
        <v>214</v>
      </c>
      <c r="H931" s="6">
        <f t="shared" si="57"/>
        <v>-34000</v>
      </c>
      <c r="I931" s="22">
        <f t="shared" si="56"/>
        <v>11.11111111111111</v>
      </c>
      <c r="K931" t="s">
        <v>0</v>
      </c>
      <c r="M931" s="2">
        <v>450</v>
      </c>
      <c r="N931" s="345">
        <v>500</v>
      </c>
    </row>
    <row r="932" spans="2:13" ht="12.75">
      <c r="B932" s="288">
        <v>13000</v>
      </c>
      <c r="C932" s="33" t="s">
        <v>0</v>
      </c>
      <c r="D932" s="1" t="s">
        <v>83</v>
      </c>
      <c r="E932" s="1" t="s">
        <v>508</v>
      </c>
      <c r="F932" s="58" t="s">
        <v>513</v>
      </c>
      <c r="G932" s="27" t="s">
        <v>227</v>
      </c>
      <c r="H932" s="6">
        <f t="shared" si="57"/>
        <v>-47000</v>
      </c>
      <c r="I932" s="22">
        <f t="shared" si="56"/>
        <v>28.88888888888889</v>
      </c>
      <c r="K932" t="s">
        <v>0</v>
      </c>
      <c r="M932" s="2">
        <v>450</v>
      </c>
    </row>
    <row r="933" spans="2:13" ht="12.75">
      <c r="B933" s="288">
        <v>13000</v>
      </c>
      <c r="C933" s="33" t="s">
        <v>0</v>
      </c>
      <c r="D933" s="1" t="s">
        <v>83</v>
      </c>
      <c r="E933" s="1" t="s">
        <v>508</v>
      </c>
      <c r="F933" s="58" t="s">
        <v>514</v>
      </c>
      <c r="G933" s="27" t="s">
        <v>216</v>
      </c>
      <c r="H933" s="6">
        <f t="shared" si="57"/>
        <v>-60000</v>
      </c>
      <c r="I933" s="22">
        <f t="shared" si="56"/>
        <v>28.88888888888889</v>
      </c>
      <c r="K933" t="s">
        <v>0</v>
      </c>
      <c r="M933" s="2">
        <v>450</v>
      </c>
    </row>
    <row r="934" spans="2:13" ht="12.75">
      <c r="B934" s="288">
        <v>10000</v>
      </c>
      <c r="C934" s="33" t="s">
        <v>0</v>
      </c>
      <c r="D934" s="1" t="s">
        <v>83</v>
      </c>
      <c r="E934" s="1" t="s">
        <v>508</v>
      </c>
      <c r="F934" s="58" t="s">
        <v>515</v>
      </c>
      <c r="G934" s="27" t="s">
        <v>218</v>
      </c>
      <c r="H934" s="6">
        <f t="shared" si="57"/>
        <v>-70000</v>
      </c>
      <c r="I934" s="22">
        <f t="shared" si="56"/>
        <v>22.22222222222222</v>
      </c>
      <c r="K934" t="s">
        <v>0</v>
      </c>
      <c r="M934" s="2">
        <v>450</v>
      </c>
    </row>
    <row r="935" spans="2:13" ht="12.75">
      <c r="B935" s="351">
        <v>5000</v>
      </c>
      <c r="C935" s="33" t="s">
        <v>0</v>
      </c>
      <c r="D935" s="1" t="s">
        <v>83</v>
      </c>
      <c r="E935" s="1" t="s">
        <v>508</v>
      </c>
      <c r="F935" s="58" t="s">
        <v>516</v>
      </c>
      <c r="G935" s="27" t="s">
        <v>271</v>
      </c>
      <c r="H935" s="6">
        <f t="shared" si="57"/>
        <v>-75000</v>
      </c>
      <c r="I935" s="22">
        <f t="shared" si="56"/>
        <v>11.11111111111111</v>
      </c>
      <c r="K935" t="s">
        <v>0</v>
      </c>
      <c r="M935" s="2">
        <v>450</v>
      </c>
    </row>
    <row r="936" spans="2:13" ht="12.75">
      <c r="B936" s="288">
        <v>9000</v>
      </c>
      <c r="C936" s="33" t="s">
        <v>0</v>
      </c>
      <c r="D936" s="1" t="s">
        <v>83</v>
      </c>
      <c r="E936" s="1" t="s">
        <v>508</v>
      </c>
      <c r="F936" s="58" t="s">
        <v>517</v>
      </c>
      <c r="G936" s="27" t="s">
        <v>273</v>
      </c>
      <c r="H936" s="6">
        <f t="shared" si="57"/>
        <v>-84000</v>
      </c>
      <c r="I936" s="22">
        <f t="shared" si="56"/>
        <v>20</v>
      </c>
      <c r="K936" t="s">
        <v>0</v>
      </c>
      <c r="M936" s="2">
        <v>450</v>
      </c>
    </row>
    <row r="937" spans="2:13" ht="12.75">
      <c r="B937" s="288">
        <v>5000</v>
      </c>
      <c r="C937" s="33" t="s">
        <v>0</v>
      </c>
      <c r="D937" s="1" t="s">
        <v>83</v>
      </c>
      <c r="E937" s="1" t="s">
        <v>508</v>
      </c>
      <c r="F937" s="58" t="s">
        <v>518</v>
      </c>
      <c r="G937" s="27" t="s">
        <v>304</v>
      </c>
      <c r="H937" s="6">
        <f t="shared" si="57"/>
        <v>-89000</v>
      </c>
      <c r="I937" s="22">
        <f t="shared" si="56"/>
        <v>11.11111111111111</v>
      </c>
      <c r="K937" t="s">
        <v>0</v>
      </c>
      <c r="M937" s="2">
        <v>450</v>
      </c>
    </row>
    <row r="938" spans="2:13" ht="12.75">
      <c r="B938" s="288">
        <v>5000</v>
      </c>
      <c r="C938" s="33" t="s">
        <v>0</v>
      </c>
      <c r="D938" s="1" t="s">
        <v>83</v>
      </c>
      <c r="E938" s="1" t="s">
        <v>508</v>
      </c>
      <c r="F938" s="58" t="s">
        <v>519</v>
      </c>
      <c r="G938" s="27" t="s">
        <v>306</v>
      </c>
      <c r="H938" s="6">
        <f t="shared" si="57"/>
        <v>-94000</v>
      </c>
      <c r="I938" s="22">
        <f t="shared" si="56"/>
        <v>11.11111111111111</v>
      </c>
      <c r="K938" t="s">
        <v>0</v>
      </c>
      <c r="M938" s="2">
        <v>450</v>
      </c>
    </row>
    <row r="939" spans="2:13" ht="12.75">
      <c r="B939" s="288">
        <v>2000</v>
      </c>
      <c r="C939" s="33" t="s">
        <v>0</v>
      </c>
      <c r="D939" s="1" t="s">
        <v>83</v>
      </c>
      <c r="E939" s="1" t="s">
        <v>508</v>
      </c>
      <c r="F939" s="58" t="s">
        <v>520</v>
      </c>
      <c r="G939" s="27" t="s">
        <v>335</v>
      </c>
      <c r="H939" s="6">
        <f t="shared" si="57"/>
        <v>-96000</v>
      </c>
      <c r="I939" s="22">
        <f t="shared" si="56"/>
        <v>4.444444444444445</v>
      </c>
      <c r="K939" t="s">
        <v>0</v>
      </c>
      <c r="M939" s="2">
        <v>450</v>
      </c>
    </row>
    <row r="940" spans="2:13" ht="12.75">
      <c r="B940" s="288">
        <v>5000</v>
      </c>
      <c r="C940" s="33" t="s">
        <v>0</v>
      </c>
      <c r="D940" s="1" t="s">
        <v>83</v>
      </c>
      <c r="E940" s="1" t="s">
        <v>508</v>
      </c>
      <c r="F940" s="58" t="s">
        <v>521</v>
      </c>
      <c r="G940" s="27" t="s">
        <v>337</v>
      </c>
      <c r="H940" s="6">
        <f t="shared" si="57"/>
        <v>-101000</v>
      </c>
      <c r="I940" s="22">
        <f t="shared" si="56"/>
        <v>11.11111111111111</v>
      </c>
      <c r="K940" t="s">
        <v>0</v>
      </c>
      <c r="M940" s="2">
        <v>450</v>
      </c>
    </row>
    <row r="941" spans="2:13" ht="12.75">
      <c r="B941" s="351">
        <v>5000</v>
      </c>
      <c r="C941" s="33" t="s">
        <v>0</v>
      </c>
      <c r="D941" s="1" t="s">
        <v>83</v>
      </c>
      <c r="E941" s="1" t="s">
        <v>508</v>
      </c>
      <c r="F941" s="58" t="s">
        <v>522</v>
      </c>
      <c r="G941" s="27" t="s">
        <v>339</v>
      </c>
      <c r="H941" s="6">
        <f t="shared" si="57"/>
        <v>-106000</v>
      </c>
      <c r="I941" s="22">
        <f t="shared" si="56"/>
        <v>11.11111111111111</v>
      </c>
      <c r="K941" t="s">
        <v>0</v>
      </c>
      <c r="M941" s="2">
        <v>450</v>
      </c>
    </row>
    <row r="942" spans="2:13" ht="12.75">
      <c r="B942" s="288">
        <v>5000</v>
      </c>
      <c r="C942" s="33" t="s">
        <v>0</v>
      </c>
      <c r="D942" s="1" t="s">
        <v>83</v>
      </c>
      <c r="E942" s="1" t="s">
        <v>508</v>
      </c>
      <c r="F942" s="58" t="s">
        <v>523</v>
      </c>
      <c r="G942" s="27" t="s">
        <v>343</v>
      </c>
      <c r="H942" s="6">
        <f t="shared" si="57"/>
        <v>-111000</v>
      </c>
      <c r="I942" s="22">
        <f t="shared" si="56"/>
        <v>11.11111111111111</v>
      </c>
      <c r="K942" t="s">
        <v>0</v>
      </c>
      <c r="M942" s="2">
        <v>450</v>
      </c>
    </row>
    <row r="943" spans="2:13" ht="12.75">
      <c r="B943" s="288">
        <v>6000</v>
      </c>
      <c r="C943" s="33" t="s">
        <v>0</v>
      </c>
      <c r="D943" s="1" t="s">
        <v>83</v>
      </c>
      <c r="E943" s="1" t="s">
        <v>508</v>
      </c>
      <c r="F943" s="58" t="s">
        <v>524</v>
      </c>
      <c r="G943" s="27" t="s">
        <v>404</v>
      </c>
      <c r="H943" s="6">
        <f t="shared" si="57"/>
        <v>-117000</v>
      </c>
      <c r="I943" s="22">
        <f t="shared" si="56"/>
        <v>13.333333333333334</v>
      </c>
      <c r="K943" t="s">
        <v>0</v>
      </c>
      <c r="M943" s="2">
        <v>450</v>
      </c>
    </row>
    <row r="944" spans="2:13" ht="12.75">
      <c r="B944" s="288">
        <v>15000</v>
      </c>
      <c r="C944" s="33" t="s">
        <v>0</v>
      </c>
      <c r="D944" s="1" t="s">
        <v>83</v>
      </c>
      <c r="E944" s="1" t="s">
        <v>508</v>
      </c>
      <c r="F944" s="58" t="s">
        <v>525</v>
      </c>
      <c r="G944" s="27" t="s">
        <v>50</v>
      </c>
      <c r="H944" s="6">
        <f t="shared" si="57"/>
        <v>-132000</v>
      </c>
      <c r="I944" s="22">
        <f t="shared" si="56"/>
        <v>33.333333333333336</v>
      </c>
      <c r="K944" t="s">
        <v>0</v>
      </c>
      <c r="M944" s="2">
        <v>450</v>
      </c>
    </row>
    <row r="945" spans="2:13" ht="12.75">
      <c r="B945" s="288">
        <v>5000</v>
      </c>
      <c r="C945" s="33" t="s">
        <v>0</v>
      </c>
      <c r="D945" s="1" t="s">
        <v>83</v>
      </c>
      <c r="E945" s="1" t="s">
        <v>508</v>
      </c>
      <c r="F945" s="58" t="s">
        <v>526</v>
      </c>
      <c r="G945" s="27" t="s">
        <v>51</v>
      </c>
      <c r="H945" s="6">
        <f t="shared" si="57"/>
        <v>-137000</v>
      </c>
      <c r="I945" s="22">
        <f t="shared" si="56"/>
        <v>11.11111111111111</v>
      </c>
      <c r="K945" t="s">
        <v>0</v>
      </c>
      <c r="M945" s="2">
        <v>450</v>
      </c>
    </row>
    <row r="946" spans="2:13" ht="12.75">
      <c r="B946" s="288">
        <v>5000</v>
      </c>
      <c r="C946" s="33" t="s">
        <v>0</v>
      </c>
      <c r="D946" s="1" t="s">
        <v>83</v>
      </c>
      <c r="E946" s="1" t="s">
        <v>508</v>
      </c>
      <c r="F946" s="58" t="s">
        <v>527</v>
      </c>
      <c r="G946" s="27" t="s">
        <v>468</v>
      </c>
      <c r="H946" s="6">
        <f t="shared" si="57"/>
        <v>-142000</v>
      </c>
      <c r="I946" s="22">
        <f t="shared" si="56"/>
        <v>11.11111111111111</v>
      </c>
      <c r="K946" t="s">
        <v>0</v>
      </c>
      <c r="M946" s="2">
        <v>450</v>
      </c>
    </row>
    <row r="947" spans="2:13" ht="12.75">
      <c r="B947" s="288">
        <v>5000</v>
      </c>
      <c r="C947" s="33" t="s">
        <v>0</v>
      </c>
      <c r="D947" s="1" t="s">
        <v>83</v>
      </c>
      <c r="E947" s="1" t="s">
        <v>508</v>
      </c>
      <c r="F947" s="58" t="s">
        <v>528</v>
      </c>
      <c r="G947" s="27" t="s">
        <v>529</v>
      </c>
      <c r="H947" s="6">
        <f t="shared" si="57"/>
        <v>-147000</v>
      </c>
      <c r="I947" s="22">
        <f t="shared" si="56"/>
        <v>11.11111111111111</v>
      </c>
      <c r="K947" t="s">
        <v>0</v>
      </c>
      <c r="M947" s="2">
        <v>450</v>
      </c>
    </row>
    <row r="948" spans="2:13" ht="12.75">
      <c r="B948" s="288">
        <v>5000</v>
      </c>
      <c r="C948" s="33" t="s">
        <v>0</v>
      </c>
      <c r="D948" s="12" t="s">
        <v>83</v>
      </c>
      <c r="E948" s="1" t="s">
        <v>530</v>
      </c>
      <c r="F948" s="336" t="s">
        <v>531</v>
      </c>
      <c r="G948" s="31" t="s">
        <v>73</v>
      </c>
      <c r="H948" s="6">
        <f t="shared" si="57"/>
        <v>-152000</v>
      </c>
      <c r="I948" s="22">
        <f t="shared" si="56"/>
        <v>11.11111111111111</v>
      </c>
      <c r="K948" t="s">
        <v>0</v>
      </c>
      <c r="M948" s="2">
        <v>450</v>
      </c>
    </row>
    <row r="949" spans="2:13" ht="12.75">
      <c r="B949" s="288">
        <v>5000</v>
      </c>
      <c r="C949" s="33" t="s">
        <v>0</v>
      </c>
      <c r="D949" s="1" t="s">
        <v>83</v>
      </c>
      <c r="E949" s="1" t="s">
        <v>530</v>
      </c>
      <c r="F949" s="336" t="s">
        <v>532</v>
      </c>
      <c r="G949" s="27" t="s">
        <v>208</v>
      </c>
      <c r="H949" s="6">
        <f t="shared" si="57"/>
        <v>-157000</v>
      </c>
      <c r="I949" s="22">
        <f t="shared" si="56"/>
        <v>11.11111111111111</v>
      </c>
      <c r="K949" t="s">
        <v>0</v>
      </c>
      <c r="M949" s="2">
        <v>450</v>
      </c>
    </row>
    <row r="950" spans="2:13" ht="12.75">
      <c r="B950" s="288">
        <v>12500</v>
      </c>
      <c r="C950" s="33" t="s">
        <v>0</v>
      </c>
      <c r="D950" s="1" t="s">
        <v>83</v>
      </c>
      <c r="E950" s="1" t="s">
        <v>530</v>
      </c>
      <c r="F950" s="336" t="s">
        <v>533</v>
      </c>
      <c r="G950" s="27" t="s">
        <v>211</v>
      </c>
      <c r="H950" s="6">
        <f t="shared" si="57"/>
        <v>-169500</v>
      </c>
      <c r="I950" s="22">
        <f t="shared" si="56"/>
        <v>27.77777777777778</v>
      </c>
      <c r="K950" t="s">
        <v>0</v>
      </c>
      <c r="M950" s="2">
        <v>450</v>
      </c>
    </row>
    <row r="951" spans="2:13" ht="12.75">
      <c r="B951" s="288">
        <v>5000</v>
      </c>
      <c r="C951" s="33" t="s">
        <v>0</v>
      </c>
      <c r="D951" s="1" t="s">
        <v>83</v>
      </c>
      <c r="E951" s="1" t="s">
        <v>530</v>
      </c>
      <c r="F951" s="58" t="s">
        <v>534</v>
      </c>
      <c r="G951" s="27" t="s">
        <v>214</v>
      </c>
      <c r="H951" s="6">
        <f t="shared" si="57"/>
        <v>-174500</v>
      </c>
      <c r="I951" s="22">
        <f t="shared" si="56"/>
        <v>11.11111111111111</v>
      </c>
      <c r="K951" t="s">
        <v>0</v>
      </c>
      <c r="M951" s="2">
        <v>450</v>
      </c>
    </row>
    <row r="952" spans="2:13" ht="12.75">
      <c r="B952" s="288">
        <v>5000</v>
      </c>
      <c r="C952" s="33" t="s">
        <v>0</v>
      </c>
      <c r="D952" s="1" t="s">
        <v>83</v>
      </c>
      <c r="E952" s="1" t="s">
        <v>530</v>
      </c>
      <c r="F952" s="58" t="s">
        <v>535</v>
      </c>
      <c r="G952" s="27" t="s">
        <v>214</v>
      </c>
      <c r="H952" s="6">
        <f t="shared" si="57"/>
        <v>-179500</v>
      </c>
      <c r="I952" s="22">
        <f t="shared" si="56"/>
        <v>11.11111111111111</v>
      </c>
      <c r="K952" t="s">
        <v>0</v>
      </c>
      <c r="M952" s="2">
        <v>450</v>
      </c>
    </row>
    <row r="953" spans="2:13" ht="12.75">
      <c r="B953" s="288">
        <v>2500</v>
      </c>
      <c r="C953" s="33" t="s">
        <v>0</v>
      </c>
      <c r="D953" s="1" t="s">
        <v>83</v>
      </c>
      <c r="E953" s="1" t="s">
        <v>530</v>
      </c>
      <c r="F953" s="58" t="s">
        <v>536</v>
      </c>
      <c r="G953" s="27" t="s">
        <v>227</v>
      </c>
      <c r="H953" s="6">
        <f t="shared" si="57"/>
        <v>-182000</v>
      </c>
      <c r="I953" s="22">
        <f t="shared" si="56"/>
        <v>5.555555555555555</v>
      </c>
      <c r="K953" t="s">
        <v>0</v>
      </c>
      <c r="M953" s="2">
        <v>450</v>
      </c>
    </row>
    <row r="954" spans="2:13" ht="12.75">
      <c r="B954" s="288">
        <v>5000</v>
      </c>
      <c r="C954" s="33" t="s">
        <v>0</v>
      </c>
      <c r="D954" s="1" t="s">
        <v>83</v>
      </c>
      <c r="E954" s="1" t="s">
        <v>530</v>
      </c>
      <c r="F954" s="58" t="s">
        <v>537</v>
      </c>
      <c r="G954" s="27" t="s">
        <v>216</v>
      </c>
      <c r="H954" s="6">
        <f t="shared" si="57"/>
        <v>-187000</v>
      </c>
      <c r="I954" s="22">
        <f t="shared" si="56"/>
        <v>11.11111111111111</v>
      </c>
      <c r="K954" t="s">
        <v>0</v>
      </c>
      <c r="M954" s="2">
        <v>450</v>
      </c>
    </row>
    <row r="955" spans="2:13" ht="12.75">
      <c r="B955" s="288">
        <v>2500</v>
      </c>
      <c r="C955" s="33" t="s">
        <v>0</v>
      </c>
      <c r="D955" s="1" t="s">
        <v>83</v>
      </c>
      <c r="E955" s="1" t="s">
        <v>530</v>
      </c>
      <c r="F955" s="58" t="s">
        <v>538</v>
      </c>
      <c r="G955" s="27" t="s">
        <v>218</v>
      </c>
      <c r="H955" s="6">
        <f t="shared" si="57"/>
        <v>-189500</v>
      </c>
      <c r="I955" s="22">
        <f t="shared" si="56"/>
        <v>5.555555555555555</v>
      </c>
      <c r="K955" t="s">
        <v>0</v>
      </c>
      <c r="M955" s="2">
        <v>450</v>
      </c>
    </row>
    <row r="956" spans="2:13" ht="12.75">
      <c r="B956" s="288">
        <v>2500</v>
      </c>
      <c r="C956" s="33" t="s">
        <v>0</v>
      </c>
      <c r="D956" s="1" t="s">
        <v>83</v>
      </c>
      <c r="E956" s="1" t="s">
        <v>530</v>
      </c>
      <c r="F956" s="58" t="s">
        <v>539</v>
      </c>
      <c r="G956" s="27" t="s">
        <v>273</v>
      </c>
      <c r="H956" s="6">
        <f t="shared" si="57"/>
        <v>-192000</v>
      </c>
      <c r="I956" s="22">
        <f t="shared" si="56"/>
        <v>5.555555555555555</v>
      </c>
      <c r="K956" t="s">
        <v>0</v>
      </c>
      <c r="M956" s="2">
        <v>450</v>
      </c>
    </row>
    <row r="957" spans="2:13" ht="12.75">
      <c r="B957" s="288">
        <v>2500</v>
      </c>
      <c r="C957" s="33" t="s">
        <v>0</v>
      </c>
      <c r="D957" s="1" t="s">
        <v>83</v>
      </c>
      <c r="E957" s="1" t="s">
        <v>530</v>
      </c>
      <c r="F957" s="58" t="s">
        <v>540</v>
      </c>
      <c r="G957" s="27" t="s">
        <v>304</v>
      </c>
      <c r="H957" s="6">
        <f t="shared" si="57"/>
        <v>-194500</v>
      </c>
      <c r="I957" s="22">
        <f t="shared" si="56"/>
        <v>5.555555555555555</v>
      </c>
      <c r="K957" t="s">
        <v>0</v>
      </c>
      <c r="M957" s="2">
        <v>450</v>
      </c>
    </row>
    <row r="958" spans="2:13" ht="12.75">
      <c r="B958" s="288">
        <v>2500</v>
      </c>
      <c r="C958" s="33" t="s">
        <v>0</v>
      </c>
      <c r="D958" s="1" t="s">
        <v>83</v>
      </c>
      <c r="E958" s="1" t="s">
        <v>530</v>
      </c>
      <c r="F958" s="58" t="s">
        <v>541</v>
      </c>
      <c r="G958" s="27" t="s">
        <v>306</v>
      </c>
      <c r="H958" s="6">
        <f t="shared" si="57"/>
        <v>-197000</v>
      </c>
      <c r="I958" s="22">
        <f t="shared" si="56"/>
        <v>5.555555555555555</v>
      </c>
      <c r="K958" t="s">
        <v>0</v>
      </c>
      <c r="M958" s="2">
        <v>450</v>
      </c>
    </row>
    <row r="959" spans="2:13" ht="12.75">
      <c r="B959" s="288">
        <v>2500</v>
      </c>
      <c r="C959" s="33" t="s">
        <v>0</v>
      </c>
      <c r="D959" s="1" t="s">
        <v>83</v>
      </c>
      <c r="E959" s="1" t="s">
        <v>530</v>
      </c>
      <c r="F959" s="58" t="s">
        <v>542</v>
      </c>
      <c r="G959" s="27" t="s">
        <v>335</v>
      </c>
      <c r="H959" s="6">
        <f aca="true" t="shared" si="58" ref="H959:H990">H958-B959</f>
        <v>-199500</v>
      </c>
      <c r="I959" s="22">
        <f t="shared" si="56"/>
        <v>5.555555555555555</v>
      </c>
      <c r="K959" t="s">
        <v>0</v>
      </c>
      <c r="M959" s="2">
        <v>450</v>
      </c>
    </row>
    <row r="960" spans="2:13" ht="12.75">
      <c r="B960" s="288">
        <v>2500</v>
      </c>
      <c r="C960" s="33" t="s">
        <v>0</v>
      </c>
      <c r="D960" s="1" t="s">
        <v>83</v>
      </c>
      <c r="E960" s="1" t="s">
        <v>530</v>
      </c>
      <c r="F960" s="58" t="s">
        <v>543</v>
      </c>
      <c r="G960" s="27" t="s">
        <v>337</v>
      </c>
      <c r="H960" s="6">
        <f t="shared" si="58"/>
        <v>-202000</v>
      </c>
      <c r="I960" s="22">
        <f t="shared" si="56"/>
        <v>5.555555555555555</v>
      </c>
      <c r="K960" t="s">
        <v>0</v>
      </c>
      <c r="M960" s="2">
        <v>450</v>
      </c>
    </row>
    <row r="961" spans="2:13" ht="12.75">
      <c r="B961" s="288">
        <v>2500</v>
      </c>
      <c r="C961" s="33" t="s">
        <v>0</v>
      </c>
      <c r="D961" s="1" t="s">
        <v>83</v>
      </c>
      <c r="E961" s="1" t="s">
        <v>530</v>
      </c>
      <c r="F961" s="58" t="s">
        <v>544</v>
      </c>
      <c r="G961" s="27" t="s">
        <v>339</v>
      </c>
      <c r="H961" s="6">
        <f t="shared" si="58"/>
        <v>-204500</v>
      </c>
      <c r="I961" s="22">
        <f t="shared" si="56"/>
        <v>5.555555555555555</v>
      </c>
      <c r="K961" t="s">
        <v>0</v>
      </c>
      <c r="M961" s="2">
        <v>450</v>
      </c>
    </row>
    <row r="962" spans="2:13" ht="12.75">
      <c r="B962" s="288">
        <v>2500</v>
      </c>
      <c r="C962" s="33" t="s">
        <v>0</v>
      </c>
      <c r="D962" s="1" t="s">
        <v>83</v>
      </c>
      <c r="E962" s="1" t="s">
        <v>530</v>
      </c>
      <c r="F962" s="58" t="s">
        <v>545</v>
      </c>
      <c r="G962" s="27" t="s">
        <v>343</v>
      </c>
      <c r="H962" s="6">
        <f t="shared" si="58"/>
        <v>-207000</v>
      </c>
      <c r="I962" s="22">
        <f t="shared" si="56"/>
        <v>5.555555555555555</v>
      </c>
      <c r="K962" t="s">
        <v>0</v>
      </c>
      <c r="M962" s="2">
        <v>450</v>
      </c>
    </row>
    <row r="963" spans="2:13" ht="12.75">
      <c r="B963" s="288">
        <v>2500</v>
      </c>
      <c r="C963" s="33" t="s">
        <v>0</v>
      </c>
      <c r="D963" s="1" t="s">
        <v>83</v>
      </c>
      <c r="E963" s="1" t="s">
        <v>530</v>
      </c>
      <c r="F963" s="58" t="s">
        <v>546</v>
      </c>
      <c r="G963" s="27" t="s">
        <v>50</v>
      </c>
      <c r="H963" s="6">
        <f t="shared" si="58"/>
        <v>-209500</v>
      </c>
      <c r="I963" s="22">
        <f t="shared" si="56"/>
        <v>5.555555555555555</v>
      </c>
      <c r="K963" t="s">
        <v>0</v>
      </c>
      <c r="M963" s="2">
        <v>450</v>
      </c>
    </row>
    <row r="964" spans="2:13" ht="12.75">
      <c r="B964" s="288">
        <v>2500</v>
      </c>
      <c r="C964" s="33" t="s">
        <v>0</v>
      </c>
      <c r="D964" s="1" t="s">
        <v>83</v>
      </c>
      <c r="E964" s="1" t="s">
        <v>530</v>
      </c>
      <c r="F964" s="58" t="s">
        <v>547</v>
      </c>
      <c r="G964" s="27" t="s">
        <v>51</v>
      </c>
      <c r="H964" s="6">
        <f t="shared" si="58"/>
        <v>-212000</v>
      </c>
      <c r="I964" s="22">
        <f t="shared" si="56"/>
        <v>5.555555555555555</v>
      </c>
      <c r="K964" t="s">
        <v>0</v>
      </c>
      <c r="M964" s="2">
        <v>450</v>
      </c>
    </row>
    <row r="965" spans="2:13" ht="12.75">
      <c r="B965" s="288">
        <v>2500</v>
      </c>
      <c r="C965" s="33" t="s">
        <v>0</v>
      </c>
      <c r="D965" s="1" t="s">
        <v>83</v>
      </c>
      <c r="E965" s="1" t="s">
        <v>530</v>
      </c>
      <c r="F965" s="58" t="s">
        <v>548</v>
      </c>
      <c r="G965" s="27" t="s">
        <v>549</v>
      </c>
      <c r="H965" s="6">
        <f t="shared" si="58"/>
        <v>-214500</v>
      </c>
      <c r="I965" s="22">
        <f t="shared" si="56"/>
        <v>5.555555555555555</v>
      </c>
      <c r="K965" t="s">
        <v>0</v>
      </c>
      <c r="M965" s="2">
        <v>450</v>
      </c>
    </row>
    <row r="966" spans="2:13" ht="12.75">
      <c r="B966" s="288">
        <v>2000</v>
      </c>
      <c r="C966" s="33" t="s">
        <v>0</v>
      </c>
      <c r="D966" s="12" t="s">
        <v>83</v>
      </c>
      <c r="E966" s="1" t="s">
        <v>550</v>
      </c>
      <c r="F966" s="336" t="s">
        <v>551</v>
      </c>
      <c r="G966" s="27" t="s">
        <v>239</v>
      </c>
      <c r="H966" s="6">
        <f t="shared" si="58"/>
        <v>-216500</v>
      </c>
      <c r="I966" s="22">
        <f t="shared" si="56"/>
        <v>4.444444444444445</v>
      </c>
      <c r="K966" t="s">
        <v>0</v>
      </c>
      <c r="M966" s="2">
        <v>450</v>
      </c>
    </row>
    <row r="967" spans="2:13" ht="12.75">
      <c r="B967" s="288">
        <v>3000</v>
      </c>
      <c r="C967" s="33" t="s">
        <v>0</v>
      </c>
      <c r="D967" s="1" t="s">
        <v>83</v>
      </c>
      <c r="E967" s="1" t="s">
        <v>550</v>
      </c>
      <c r="F967" s="336" t="s">
        <v>552</v>
      </c>
      <c r="G967" s="27" t="s">
        <v>208</v>
      </c>
      <c r="H967" s="6">
        <f t="shared" si="58"/>
        <v>-219500</v>
      </c>
      <c r="I967" s="22">
        <f t="shared" si="56"/>
        <v>6.666666666666667</v>
      </c>
      <c r="K967" t="s">
        <v>0</v>
      </c>
      <c r="M967" s="2">
        <v>450</v>
      </c>
    </row>
    <row r="968" spans="2:13" ht="12.75">
      <c r="B968" s="288">
        <v>3000</v>
      </c>
      <c r="C968" s="33" t="s">
        <v>0</v>
      </c>
      <c r="D968" s="1" t="s">
        <v>83</v>
      </c>
      <c r="E968" s="1" t="s">
        <v>550</v>
      </c>
      <c r="F968" s="336" t="s">
        <v>553</v>
      </c>
      <c r="G968" s="27" t="s">
        <v>211</v>
      </c>
      <c r="H968" s="6">
        <f t="shared" si="58"/>
        <v>-222500</v>
      </c>
      <c r="I968" s="22">
        <f t="shared" si="56"/>
        <v>6.666666666666667</v>
      </c>
      <c r="K968" t="s">
        <v>0</v>
      </c>
      <c r="M968" s="2">
        <v>450</v>
      </c>
    </row>
    <row r="969" spans="2:13" ht="12.75">
      <c r="B969" s="288">
        <v>5000</v>
      </c>
      <c r="C969" s="33" t="s">
        <v>0</v>
      </c>
      <c r="D969" s="1" t="s">
        <v>83</v>
      </c>
      <c r="E969" s="1" t="s">
        <v>550</v>
      </c>
      <c r="F969" s="58" t="s">
        <v>554</v>
      </c>
      <c r="G969" s="27" t="s">
        <v>214</v>
      </c>
      <c r="H969" s="6">
        <f t="shared" si="58"/>
        <v>-227500</v>
      </c>
      <c r="I969" s="22">
        <f t="shared" si="56"/>
        <v>11.11111111111111</v>
      </c>
      <c r="K969" t="s">
        <v>0</v>
      </c>
      <c r="M969" s="2">
        <v>450</v>
      </c>
    </row>
    <row r="970" spans="2:13" ht="12.75">
      <c r="B970" s="288">
        <v>2000</v>
      </c>
      <c r="C970" s="33" t="s">
        <v>0</v>
      </c>
      <c r="D970" s="1" t="s">
        <v>83</v>
      </c>
      <c r="E970" s="1" t="s">
        <v>550</v>
      </c>
      <c r="F970" s="58" t="s">
        <v>555</v>
      </c>
      <c r="G970" s="27" t="s">
        <v>227</v>
      </c>
      <c r="H970" s="6">
        <f t="shared" si="58"/>
        <v>-229500</v>
      </c>
      <c r="I970" s="22">
        <f t="shared" si="56"/>
        <v>4.444444444444445</v>
      </c>
      <c r="K970" t="s">
        <v>0</v>
      </c>
      <c r="M970" s="2">
        <v>450</v>
      </c>
    </row>
    <row r="971" spans="2:13" ht="12.75">
      <c r="B971" s="288">
        <v>3000</v>
      </c>
      <c r="C971" s="33" t="s">
        <v>0</v>
      </c>
      <c r="D971" s="1" t="s">
        <v>83</v>
      </c>
      <c r="E971" s="1" t="s">
        <v>550</v>
      </c>
      <c r="F971" s="58" t="s">
        <v>556</v>
      </c>
      <c r="G971" s="27" t="s">
        <v>216</v>
      </c>
      <c r="H971" s="6">
        <f t="shared" si="58"/>
        <v>-232500</v>
      </c>
      <c r="I971" s="22">
        <f t="shared" si="56"/>
        <v>6.666666666666667</v>
      </c>
      <c r="K971" t="s">
        <v>0</v>
      </c>
      <c r="M971" s="2">
        <v>450</v>
      </c>
    </row>
    <row r="972" spans="2:13" ht="12.75">
      <c r="B972" s="288">
        <v>3000</v>
      </c>
      <c r="C972" s="33" t="s">
        <v>0</v>
      </c>
      <c r="D972" s="1" t="s">
        <v>83</v>
      </c>
      <c r="E972" s="1" t="s">
        <v>550</v>
      </c>
      <c r="F972" s="58" t="s">
        <v>557</v>
      </c>
      <c r="G972" s="27" t="s">
        <v>218</v>
      </c>
      <c r="H972" s="6">
        <f t="shared" si="58"/>
        <v>-235500</v>
      </c>
      <c r="I972" s="22">
        <f t="shared" si="56"/>
        <v>6.666666666666667</v>
      </c>
      <c r="K972" t="s">
        <v>0</v>
      </c>
      <c r="M972" s="2">
        <v>450</v>
      </c>
    </row>
    <row r="973" spans="2:13" ht="12.75">
      <c r="B973" s="288">
        <v>2000</v>
      </c>
      <c r="C973" s="33" t="s">
        <v>0</v>
      </c>
      <c r="D973" s="1" t="s">
        <v>83</v>
      </c>
      <c r="E973" s="1" t="s">
        <v>550</v>
      </c>
      <c r="F973" s="58" t="s">
        <v>558</v>
      </c>
      <c r="G973" s="27" t="s">
        <v>273</v>
      </c>
      <c r="H973" s="6">
        <f t="shared" si="58"/>
        <v>-237500</v>
      </c>
      <c r="I973" s="22">
        <f t="shared" si="56"/>
        <v>4.444444444444445</v>
      </c>
      <c r="K973" t="s">
        <v>0</v>
      </c>
      <c r="M973" s="2">
        <v>450</v>
      </c>
    </row>
    <row r="974" spans="2:13" ht="12.75">
      <c r="B974" s="288">
        <v>3000</v>
      </c>
      <c r="C974" s="33" t="s">
        <v>0</v>
      </c>
      <c r="D974" s="1" t="s">
        <v>83</v>
      </c>
      <c r="E974" s="1" t="s">
        <v>550</v>
      </c>
      <c r="F974" s="58" t="s">
        <v>559</v>
      </c>
      <c r="G974" s="27" t="s">
        <v>306</v>
      </c>
      <c r="H974" s="6">
        <f t="shared" si="58"/>
        <v>-240500</v>
      </c>
      <c r="I974" s="22">
        <f t="shared" si="56"/>
        <v>6.666666666666667</v>
      </c>
      <c r="K974" t="s">
        <v>0</v>
      </c>
      <c r="M974" s="2">
        <v>450</v>
      </c>
    </row>
    <row r="975" spans="2:13" ht="12.75">
      <c r="B975" s="288">
        <v>2000</v>
      </c>
      <c r="C975" s="33" t="s">
        <v>0</v>
      </c>
      <c r="D975" s="1" t="s">
        <v>83</v>
      </c>
      <c r="E975" s="1" t="s">
        <v>550</v>
      </c>
      <c r="F975" s="58" t="s">
        <v>560</v>
      </c>
      <c r="G975" s="27" t="s">
        <v>337</v>
      </c>
      <c r="H975" s="6">
        <f t="shared" si="58"/>
        <v>-242500</v>
      </c>
      <c r="I975" s="22">
        <f t="shared" si="56"/>
        <v>4.444444444444445</v>
      </c>
      <c r="K975" t="s">
        <v>0</v>
      </c>
      <c r="M975" s="2">
        <v>450</v>
      </c>
    </row>
    <row r="976" spans="2:13" ht="12.75">
      <c r="B976" s="351">
        <v>3000</v>
      </c>
      <c r="C976" s="33" t="s">
        <v>0</v>
      </c>
      <c r="D976" s="1" t="s">
        <v>83</v>
      </c>
      <c r="E976" s="1" t="s">
        <v>550</v>
      </c>
      <c r="F976" s="58" t="s">
        <v>561</v>
      </c>
      <c r="G976" s="27" t="s">
        <v>339</v>
      </c>
      <c r="H976" s="6">
        <f t="shared" si="58"/>
        <v>-245500</v>
      </c>
      <c r="I976" s="22">
        <f aca="true" t="shared" si="59" ref="I976:I1039">+B976/M976</f>
        <v>6.666666666666667</v>
      </c>
      <c r="K976" t="s">
        <v>0</v>
      </c>
      <c r="M976" s="2">
        <v>450</v>
      </c>
    </row>
    <row r="977" spans="2:13" ht="12.75">
      <c r="B977" s="288">
        <v>5000</v>
      </c>
      <c r="C977" s="33" t="s">
        <v>0</v>
      </c>
      <c r="D977" s="1" t="s">
        <v>83</v>
      </c>
      <c r="E977" s="1" t="s">
        <v>550</v>
      </c>
      <c r="F977" s="58" t="s">
        <v>562</v>
      </c>
      <c r="G977" s="27" t="s">
        <v>343</v>
      </c>
      <c r="H977" s="6">
        <f t="shared" si="58"/>
        <v>-250500</v>
      </c>
      <c r="I977" s="22">
        <f t="shared" si="59"/>
        <v>11.11111111111111</v>
      </c>
      <c r="K977" t="s">
        <v>0</v>
      </c>
      <c r="M977" s="2">
        <v>450</v>
      </c>
    </row>
    <row r="978" spans="2:13" ht="12.75">
      <c r="B978" s="288">
        <v>3000</v>
      </c>
      <c r="C978" s="33" t="s">
        <v>0</v>
      </c>
      <c r="D978" s="1" t="s">
        <v>83</v>
      </c>
      <c r="E978" s="1" t="s">
        <v>550</v>
      </c>
      <c r="F978" s="58" t="s">
        <v>563</v>
      </c>
      <c r="G978" s="27" t="s">
        <v>404</v>
      </c>
      <c r="H978" s="6">
        <f t="shared" si="58"/>
        <v>-253500</v>
      </c>
      <c r="I978" s="22">
        <f t="shared" si="59"/>
        <v>6.666666666666667</v>
      </c>
      <c r="K978" t="s">
        <v>0</v>
      </c>
      <c r="M978" s="2">
        <v>450</v>
      </c>
    </row>
    <row r="979" spans="2:13" ht="12.75">
      <c r="B979" s="288">
        <v>6000</v>
      </c>
      <c r="C979" s="33" t="s">
        <v>0</v>
      </c>
      <c r="D979" s="1" t="s">
        <v>83</v>
      </c>
      <c r="E979" s="1" t="s">
        <v>550</v>
      </c>
      <c r="F979" s="58" t="s">
        <v>564</v>
      </c>
      <c r="G979" s="27" t="s">
        <v>50</v>
      </c>
      <c r="H979" s="6">
        <f t="shared" si="58"/>
        <v>-259500</v>
      </c>
      <c r="I979" s="22">
        <f t="shared" si="59"/>
        <v>13.333333333333334</v>
      </c>
      <c r="K979" t="s">
        <v>0</v>
      </c>
      <c r="M979" s="2">
        <v>450</v>
      </c>
    </row>
    <row r="980" spans="2:13" ht="12.75">
      <c r="B980" s="288">
        <v>3000</v>
      </c>
      <c r="C980" s="33" t="s">
        <v>0</v>
      </c>
      <c r="D980" s="1" t="s">
        <v>83</v>
      </c>
      <c r="E980" s="1" t="s">
        <v>550</v>
      </c>
      <c r="F980" s="58" t="s">
        <v>565</v>
      </c>
      <c r="G980" s="27" t="s">
        <v>51</v>
      </c>
      <c r="H980" s="6">
        <f t="shared" si="58"/>
        <v>-262500</v>
      </c>
      <c r="I980" s="22">
        <f t="shared" si="59"/>
        <v>6.666666666666667</v>
      </c>
      <c r="K980" t="s">
        <v>0</v>
      </c>
      <c r="M980" s="2">
        <v>450</v>
      </c>
    </row>
    <row r="981" spans="2:13" ht="12.75">
      <c r="B981" s="288">
        <v>3000</v>
      </c>
      <c r="C981" s="33" t="s">
        <v>0</v>
      </c>
      <c r="D981" s="1" t="s">
        <v>83</v>
      </c>
      <c r="E981" s="1" t="s">
        <v>550</v>
      </c>
      <c r="F981" s="58" t="s">
        <v>566</v>
      </c>
      <c r="G981" s="27" t="s">
        <v>458</v>
      </c>
      <c r="H981" s="6">
        <f t="shared" si="58"/>
        <v>-265500</v>
      </c>
      <c r="I981" s="22">
        <f t="shared" si="59"/>
        <v>6.666666666666667</v>
      </c>
      <c r="K981" t="s">
        <v>0</v>
      </c>
      <c r="M981" s="2">
        <v>450</v>
      </c>
    </row>
    <row r="982" spans="2:13" ht="12.75">
      <c r="B982" s="288">
        <v>3000</v>
      </c>
      <c r="C982" s="33" t="s">
        <v>0</v>
      </c>
      <c r="D982" s="1" t="s">
        <v>83</v>
      </c>
      <c r="E982" s="1" t="s">
        <v>550</v>
      </c>
      <c r="F982" s="58" t="s">
        <v>567</v>
      </c>
      <c r="G982" s="27" t="s">
        <v>409</v>
      </c>
      <c r="H982" s="6">
        <f t="shared" si="58"/>
        <v>-268500</v>
      </c>
      <c r="I982" s="22">
        <f t="shared" si="59"/>
        <v>6.666666666666667</v>
      </c>
      <c r="K982" t="s">
        <v>0</v>
      </c>
      <c r="M982" s="2">
        <v>450</v>
      </c>
    </row>
    <row r="983" spans="2:13" ht="12.75">
      <c r="B983" s="288">
        <v>5000</v>
      </c>
      <c r="C983" s="33" t="s">
        <v>0</v>
      </c>
      <c r="D983" s="1" t="s">
        <v>83</v>
      </c>
      <c r="E983" s="1" t="s">
        <v>550</v>
      </c>
      <c r="F983" s="58" t="s">
        <v>568</v>
      </c>
      <c r="G983" s="27" t="s">
        <v>569</v>
      </c>
      <c r="H983" s="6">
        <f t="shared" si="58"/>
        <v>-273500</v>
      </c>
      <c r="I983" s="22">
        <f t="shared" si="59"/>
        <v>11.11111111111111</v>
      </c>
      <c r="K983" t="s">
        <v>0</v>
      </c>
      <c r="M983" s="2">
        <v>450</v>
      </c>
    </row>
    <row r="984" spans="2:13" ht="12.75">
      <c r="B984" s="288">
        <v>2500</v>
      </c>
      <c r="C984" s="33" t="s">
        <v>0</v>
      </c>
      <c r="D984" s="1" t="s">
        <v>83</v>
      </c>
      <c r="E984" s="1" t="s">
        <v>570</v>
      </c>
      <c r="F984" s="336" t="s">
        <v>571</v>
      </c>
      <c r="G984" s="27" t="s">
        <v>208</v>
      </c>
      <c r="H984" s="6">
        <f t="shared" si="58"/>
        <v>-276000</v>
      </c>
      <c r="I984" s="22">
        <f t="shared" si="59"/>
        <v>5.555555555555555</v>
      </c>
      <c r="K984" t="s">
        <v>0</v>
      </c>
      <c r="M984" s="2">
        <v>450</v>
      </c>
    </row>
    <row r="985" spans="2:13" ht="12.75">
      <c r="B985" s="288">
        <v>2500</v>
      </c>
      <c r="C985" s="33" t="s">
        <v>0</v>
      </c>
      <c r="D985" s="1" t="s">
        <v>83</v>
      </c>
      <c r="E985" s="1" t="s">
        <v>570</v>
      </c>
      <c r="F985" s="336" t="s">
        <v>572</v>
      </c>
      <c r="G985" s="27" t="s">
        <v>211</v>
      </c>
      <c r="H985" s="6">
        <f t="shared" si="58"/>
        <v>-278500</v>
      </c>
      <c r="I985" s="22">
        <f t="shared" si="59"/>
        <v>5.555555555555555</v>
      </c>
      <c r="K985" t="s">
        <v>0</v>
      </c>
      <c r="M985" s="2">
        <v>450</v>
      </c>
    </row>
    <row r="986" spans="2:13" ht="12.75">
      <c r="B986" s="288">
        <v>2500</v>
      </c>
      <c r="C986" s="33" t="s">
        <v>0</v>
      </c>
      <c r="D986" s="1" t="s">
        <v>83</v>
      </c>
      <c r="E986" s="1" t="s">
        <v>570</v>
      </c>
      <c r="F986" s="58" t="s">
        <v>573</v>
      </c>
      <c r="G986" s="27" t="s">
        <v>214</v>
      </c>
      <c r="H986" s="6">
        <f t="shared" si="58"/>
        <v>-281000</v>
      </c>
      <c r="I986" s="22">
        <f t="shared" si="59"/>
        <v>5.555555555555555</v>
      </c>
      <c r="K986" t="s">
        <v>0</v>
      </c>
      <c r="M986" s="2">
        <v>450</v>
      </c>
    </row>
    <row r="987" spans="2:13" ht="12.75">
      <c r="B987" s="288">
        <v>2500</v>
      </c>
      <c r="C987" s="33" t="s">
        <v>0</v>
      </c>
      <c r="D987" s="1" t="s">
        <v>83</v>
      </c>
      <c r="E987" s="1" t="s">
        <v>570</v>
      </c>
      <c r="F987" s="58" t="s">
        <v>574</v>
      </c>
      <c r="G987" s="27" t="s">
        <v>227</v>
      </c>
      <c r="H987" s="6">
        <f t="shared" si="58"/>
        <v>-283500</v>
      </c>
      <c r="I987" s="22">
        <f t="shared" si="59"/>
        <v>5.555555555555555</v>
      </c>
      <c r="K987" t="s">
        <v>0</v>
      </c>
      <c r="M987" s="2">
        <v>450</v>
      </c>
    </row>
    <row r="988" spans="2:13" ht="12.75">
      <c r="B988" s="288">
        <v>2500</v>
      </c>
      <c r="C988" s="33" t="s">
        <v>0</v>
      </c>
      <c r="D988" s="1" t="s">
        <v>83</v>
      </c>
      <c r="E988" s="1" t="s">
        <v>570</v>
      </c>
      <c r="F988" s="58" t="s">
        <v>575</v>
      </c>
      <c r="G988" s="27" t="s">
        <v>216</v>
      </c>
      <c r="H988" s="6">
        <f t="shared" si="58"/>
        <v>-286000</v>
      </c>
      <c r="I988" s="22">
        <f t="shared" si="59"/>
        <v>5.555555555555555</v>
      </c>
      <c r="K988" t="s">
        <v>0</v>
      </c>
      <c r="M988" s="2">
        <v>450</v>
      </c>
    </row>
    <row r="989" spans="2:13" ht="12.75">
      <c r="B989" s="288">
        <v>2500</v>
      </c>
      <c r="C989" s="33" t="s">
        <v>0</v>
      </c>
      <c r="D989" s="1" t="s">
        <v>83</v>
      </c>
      <c r="E989" s="1" t="s">
        <v>570</v>
      </c>
      <c r="F989" s="58" t="s">
        <v>576</v>
      </c>
      <c r="G989" s="27" t="s">
        <v>273</v>
      </c>
      <c r="H989" s="6">
        <f t="shared" si="58"/>
        <v>-288500</v>
      </c>
      <c r="I989" s="22">
        <f t="shared" si="59"/>
        <v>5.555555555555555</v>
      </c>
      <c r="K989" t="s">
        <v>0</v>
      </c>
      <c r="M989" s="2">
        <v>450</v>
      </c>
    </row>
    <row r="990" spans="2:13" ht="12.75">
      <c r="B990" s="288">
        <v>2500</v>
      </c>
      <c r="C990" s="33" t="s">
        <v>0</v>
      </c>
      <c r="D990" s="1" t="s">
        <v>83</v>
      </c>
      <c r="E990" s="1" t="s">
        <v>570</v>
      </c>
      <c r="F990" s="58" t="s">
        <v>577</v>
      </c>
      <c r="G990" s="27" t="s">
        <v>304</v>
      </c>
      <c r="H990" s="6">
        <f t="shared" si="58"/>
        <v>-291000</v>
      </c>
      <c r="I990" s="22">
        <f t="shared" si="59"/>
        <v>5.555555555555555</v>
      </c>
      <c r="K990" t="s">
        <v>0</v>
      </c>
      <c r="M990" s="2">
        <v>450</v>
      </c>
    </row>
    <row r="991" spans="2:13" ht="12.75">
      <c r="B991" s="288">
        <v>2500</v>
      </c>
      <c r="C991" s="33" t="s">
        <v>0</v>
      </c>
      <c r="D991" s="1" t="s">
        <v>83</v>
      </c>
      <c r="E991" s="1" t="s">
        <v>570</v>
      </c>
      <c r="F991" s="58" t="s">
        <v>578</v>
      </c>
      <c r="G991" s="27" t="s">
        <v>335</v>
      </c>
      <c r="H991" s="6">
        <f aca="true" t="shared" si="60" ref="H991:H1020">H990-B991</f>
        <v>-293500</v>
      </c>
      <c r="I991" s="22">
        <f t="shared" si="59"/>
        <v>5.555555555555555</v>
      </c>
      <c r="K991" t="s">
        <v>0</v>
      </c>
      <c r="M991" s="2">
        <v>450</v>
      </c>
    </row>
    <row r="992" spans="2:13" ht="12.75">
      <c r="B992" s="288">
        <v>2500</v>
      </c>
      <c r="C992" s="33" t="s">
        <v>0</v>
      </c>
      <c r="D992" s="1" t="s">
        <v>83</v>
      </c>
      <c r="E992" s="1" t="s">
        <v>570</v>
      </c>
      <c r="F992" s="58" t="s">
        <v>579</v>
      </c>
      <c r="G992" s="27" t="s">
        <v>339</v>
      </c>
      <c r="H992" s="6">
        <f t="shared" si="60"/>
        <v>-296000</v>
      </c>
      <c r="I992" s="22">
        <f t="shared" si="59"/>
        <v>5.555555555555555</v>
      </c>
      <c r="K992" t="s">
        <v>0</v>
      </c>
      <c r="M992" s="2">
        <v>450</v>
      </c>
    </row>
    <row r="993" spans="2:13" ht="12.75">
      <c r="B993" s="177">
        <v>5000</v>
      </c>
      <c r="C993" s="33" t="s">
        <v>0</v>
      </c>
      <c r="D993" s="1" t="s">
        <v>83</v>
      </c>
      <c r="E993" s="1" t="s">
        <v>570</v>
      </c>
      <c r="F993" s="58" t="s">
        <v>580</v>
      </c>
      <c r="G993" s="27" t="s">
        <v>343</v>
      </c>
      <c r="H993" s="6">
        <f t="shared" si="60"/>
        <v>-301000</v>
      </c>
      <c r="I993" s="22">
        <f t="shared" si="59"/>
        <v>11.11111111111111</v>
      </c>
      <c r="K993" t="s">
        <v>0</v>
      </c>
      <c r="M993" s="2">
        <v>450</v>
      </c>
    </row>
    <row r="994" spans="2:13" ht="12.75">
      <c r="B994" s="288">
        <v>2500</v>
      </c>
      <c r="C994" s="33" t="s">
        <v>0</v>
      </c>
      <c r="D994" s="1" t="s">
        <v>83</v>
      </c>
      <c r="E994" s="1" t="s">
        <v>570</v>
      </c>
      <c r="F994" s="58" t="s">
        <v>581</v>
      </c>
      <c r="G994" s="27" t="s">
        <v>404</v>
      </c>
      <c r="H994" s="6">
        <f t="shared" si="60"/>
        <v>-303500</v>
      </c>
      <c r="I994" s="22">
        <f t="shared" si="59"/>
        <v>5.555555555555555</v>
      </c>
      <c r="K994" t="s">
        <v>0</v>
      </c>
      <c r="M994" s="2">
        <v>450</v>
      </c>
    </row>
    <row r="995" spans="2:13" ht="12.75">
      <c r="B995" s="288">
        <v>2500</v>
      </c>
      <c r="C995" s="33" t="s">
        <v>0</v>
      </c>
      <c r="D995" s="1" t="s">
        <v>83</v>
      </c>
      <c r="E995" s="1" t="s">
        <v>570</v>
      </c>
      <c r="F995" s="58" t="s">
        <v>582</v>
      </c>
      <c r="G995" s="27" t="s">
        <v>50</v>
      </c>
      <c r="H995" s="6">
        <f t="shared" si="60"/>
        <v>-306000</v>
      </c>
      <c r="I995" s="22">
        <f t="shared" si="59"/>
        <v>5.555555555555555</v>
      </c>
      <c r="K995" t="s">
        <v>0</v>
      </c>
      <c r="M995" s="2">
        <v>450</v>
      </c>
    </row>
    <row r="996" spans="2:13" ht="12.75">
      <c r="B996" s="288">
        <v>2500</v>
      </c>
      <c r="C996" s="33" t="s">
        <v>0</v>
      </c>
      <c r="D996" s="1" t="s">
        <v>83</v>
      </c>
      <c r="E996" s="1" t="s">
        <v>570</v>
      </c>
      <c r="F996" s="58" t="s">
        <v>583</v>
      </c>
      <c r="G996" s="27" t="s">
        <v>51</v>
      </c>
      <c r="H996" s="6">
        <f t="shared" si="60"/>
        <v>-308500</v>
      </c>
      <c r="I996" s="22">
        <f t="shared" si="59"/>
        <v>5.555555555555555</v>
      </c>
      <c r="K996" t="s">
        <v>0</v>
      </c>
      <c r="M996" s="2">
        <v>450</v>
      </c>
    </row>
    <row r="997" spans="2:13" ht="12.75">
      <c r="B997" s="288">
        <v>5000</v>
      </c>
      <c r="C997" s="33" t="s">
        <v>0</v>
      </c>
      <c r="D997" s="1" t="s">
        <v>83</v>
      </c>
      <c r="E997" s="1" t="s">
        <v>570</v>
      </c>
      <c r="F997" s="58" t="s">
        <v>584</v>
      </c>
      <c r="G997" s="27" t="s">
        <v>549</v>
      </c>
      <c r="H997" s="6">
        <f t="shared" si="60"/>
        <v>-313500</v>
      </c>
      <c r="I997" s="22">
        <f t="shared" si="59"/>
        <v>11.11111111111111</v>
      </c>
      <c r="K997" t="s">
        <v>0</v>
      </c>
      <c r="M997" s="2">
        <v>450</v>
      </c>
    </row>
    <row r="998" spans="2:13" ht="12.75">
      <c r="B998" s="288">
        <v>2500</v>
      </c>
      <c r="C998" s="33" t="s">
        <v>0</v>
      </c>
      <c r="D998" s="1" t="s">
        <v>83</v>
      </c>
      <c r="E998" s="1" t="s">
        <v>585</v>
      </c>
      <c r="F998" s="336" t="s">
        <v>586</v>
      </c>
      <c r="G998" s="27" t="s">
        <v>208</v>
      </c>
      <c r="H998" s="6">
        <f t="shared" si="60"/>
        <v>-316000</v>
      </c>
      <c r="I998" s="22">
        <f t="shared" si="59"/>
        <v>5.555555555555555</v>
      </c>
      <c r="K998" t="s">
        <v>0</v>
      </c>
      <c r="M998" s="2">
        <v>450</v>
      </c>
    </row>
    <row r="999" spans="2:13" ht="12.75">
      <c r="B999" s="288">
        <v>2500</v>
      </c>
      <c r="C999" s="33" t="s">
        <v>0</v>
      </c>
      <c r="D999" s="1" t="s">
        <v>83</v>
      </c>
      <c r="E999" s="1" t="s">
        <v>585</v>
      </c>
      <c r="F999" s="58" t="s">
        <v>587</v>
      </c>
      <c r="G999" s="27" t="s">
        <v>227</v>
      </c>
      <c r="H999" s="6">
        <f t="shared" si="60"/>
        <v>-318500</v>
      </c>
      <c r="I999" s="22">
        <f t="shared" si="59"/>
        <v>5.555555555555555</v>
      </c>
      <c r="K999" t="s">
        <v>0</v>
      </c>
      <c r="M999" s="2">
        <v>450</v>
      </c>
    </row>
    <row r="1000" spans="2:13" ht="12.75">
      <c r="B1000" s="288">
        <v>2500</v>
      </c>
      <c r="C1000" s="33" t="s">
        <v>0</v>
      </c>
      <c r="D1000" s="1" t="s">
        <v>83</v>
      </c>
      <c r="E1000" s="1" t="s">
        <v>585</v>
      </c>
      <c r="F1000" s="58" t="s">
        <v>588</v>
      </c>
      <c r="G1000" s="27" t="s">
        <v>216</v>
      </c>
      <c r="H1000" s="6">
        <f t="shared" si="60"/>
        <v>-321000</v>
      </c>
      <c r="I1000" s="22">
        <f t="shared" si="59"/>
        <v>5.555555555555555</v>
      </c>
      <c r="K1000" t="s">
        <v>0</v>
      </c>
      <c r="M1000" s="2">
        <v>450</v>
      </c>
    </row>
    <row r="1001" spans="2:13" ht="12.75">
      <c r="B1001" s="288">
        <v>2500</v>
      </c>
      <c r="C1001" s="33" t="s">
        <v>0</v>
      </c>
      <c r="D1001" s="1" t="s">
        <v>83</v>
      </c>
      <c r="E1001" s="1" t="s">
        <v>585</v>
      </c>
      <c r="F1001" s="58" t="s">
        <v>589</v>
      </c>
      <c r="G1001" s="27" t="s">
        <v>271</v>
      </c>
      <c r="H1001" s="6">
        <f t="shared" si="60"/>
        <v>-323500</v>
      </c>
      <c r="I1001" s="22">
        <f t="shared" si="59"/>
        <v>5.555555555555555</v>
      </c>
      <c r="K1001" t="s">
        <v>0</v>
      </c>
      <c r="M1001" s="2">
        <v>450</v>
      </c>
    </row>
    <row r="1002" spans="2:13" ht="12.75">
      <c r="B1002" s="288">
        <v>2500</v>
      </c>
      <c r="C1002" s="33" t="s">
        <v>0</v>
      </c>
      <c r="D1002" s="1" t="s">
        <v>83</v>
      </c>
      <c r="E1002" s="1" t="s">
        <v>585</v>
      </c>
      <c r="F1002" s="58" t="s">
        <v>590</v>
      </c>
      <c r="G1002" s="27" t="s">
        <v>273</v>
      </c>
      <c r="H1002" s="6">
        <f t="shared" si="60"/>
        <v>-326000</v>
      </c>
      <c r="I1002" s="22">
        <f t="shared" si="59"/>
        <v>5.555555555555555</v>
      </c>
      <c r="K1002" t="s">
        <v>0</v>
      </c>
      <c r="M1002" s="2">
        <v>450</v>
      </c>
    </row>
    <row r="1003" spans="2:13" ht="12.75">
      <c r="B1003" s="288">
        <v>2500</v>
      </c>
      <c r="C1003" s="33" t="s">
        <v>0</v>
      </c>
      <c r="D1003" s="1" t="s">
        <v>83</v>
      </c>
      <c r="E1003" s="1" t="s">
        <v>585</v>
      </c>
      <c r="F1003" s="58" t="s">
        <v>591</v>
      </c>
      <c r="G1003" s="27" t="s">
        <v>343</v>
      </c>
      <c r="H1003" s="6">
        <f t="shared" si="60"/>
        <v>-328500</v>
      </c>
      <c r="I1003" s="22">
        <f t="shared" si="59"/>
        <v>5.555555555555555</v>
      </c>
      <c r="K1003" t="s">
        <v>0</v>
      </c>
      <c r="M1003" s="2">
        <v>450</v>
      </c>
    </row>
    <row r="1004" spans="2:13" ht="12.75">
      <c r="B1004" s="288">
        <v>2500</v>
      </c>
      <c r="C1004" s="33" t="s">
        <v>0</v>
      </c>
      <c r="D1004" s="1" t="s">
        <v>83</v>
      </c>
      <c r="E1004" s="1" t="s">
        <v>585</v>
      </c>
      <c r="F1004" s="58" t="s">
        <v>592</v>
      </c>
      <c r="G1004" s="27" t="s">
        <v>404</v>
      </c>
      <c r="H1004" s="6">
        <f t="shared" si="60"/>
        <v>-331000</v>
      </c>
      <c r="I1004" s="22">
        <f t="shared" si="59"/>
        <v>5.555555555555555</v>
      </c>
      <c r="K1004" t="s">
        <v>0</v>
      </c>
      <c r="M1004" s="2">
        <v>450</v>
      </c>
    </row>
    <row r="1005" spans="2:13" ht="12.75">
      <c r="B1005" s="288">
        <v>5000</v>
      </c>
      <c r="C1005" s="33" t="s">
        <v>0</v>
      </c>
      <c r="D1005" s="1" t="s">
        <v>83</v>
      </c>
      <c r="E1005" s="1" t="s">
        <v>593</v>
      </c>
      <c r="F1005" s="336" t="s">
        <v>594</v>
      </c>
      <c r="G1005" s="27" t="s">
        <v>208</v>
      </c>
      <c r="H1005" s="6">
        <f t="shared" si="60"/>
        <v>-336000</v>
      </c>
      <c r="I1005" s="22">
        <f t="shared" si="59"/>
        <v>11.11111111111111</v>
      </c>
      <c r="K1005" t="s">
        <v>0</v>
      </c>
      <c r="M1005" s="2">
        <v>450</v>
      </c>
    </row>
    <row r="1006" spans="2:13" ht="12.75">
      <c r="B1006" s="288">
        <v>5000</v>
      </c>
      <c r="C1006" s="33" t="s">
        <v>0</v>
      </c>
      <c r="D1006" s="1" t="s">
        <v>83</v>
      </c>
      <c r="E1006" s="1" t="s">
        <v>593</v>
      </c>
      <c r="F1006" s="58" t="s">
        <v>595</v>
      </c>
      <c r="G1006" s="27" t="s">
        <v>214</v>
      </c>
      <c r="H1006" s="6">
        <f t="shared" si="60"/>
        <v>-341000</v>
      </c>
      <c r="I1006" s="22">
        <f t="shared" si="59"/>
        <v>11.11111111111111</v>
      </c>
      <c r="K1006" t="s">
        <v>0</v>
      </c>
      <c r="M1006" s="2">
        <v>450</v>
      </c>
    </row>
    <row r="1007" spans="2:13" ht="12.75">
      <c r="B1007" s="288">
        <v>7500</v>
      </c>
      <c r="C1007" s="33" t="s">
        <v>0</v>
      </c>
      <c r="D1007" s="1" t="s">
        <v>83</v>
      </c>
      <c r="E1007" s="1" t="s">
        <v>593</v>
      </c>
      <c r="F1007" s="58" t="s">
        <v>596</v>
      </c>
      <c r="G1007" s="27" t="s">
        <v>227</v>
      </c>
      <c r="H1007" s="6">
        <f t="shared" si="60"/>
        <v>-348500</v>
      </c>
      <c r="I1007" s="22">
        <f t="shared" si="59"/>
        <v>16.666666666666668</v>
      </c>
      <c r="K1007" t="s">
        <v>0</v>
      </c>
      <c r="M1007" s="2">
        <v>450</v>
      </c>
    </row>
    <row r="1008" spans="2:13" ht="12.75">
      <c r="B1008" s="288">
        <v>10000</v>
      </c>
      <c r="C1008" s="33" t="s">
        <v>0</v>
      </c>
      <c r="D1008" s="1" t="s">
        <v>83</v>
      </c>
      <c r="E1008" s="1" t="s">
        <v>593</v>
      </c>
      <c r="F1008" s="58" t="s">
        <v>597</v>
      </c>
      <c r="G1008" s="27" t="s">
        <v>216</v>
      </c>
      <c r="H1008" s="6">
        <f t="shared" si="60"/>
        <v>-358500</v>
      </c>
      <c r="I1008" s="22">
        <f t="shared" si="59"/>
        <v>22.22222222222222</v>
      </c>
      <c r="K1008" t="s">
        <v>0</v>
      </c>
      <c r="M1008" s="2">
        <v>450</v>
      </c>
    </row>
    <row r="1009" spans="2:13" ht="12.75">
      <c r="B1009" s="288">
        <v>5000</v>
      </c>
      <c r="C1009" s="33" t="s">
        <v>0</v>
      </c>
      <c r="D1009" s="1" t="s">
        <v>83</v>
      </c>
      <c r="E1009" s="1" t="s">
        <v>593</v>
      </c>
      <c r="F1009" s="58" t="s">
        <v>598</v>
      </c>
      <c r="G1009" s="27" t="s">
        <v>335</v>
      </c>
      <c r="H1009" s="6">
        <f t="shared" si="60"/>
        <v>-363500</v>
      </c>
      <c r="I1009" s="22">
        <f t="shared" si="59"/>
        <v>11.11111111111111</v>
      </c>
      <c r="K1009" t="s">
        <v>0</v>
      </c>
      <c r="M1009" s="2">
        <v>450</v>
      </c>
    </row>
    <row r="1010" spans="2:13" ht="12.75">
      <c r="B1010" s="288">
        <v>5000</v>
      </c>
      <c r="C1010" s="33" t="s">
        <v>0</v>
      </c>
      <c r="D1010" s="1" t="s">
        <v>83</v>
      </c>
      <c r="E1010" s="1" t="s">
        <v>593</v>
      </c>
      <c r="F1010" s="58" t="s">
        <v>599</v>
      </c>
      <c r="G1010" s="27" t="s">
        <v>404</v>
      </c>
      <c r="H1010" s="6">
        <f t="shared" si="60"/>
        <v>-368500</v>
      </c>
      <c r="I1010" s="22">
        <f t="shared" si="59"/>
        <v>11.11111111111111</v>
      </c>
      <c r="K1010" t="s">
        <v>0</v>
      </c>
      <c r="M1010" s="2">
        <v>450</v>
      </c>
    </row>
    <row r="1011" spans="2:13" ht="12.75">
      <c r="B1011" s="288">
        <v>10000</v>
      </c>
      <c r="C1011" s="33" t="s">
        <v>0</v>
      </c>
      <c r="D1011" s="1" t="s">
        <v>83</v>
      </c>
      <c r="E1011" s="1" t="s">
        <v>593</v>
      </c>
      <c r="F1011" s="58" t="s">
        <v>600</v>
      </c>
      <c r="G1011" s="27" t="s">
        <v>50</v>
      </c>
      <c r="H1011" s="6">
        <f t="shared" si="60"/>
        <v>-378500</v>
      </c>
      <c r="I1011" s="22">
        <f t="shared" si="59"/>
        <v>22.22222222222222</v>
      </c>
      <c r="K1011" t="s">
        <v>0</v>
      </c>
      <c r="M1011" s="2">
        <v>450</v>
      </c>
    </row>
    <row r="1012" spans="2:25" ht="12.75">
      <c r="B1012" s="288">
        <v>2500</v>
      </c>
      <c r="C1012" s="33" t="s">
        <v>0</v>
      </c>
      <c r="D1012" s="1" t="s">
        <v>83</v>
      </c>
      <c r="E1012" s="1" t="s">
        <v>593</v>
      </c>
      <c r="F1012" s="58" t="s">
        <v>601</v>
      </c>
      <c r="G1012" s="27" t="s">
        <v>51</v>
      </c>
      <c r="H1012" s="6">
        <f t="shared" si="60"/>
        <v>-381000</v>
      </c>
      <c r="I1012" s="22">
        <f t="shared" si="59"/>
        <v>5.555555555555555</v>
      </c>
      <c r="K1012" t="s">
        <v>0</v>
      </c>
      <c r="M1012" s="2">
        <v>450</v>
      </c>
      <c r="N1012" s="15"/>
      <c r="O1012" s="15"/>
      <c r="P1012" s="15"/>
      <c r="Q1012" s="15"/>
      <c r="R1012" s="15"/>
      <c r="S1012" s="15"/>
      <c r="T1012" s="6"/>
      <c r="U1012" s="1"/>
      <c r="V1012" s="1"/>
      <c r="W1012" s="1"/>
      <c r="X1012" s="27"/>
      <c r="Y1012" s="27"/>
    </row>
    <row r="1013" spans="2:25" ht="12.75">
      <c r="B1013" s="288">
        <v>5000</v>
      </c>
      <c r="C1013" s="33" t="s">
        <v>0</v>
      </c>
      <c r="D1013" s="1" t="s">
        <v>83</v>
      </c>
      <c r="E1013" s="1" t="s">
        <v>593</v>
      </c>
      <c r="F1013" s="58" t="s">
        <v>602</v>
      </c>
      <c r="G1013" s="27" t="s">
        <v>409</v>
      </c>
      <c r="H1013" s="6">
        <f t="shared" si="60"/>
        <v>-386000</v>
      </c>
      <c r="I1013" s="22">
        <f t="shared" si="59"/>
        <v>11.11111111111111</v>
      </c>
      <c r="K1013" t="s">
        <v>0</v>
      </c>
      <c r="M1013" s="2">
        <v>450</v>
      </c>
      <c r="N1013" s="15"/>
      <c r="O1013" s="15"/>
      <c r="P1013" s="15"/>
      <c r="Q1013" s="15"/>
      <c r="R1013" s="15"/>
      <c r="S1013" s="15"/>
      <c r="T1013" s="6"/>
      <c r="U1013" s="1"/>
      <c r="V1013" s="1"/>
      <c r="W1013" s="1"/>
      <c r="X1013" s="27"/>
      <c r="Y1013" s="27"/>
    </row>
    <row r="1014" spans="2:25" ht="12.75">
      <c r="B1014" s="288">
        <v>800</v>
      </c>
      <c r="C1014" s="1" t="s">
        <v>603</v>
      </c>
      <c r="D1014" s="1" t="s">
        <v>83</v>
      </c>
      <c r="E1014" s="1" t="s">
        <v>86</v>
      </c>
      <c r="F1014" s="27" t="s">
        <v>604</v>
      </c>
      <c r="G1014" s="27" t="s">
        <v>227</v>
      </c>
      <c r="H1014" s="6">
        <f t="shared" si="60"/>
        <v>-386800</v>
      </c>
      <c r="I1014" s="22">
        <f t="shared" si="59"/>
        <v>1.7777777777777777</v>
      </c>
      <c r="J1014" s="15"/>
      <c r="K1014" s="15" t="s">
        <v>605</v>
      </c>
      <c r="L1014" s="15"/>
      <c r="M1014" s="2">
        <v>450</v>
      </c>
      <c r="N1014" s="15"/>
      <c r="O1014" s="15"/>
      <c r="P1014" s="15"/>
      <c r="Q1014" s="15"/>
      <c r="R1014" s="15"/>
      <c r="S1014" s="15"/>
      <c r="T1014" s="6"/>
      <c r="U1014" s="1"/>
      <c r="V1014" s="1"/>
      <c r="W1014" s="1"/>
      <c r="X1014" s="27"/>
      <c r="Y1014" s="27"/>
    </row>
    <row r="1015" spans="2:25" ht="12.75">
      <c r="B1015" s="288">
        <v>1000</v>
      </c>
      <c r="C1015" s="1" t="s">
        <v>603</v>
      </c>
      <c r="D1015" s="1" t="s">
        <v>83</v>
      </c>
      <c r="E1015" s="1" t="s">
        <v>86</v>
      </c>
      <c r="F1015" s="27" t="s">
        <v>606</v>
      </c>
      <c r="G1015" s="27" t="s">
        <v>458</v>
      </c>
      <c r="H1015" s="6">
        <f t="shared" si="60"/>
        <v>-387800</v>
      </c>
      <c r="I1015" s="22">
        <f t="shared" si="59"/>
        <v>2.2222222222222223</v>
      </c>
      <c r="J1015" s="15"/>
      <c r="K1015" s="15" t="s">
        <v>506</v>
      </c>
      <c r="L1015" s="15"/>
      <c r="M1015" s="2">
        <v>450</v>
      </c>
      <c r="N1015" s="15"/>
      <c r="O1015" s="15"/>
      <c r="P1015" s="15"/>
      <c r="Q1015" s="15"/>
      <c r="R1015" s="15"/>
      <c r="S1015" s="15"/>
      <c r="T1015" s="6"/>
      <c r="U1015" s="1"/>
      <c r="V1015" s="1"/>
      <c r="W1015" s="1"/>
      <c r="X1015" s="27"/>
      <c r="Y1015" s="27"/>
    </row>
    <row r="1016" spans="2:25" ht="12.75">
      <c r="B1016" s="288">
        <v>1000</v>
      </c>
      <c r="C1016" s="1" t="s">
        <v>0</v>
      </c>
      <c r="D1016" s="1" t="s">
        <v>83</v>
      </c>
      <c r="E1016" s="1" t="s">
        <v>86</v>
      </c>
      <c r="F1016" s="27" t="s">
        <v>607</v>
      </c>
      <c r="G1016" s="27" t="s">
        <v>458</v>
      </c>
      <c r="H1016" s="6">
        <f t="shared" si="60"/>
        <v>-388800</v>
      </c>
      <c r="I1016" s="22">
        <f t="shared" si="59"/>
        <v>2.2222222222222223</v>
      </c>
      <c r="J1016" s="15"/>
      <c r="K1016" s="15" t="s">
        <v>506</v>
      </c>
      <c r="L1016" s="15"/>
      <c r="M1016" s="2">
        <v>450</v>
      </c>
      <c r="N1016" s="15"/>
      <c r="O1016" s="15"/>
      <c r="P1016" s="15"/>
      <c r="Q1016" s="15"/>
      <c r="R1016" s="15"/>
      <c r="S1016" s="15"/>
      <c r="T1016" s="6"/>
      <c r="U1016" s="1"/>
      <c r="V1016" s="1"/>
      <c r="W1016" s="1"/>
      <c r="X1016" s="27"/>
      <c r="Y1016" s="27"/>
    </row>
    <row r="1017" spans="2:25" ht="12.75">
      <c r="B1017" s="288">
        <v>1500</v>
      </c>
      <c r="C1017" s="1" t="s">
        <v>603</v>
      </c>
      <c r="D1017" s="1" t="s">
        <v>83</v>
      </c>
      <c r="E1017" s="1" t="s">
        <v>86</v>
      </c>
      <c r="F1017" s="27" t="s">
        <v>608</v>
      </c>
      <c r="G1017" s="27" t="s">
        <v>462</v>
      </c>
      <c r="H1017" s="6">
        <f t="shared" si="60"/>
        <v>-390300</v>
      </c>
      <c r="I1017" s="22">
        <f t="shared" si="59"/>
        <v>3.3333333333333335</v>
      </c>
      <c r="J1017" s="15"/>
      <c r="K1017" s="15" t="s">
        <v>506</v>
      </c>
      <c r="L1017" s="15"/>
      <c r="M1017" s="2">
        <v>450</v>
      </c>
      <c r="N1017" s="15"/>
      <c r="O1017" s="15"/>
      <c r="P1017" s="15"/>
      <c r="Q1017" s="15"/>
      <c r="R1017" s="15"/>
      <c r="S1017" s="15"/>
      <c r="T1017" s="6"/>
      <c r="U1017" s="1"/>
      <c r="V1017" s="1"/>
      <c r="W1017" s="1"/>
      <c r="X1017" s="27"/>
      <c r="Y1017" s="27"/>
    </row>
    <row r="1018" spans="2:25" ht="12.75">
      <c r="B1018" s="288">
        <v>1500</v>
      </c>
      <c r="C1018" s="1" t="s">
        <v>603</v>
      </c>
      <c r="D1018" s="1" t="s">
        <v>83</v>
      </c>
      <c r="E1018" s="1" t="s">
        <v>86</v>
      </c>
      <c r="F1018" s="27" t="s">
        <v>608</v>
      </c>
      <c r="G1018" s="27" t="s">
        <v>409</v>
      </c>
      <c r="H1018" s="6">
        <f t="shared" si="60"/>
        <v>-391800</v>
      </c>
      <c r="I1018" s="22">
        <f t="shared" si="59"/>
        <v>3.3333333333333335</v>
      </c>
      <c r="J1018" s="15"/>
      <c r="K1018" s="15" t="s">
        <v>506</v>
      </c>
      <c r="L1018" s="15"/>
      <c r="M1018" s="2">
        <v>450</v>
      </c>
      <c r="N1018" s="15"/>
      <c r="O1018" s="15"/>
      <c r="P1018" s="15"/>
      <c r="Q1018" s="15"/>
      <c r="R1018" s="15"/>
      <c r="S1018" s="15"/>
      <c r="T1018" s="69"/>
      <c r="U1018" s="1"/>
      <c r="V1018" s="1"/>
      <c r="W1018" s="1"/>
      <c r="X1018" s="27"/>
      <c r="Y1018" s="27"/>
    </row>
    <row r="1019" spans="1:13" s="57" customFormat="1" ht="12.75">
      <c r="A1019" s="1"/>
      <c r="B1019" s="288">
        <v>3000</v>
      </c>
      <c r="C1019" s="1" t="s">
        <v>0</v>
      </c>
      <c r="D1019" s="1" t="s">
        <v>83</v>
      </c>
      <c r="E1019" s="1" t="s">
        <v>86</v>
      </c>
      <c r="F1019" s="27" t="s">
        <v>609</v>
      </c>
      <c r="G1019" s="27" t="s">
        <v>549</v>
      </c>
      <c r="H1019" s="6">
        <f t="shared" si="60"/>
        <v>-394800</v>
      </c>
      <c r="I1019" s="22">
        <f t="shared" si="59"/>
        <v>6.666666666666667</v>
      </c>
      <c r="J1019" s="15"/>
      <c r="K1019" s="15" t="s">
        <v>610</v>
      </c>
      <c r="L1019" s="15"/>
      <c r="M1019" s="2">
        <v>450</v>
      </c>
    </row>
    <row r="1020" spans="2:13" ht="12.75">
      <c r="B1020" s="288">
        <v>2000</v>
      </c>
      <c r="C1020" s="1" t="s">
        <v>0</v>
      </c>
      <c r="D1020" s="1" t="s">
        <v>83</v>
      </c>
      <c r="E1020" s="1" t="s">
        <v>86</v>
      </c>
      <c r="F1020" s="27" t="s">
        <v>611</v>
      </c>
      <c r="G1020" s="27" t="s">
        <v>458</v>
      </c>
      <c r="H1020" s="6">
        <f t="shared" si="60"/>
        <v>-396800</v>
      </c>
      <c r="I1020" s="22">
        <f t="shared" si="59"/>
        <v>4.444444444444445</v>
      </c>
      <c r="J1020" s="15"/>
      <c r="K1020" s="15" t="s">
        <v>610</v>
      </c>
      <c r="L1020" s="15"/>
      <c r="M1020" s="2">
        <v>450</v>
      </c>
    </row>
    <row r="1021" spans="1:13" ht="12.75">
      <c r="A1021" s="11"/>
      <c r="B1021" s="287">
        <f>SUM(B928:B1020)</f>
        <v>396800</v>
      </c>
      <c r="C1021" s="11" t="s">
        <v>0</v>
      </c>
      <c r="D1021" s="11"/>
      <c r="E1021" s="11"/>
      <c r="F1021" s="18"/>
      <c r="G1021" s="18"/>
      <c r="H1021" s="55">
        <v>0</v>
      </c>
      <c r="I1021" s="56">
        <f t="shared" si="59"/>
        <v>881.7777777777778</v>
      </c>
      <c r="J1021" s="57"/>
      <c r="K1021" s="57"/>
      <c r="L1021" s="57"/>
      <c r="M1021" s="2">
        <v>450</v>
      </c>
    </row>
    <row r="1022" spans="2:25" ht="12.75">
      <c r="B1022" s="288"/>
      <c r="D1022" s="12"/>
      <c r="H1022" s="6">
        <f>H1021-B1022</f>
        <v>0</v>
      </c>
      <c r="I1022" s="22">
        <f t="shared" si="59"/>
        <v>0</v>
      </c>
      <c r="M1022" s="2">
        <v>450</v>
      </c>
      <c r="N1022" s="15"/>
      <c r="O1022" s="15"/>
      <c r="P1022" s="15"/>
      <c r="Q1022" s="15"/>
      <c r="R1022" s="15"/>
      <c r="S1022" s="15"/>
      <c r="T1022" s="69"/>
      <c r="U1022" s="1"/>
      <c r="V1022" s="1"/>
      <c r="W1022" s="1"/>
      <c r="X1022" s="27"/>
      <c r="Y1022" s="27"/>
    </row>
    <row r="1023" spans="2:25" ht="12.75">
      <c r="B1023" s="288"/>
      <c r="D1023" s="12"/>
      <c r="H1023" s="6">
        <f>H1022-B1023</f>
        <v>0</v>
      </c>
      <c r="I1023" s="22">
        <f t="shared" si="59"/>
        <v>0</v>
      </c>
      <c r="M1023" s="2">
        <v>450</v>
      </c>
      <c r="N1023" s="15"/>
      <c r="O1023" s="15"/>
      <c r="P1023" s="15"/>
      <c r="Q1023" s="15"/>
      <c r="R1023" s="15"/>
      <c r="S1023" s="15"/>
      <c r="T1023" s="69"/>
      <c r="U1023" s="1"/>
      <c r="V1023" s="1"/>
      <c r="W1023" s="1"/>
      <c r="X1023" s="27"/>
      <c r="Y1023" s="27"/>
    </row>
    <row r="1024" spans="1:25" s="57" customFormat="1" ht="12.75">
      <c r="A1024" s="1"/>
      <c r="B1024" s="288">
        <v>1400</v>
      </c>
      <c r="C1024" s="12" t="s">
        <v>1</v>
      </c>
      <c r="D1024" s="1" t="s">
        <v>83</v>
      </c>
      <c r="E1024" s="1" t="s">
        <v>86</v>
      </c>
      <c r="F1024" s="27" t="s">
        <v>612</v>
      </c>
      <c r="G1024" s="27" t="s">
        <v>216</v>
      </c>
      <c r="H1024" s="6">
        <f>H1023-B1024</f>
        <v>-1400</v>
      </c>
      <c r="I1024" s="22">
        <f t="shared" si="59"/>
        <v>3.111111111111111</v>
      </c>
      <c r="J1024" s="15"/>
      <c r="K1024" s="15" t="s">
        <v>605</v>
      </c>
      <c r="L1024" s="15"/>
      <c r="M1024" s="2">
        <v>450</v>
      </c>
      <c r="T1024" s="65"/>
      <c r="U1024" s="11"/>
      <c r="V1024" s="11"/>
      <c r="W1024" s="11"/>
      <c r="X1024" s="18"/>
      <c r="Y1024" s="18"/>
    </row>
    <row r="1025" spans="2:13" ht="12.75">
      <c r="B1025" s="288">
        <v>500</v>
      </c>
      <c r="C1025" s="12" t="s">
        <v>1</v>
      </c>
      <c r="D1025" s="1" t="s">
        <v>83</v>
      </c>
      <c r="E1025" s="1" t="s">
        <v>86</v>
      </c>
      <c r="F1025" s="27" t="s">
        <v>608</v>
      </c>
      <c r="G1025" s="27" t="s">
        <v>462</v>
      </c>
      <c r="H1025" s="6">
        <f>H1024-B1025</f>
        <v>-1900</v>
      </c>
      <c r="I1025" s="22">
        <f t="shared" si="59"/>
        <v>1.1111111111111112</v>
      </c>
      <c r="J1025" s="15"/>
      <c r="K1025" s="15" t="s">
        <v>506</v>
      </c>
      <c r="L1025" s="15"/>
      <c r="M1025" s="2">
        <v>450</v>
      </c>
    </row>
    <row r="1026" spans="1:13" ht="12.75">
      <c r="A1026" s="11"/>
      <c r="B1026" s="287">
        <f>SUM(B1024:B1025)</f>
        <v>1900</v>
      </c>
      <c r="C1026" s="11" t="s">
        <v>1</v>
      </c>
      <c r="D1026" s="11"/>
      <c r="E1026" s="11"/>
      <c r="F1026" s="18"/>
      <c r="G1026" s="18"/>
      <c r="H1026" s="55">
        <v>0</v>
      </c>
      <c r="I1026" s="56">
        <f t="shared" si="59"/>
        <v>4.222222222222222</v>
      </c>
      <c r="J1026" s="57"/>
      <c r="K1026" s="57"/>
      <c r="L1026" s="57"/>
      <c r="M1026" s="2">
        <v>450</v>
      </c>
    </row>
    <row r="1027" spans="1:25" s="15" customFormat="1" ht="12.75">
      <c r="A1027" s="1"/>
      <c r="B1027" s="288"/>
      <c r="C1027" s="1"/>
      <c r="D1027" s="1"/>
      <c r="E1027" s="1"/>
      <c r="F1027" s="27"/>
      <c r="G1027" s="27"/>
      <c r="H1027" s="6">
        <f>H1026-B1027</f>
        <v>0</v>
      </c>
      <c r="I1027" s="22">
        <f t="shared" si="59"/>
        <v>0</v>
      </c>
      <c r="J1027"/>
      <c r="K1027"/>
      <c r="L1027"/>
      <c r="M1027" s="2">
        <v>450</v>
      </c>
      <c r="T1027" s="32"/>
      <c r="U1027" s="12"/>
      <c r="V1027" s="12"/>
      <c r="W1027" s="12"/>
      <c r="X1027" s="30"/>
      <c r="Y1027" s="30"/>
    </row>
    <row r="1028" spans="1:25" s="15" customFormat="1" ht="12.75">
      <c r="A1028" s="1"/>
      <c r="B1028" s="288"/>
      <c r="C1028" s="1"/>
      <c r="D1028" s="1"/>
      <c r="E1028" s="1"/>
      <c r="F1028" s="27"/>
      <c r="G1028" s="27"/>
      <c r="H1028" s="6">
        <f>H1027-B1028</f>
        <v>0</v>
      </c>
      <c r="I1028" s="22">
        <f t="shared" si="59"/>
        <v>0</v>
      </c>
      <c r="J1028"/>
      <c r="K1028"/>
      <c r="L1028"/>
      <c r="M1028" s="2">
        <v>450</v>
      </c>
      <c r="T1028" s="32"/>
      <c r="U1028" s="12"/>
      <c r="V1028" s="12"/>
      <c r="W1028" s="12"/>
      <c r="X1028" s="30"/>
      <c r="Y1028" s="30"/>
    </row>
    <row r="1029" spans="1:13" s="15" customFormat="1" ht="12.75">
      <c r="A1029" s="12"/>
      <c r="B1029" s="177">
        <v>1200</v>
      </c>
      <c r="C1029" s="12" t="s">
        <v>90</v>
      </c>
      <c r="D1029" s="12" t="s">
        <v>83</v>
      </c>
      <c r="E1029" s="12" t="s">
        <v>86</v>
      </c>
      <c r="F1029" s="30" t="s">
        <v>613</v>
      </c>
      <c r="G1029" s="30" t="s">
        <v>211</v>
      </c>
      <c r="H1029" s="6">
        <f>H1028-B1029</f>
        <v>-1200</v>
      </c>
      <c r="I1029" s="22">
        <f t="shared" si="59"/>
        <v>2.6666666666666665</v>
      </c>
      <c r="K1029" s="15" t="s">
        <v>614</v>
      </c>
      <c r="M1029" s="40">
        <v>450</v>
      </c>
    </row>
    <row r="1030" spans="1:25" s="57" customFormat="1" ht="12.75">
      <c r="A1030" s="12"/>
      <c r="B1030" s="288">
        <v>2000</v>
      </c>
      <c r="C1030" s="1" t="s">
        <v>90</v>
      </c>
      <c r="D1030" s="1" t="s">
        <v>83</v>
      </c>
      <c r="E1030" s="1" t="s">
        <v>86</v>
      </c>
      <c r="F1030" s="27" t="s">
        <v>615</v>
      </c>
      <c r="G1030" s="27" t="s">
        <v>211</v>
      </c>
      <c r="H1030" s="6">
        <f>H1029-B1030</f>
        <v>-3200</v>
      </c>
      <c r="I1030" s="22">
        <f t="shared" si="59"/>
        <v>4.444444444444445</v>
      </c>
      <c r="J1030" s="15"/>
      <c r="K1030" s="15" t="s">
        <v>605</v>
      </c>
      <c r="L1030" s="15"/>
      <c r="M1030" s="2">
        <v>450</v>
      </c>
      <c r="T1030" s="55"/>
      <c r="U1030" s="11"/>
      <c r="V1030" s="11"/>
      <c r="W1030" s="11"/>
      <c r="X1030" s="18"/>
      <c r="Y1030" s="18"/>
    </row>
    <row r="1031" spans="1:25" s="15" customFormat="1" ht="12.75">
      <c r="A1031" s="12"/>
      <c r="B1031" s="288">
        <v>875</v>
      </c>
      <c r="C1031" s="12" t="s">
        <v>90</v>
      </c>
      <c r="D1031" s="1" t="s">
        <v>83</v>
      </c>
      <c r="E1031" s="1" t="s">
        <v>86</v>
      </c>
      <c r="F1031" s="352" t="s">
        <v>616</v>
      </c>
      <c r="G1031" s="27" t="s">
        <v>273</v>
      </c>
      <c r="H1031" s="6">
        <f>H1030-B1031</f>
        <v>-4075</v>
      </c>
      <c r="I1031" s="22">
        <f t="shared" si="59"/>
        <v>1.9444444444444444</v>
      </c>
      <c r="K1031" s="15" t="s">
        <v>506</v>
      </c>
      <c r="M1031" s="2">
        <v>450</v>
      </c>
      <c r="T1031" s="29"/>
      <c r="U1031" s="12"/>
      <c r="V1031" s="12"/>
      <c r="W1031" s="12"/>
      <c r="X1031" s="30"/>
      <c r="Y1031" s="30"/>
    </row>
    <row r="1032" spans="1:25" s="15" customFormat="1" ht="12.75">
      <c r="A1032" s="11"/>
      <c r="B1032" s="287">
        <f>SUM(B1029:B1031)</f>
        <v>4075</v>
      </c>
      <c r="C1032" s="11" t="s">
        <v>90</v>
      </c>
      <c r="D1032" s="11"/>
      <c r="E1032" s="11"/>
      <c r="F1032" s="18"/>
      <c r="G1032" s="18"/>
      <c r="H1032" s="55">
        <v>0</v>
      </c>
      <c r="I1032" s="56">
        <f t="shared" si="59"/>
        <v>9.055555555555555</v>
      </c>
      <c r="J1032" s="57"/>
      <c r="K1032" s="57"/>
      <c r="L1032" s="57"/>
      <c r="M1032" s="2">
        <v>450</v>
      </c>
      <c r="T1032" s="29"/>
      <c r="U1032" s="12"/>
      <c r="V1032" s="12"/>
      <c r="W1032" s="12"/>
      <c r="X1032" s="30"/>
      <c r="Y1032" s="30"/>
    </row>
    <row r="1033" spans="1:25" ht="12.75">
      <c r="A1033" s="12"/>
      <c r="B1033" s="177"/>
      <c r="C1033" s="12"/>
      <c r="D1033" s="12"/>
      <c r="E1033" s="12"/>
      <c r="F1033" s="30"/>
      <c r="G1033" s="30"/>
      <c r="H1033" s="6">
        <f aca="true" t="shared" si="61" ref="H1033:H1039">H1032-B1033</f>
        <v>0</v>
      </c>
      <c r="I1033" s="22">
        <f t="shared" si="59"/>
        <v>0</v>
      </c>
      <c r="J1033" s="15"/>
      <c r="K1033" s="15"/>
      <c r="L1033" s="15"/>
      <c r="M1033" s="2">
        <v>450</v>
      </c>
      <c r="N1033" s="15"/>
      <c r="O1033" s="15"/>
      <c r="P1033" s="15"/>
      <c r="Q1033" s="15"/>
      <c r="R1033" s="15"/>
      <c r="S1033" s="15"/>
      <c r="T1033" s="69"/>
      <c r="U1033" s="1"/>
      <c r="V1033" s="1"/>
      <c r="W1033" s="1"/>
      <c r="X1033" s="70"/>
      <c r="Y1033" s="27"/>
    </row>
    <row r="1034" spans="1:25" ht="12.75">
      <c r="A1034" s="12"/>
      <c r="B1034" s="177"/>
      <c r="C1034" s="12"/>
      <c r="D1034" s="12"/>
      <c r="E1034" s="12"/>
      <c r="F1034" s="30"/>
      <c r="G1034" s="30"/>
      <c r="H1034" s="6">
        <f t="shared" si="61"/>
        <v>0</v>
      </c>
      <c r="I1034" s="22">
        <f t="shared" si="59"/>
        <v>0</v>
      </c>
      <c r="J1034" s="15"/>
      <c r="K1034" s="15"/>
      <c r="L1034" s="15"/>
      <c r="M1034" s="2">
        <v>450</v>
      </c>
      <c r="N1034" s="15"/>
      <c r="O1034" s="15"/>
      <c r="P1034" s="15"/>
      <c r="Q1034" s="15"/>
      <c r="R1034" s="15"/>
      <c r="S1034" s="15"/>
      <c r="T1034" s="69"/>
      <c r="U1034" s="1"/>
      <c r="V1034" s="1"/>
      <c r="W1034" s="1"/>
      <c r="X1034" s="27"/>
      <c r="Y1034" s="27"/>
    </row>
    <row r="1035" spans="2:25" ht="12.75">
      <c r="B1035" s="288">
        <v>2500</v>
      </c>
      <c r="C1035" s="1" t="s">
        <v>617</v>
      </c>
      <c r="D1035" s="1" t="s">
        <v>83</v>
      </c>
      <c r="E1035" s="1" t="s">
        <v>618</v>
      </c>
      <c r="F1035" s="27" t="s">
        <v>619</v>
      </c>
      <c r="G1035" s="27" t="s">
        <v>218</v>
      </c>
      <c r="H1035" s="6">
        <f t="shared" si="61"/>
        <v>-2500</v>
      </c>
      <c r="I1035" s="22">
        <f t="shared" si="59"/>
        <v>5.555555555555555</v>
      </c>
      <c r="J1035" s="15"/>
      <c r="K1035" s="15" t="s">
        <v>605</v>
      </c>
      <c r="L1035" s="15"/>
      <c r="M1035" s="2">
        <v>450</v>
      </c>
      <c r="N1035" s="15"/>
      <c r="O1035" s="15"/>
      <c r="P1035" s="15"/>
      <c r="Q1035" s="15"/>
      <c r="R1035" s="15"/>
      <c r="S1035" s="15"/>
      <c r="T1035" s="6"/>
      <c r="U1035" s="1"/>
      <c r="V1035" s="1"/>
      <c r="W1035" s="1"/>
      <c r="X1035" s="27"/>
      <c r="Y1035" s="27"/>
    </row>
    <row r="1036" spans="2:25" ht="12.75">
      <c r="B1036" s="288">
        <v>2500</v>
      </c>
      <c r="C1036" s="1" t="s">
        <v>620</v>
      </c>
      <c r="D1036" s="1" t="s">
        <v>83</v>
      </c>
      <c r="E1036" s="1" t="s">
        <v>618</v>
      </c>
      <c r="F1036" s="27" t="s">
        <v>621</v>
      </c>
      <c r="G1036" s="27" t="s">
        <v>273</v>
      </c>
      <c r="H1036" s="6">
        <f t="shared" si="61"/>
        <v>-5000</v>
      </c>
      <c r="I1036" s="22">
        <f t="shared" si="59"/>
        <v>5.555555555555555</v>
      </c>
      <c r="J1036" s="15"/>
      <c r="K1036" s="15" t="s">
        <v>605</v>
      </c>
      <c r="L1036" s="15">
        <v>1</v>
      </c>
      <c r="M1036" s="2">
        <v>450</v>
      </c>
      <c r="N1036" s="15"/>
      <c r="O1036" s="15"/>
      <c r="P1036" s="15"/>
      <c r="Q1036" s="15"/>
      <c r="R1036" s="15"/>
      <c r="S1036" s="15"/>
      <c r="T1036" s="6"/>
      <c r="U1036" s="1"/>
      <c r="V1036" s="1"/>
      <c r="W1036" s="1"/>
      <c r="X1036" s="27"/>
      <c r="Y1036" s="27"/>
    </row>
    <row r="1037" spans="2:25" ht="12.75">
      <c r="B1037" s="288">
        <v>1500</v>
      </c>
      <c r="C1037" s="1" t="s">
        <v>622</v>
      </c>
      <c r="D1037" s="1" t="s">
        <v>83</v>
      </c>
      <c r="E1037" s="1" t="s">
        <v>618</v>
      </c>
      <c r="F1037" s="27" t="s">
        <v>623</v>
      </c>
      <c r="G1037" s="27" t="s">
        <v>335</v>
      </c>
      <c r="H1037" s="6">
        <f t="shared" si="61"/>
        <v>-6500</v>
      </c>
      <c r="I1037" s="22">
        <f t="shared" si="59"/>
        <v>3.3333333333333335</v>
      </c>
      <c r="J1037" s="15"/>
      <c r="K1037" s="15" t="s">
        <v>605</v>
      </c>
      <c r="L1037" s="15"/>
      <c r="M1037" s="2">
        <v>450</v>
      </c>
      <c r="N1037" s="15"/>
      <c r="O1037" s="15"/>
      <c r="P1037" s="15"/>
      <c r="Q1037" s="15"/>
      <c r="R1037" s="15"/>
      <c r="S1037" s="15"/>
      <c r="T1037" s="6"/>
      <c r="U1037" s="1"/>
      <c r="V1037" s="1"/>
      <c r="W1037" s="1"/>
      <c r="X1037" s="353"/>
      <c r="Y1037" s="27"/>
    </row>
    <row r="1038" spans="2:25" ht="12.75">
      <c r="B1038" s="288">
        <v>1500</v>
      </c>
      <c r="C1038" s="1" t="s">
        <v>624</v>
      </c>
      <c r="D1038" s="1" t="s">
        <v>83</v>
      </c>
      <c r="E1038" s="1" t="s">
        <v>618</v>
      </c>
      <c r="F1038" s="27" t="s">
        <v>625</v>
      </c>
      <c r="G1038" s="27" t="s">
        <v>337</v>
      </c>
      <c r="H1038" s="6">
        <f t="shared" si="61"/>
        <v>-8000</v>
      </c>
      <c r="I1038" s="22">
        <f t="shared" si="59"/>
        <v>3.3333333333333335</v>
      </c>
      <c r="J1038" s="15"/>
      <c r="K1038" s="15" t="s">
        <v>605</v>
      </c>
      <c r="L1038" s="15">
        <v>2</v>
      </c>
      <c r="M1038" s="2">
        <v>450</v>
      </c>
      <c r="N1038" s="15"/>
      <c r="O1038" s="15"/>
      <c r="P1038" s="15"/>
      <c r="Q1038" s="15"/>
      <c r="R1038" s="15"/>
      <c r="S1038" s="15"/>
      <c r="T1038" s="6"/>
      <c r="U1038" s="1"/>
      <c r="V1038" s="1"/>
      <c r="W1038" s="1"/>
      <c r="X1038" s="27"/>
      <c r="Y1038" s="27"/>
    </row>
    <row r="1039" spans="2:13" ht="12.75">
      <c r="B1039" s="288">
        <v>1000</v>
      </c>
      <c r="C1039" s="1" t="s">
        <v>626</v>
      </c>
      <c r="D1039" s="1" t="s">
        <v>83</v>
      </c>
      <c r="E1039" s="1" t="s">
        <v>618</v>
      </c>
      <c r="F1039" s="30" t="s">
        <v>604</v>
      </c>
      <c r="G1039" s="27" t="s">
        <v>337</v>
      </c>
      <c r="H1039" s="29">
        <f t="shared" si="61"/>
        <v>-9000</v>
      </c>
      <c r="I1039" s="22">
        <f t="shared" si="59"/>
        <v>2.2222222222222223</v>
      </c>
      <c r="J1039" s="15"/>
      <c r="K1039" s="15" t="s">
        <v>605</v>
      </c>
      <c r="L1039" s="15"/>
      <c r="M1039" s="2">
        <v>450</v>
      </c>
    </row>
    <row r="1040" spans="2:25" ht="12.75">
      <c r="B1040" s="288">
        <v>2000</v>
      </c>
      <c r="C1040" s="1" t="s">
        <v>617</v>
      </c>
      <c r="D1040" s="1" t="s">
        <v>83</v>
      </c>
      <c r="E1040" s="1" t="s">
        <v>618</v>
      </c>
      <c r="F1040" s="27" t="s">
        <v>627</v>
      </c>
      <c r="G1040" s="27" t="s">
        <v>337</v>
      </c>
      <c r="H1040" s="29">
        <f>H1038-B1040</f>
        <v>-10000</v>
      </c>
      <c r="I1040" s="22">
        <f aca="true" t="shared" si="62" ref="I1040:I1103">+B1040/M1040</f>
        <v>4.444444444444445</v>
      </c>
      <c r="J1040" s="15"/>
      <c r="K1040" s="15" t="s">
        <v>605</v>
      </c>
      <c r="L1040" s="15"/>
      <c r="M1040" s="2">
        <v>450</v>
      </c>
      <c r="N1040" s="15"/>
      <c r="O1040" s="15"/>
      <c r="P1040" s="15"/>
      <c r="Q1040" s="15"/>
      <c r="R1040" s="15"/>
      <c r="S1040" s="15"/>
      <c r="T1040" s="6"/>
      <c r="U1040" s="1"/>
      <c r="V1040" s="1"/>
      <c r="W1040" s="1"/>
      <c r="X1040" s="27"/>
      <c r="Y1040" s="27"/>
    </row>
    <row r="1041" spans="1:25" s="15" customFormat="1" ht="12.75">
      <c r="A1041" s="1"/>
      <c r="B1041" s="288">
        <v>3500</v>
      </c>
      <c r="C1041" s="1" t="s">
        <v>628</v>
      </c>
      <c r="D1041" s="1" t="s">
        <v>83</v>
      </c>
      <c r="E1041" s="1" t="s">
        <v>618</v>
      </c>
      <c r="F1041" s="27" t="s">
        <v>629</v>
      </c>
      <c r="G1041" s="27" t="s">
        <v>271</v>
      </c>
      <c r="H1041" s="29">
        <f aca="true" t="shared" si="63" ref="H1041:H1061">H1040-B1041</f>
        <v>-13500</v>
      </c>
      <c r="I1041" s="22">
        <f t="shared" si="62"/>
        <v>7.777777777777778</v>
      </c>
      <c r="K1041" s="15" t="s">
        <v>614</v>
      </c>
      <c r="M1041" s="2">
        <v>450</v>
      </c>
      <c r="T1041" s="29"/>
      <c r="U1041" s="12"/>
      <c r="V1041" s="12"/>
      <c r="W1041" s="12"/>
      <c r="X1041" s="30"/>
      <c r="Y1041" s="30"/>
    </row>
    <row r="1042" spans="1:25" s="15" customFormat="1" ht="12.75">
      <c r="A1042" s="1"/>
      <c r="B1042" s="288">
        <v>1500</v>
      </c>
      <c r="C1042" s="1" t="s">
        <v>630</v>
      </c>
      <c r="D1042" s="1" t="s">
        <v>83</v>
      </c>
      <c r="E1042" s="1" t="s">
        <v>618</v>
      </c>
      <c r="F1042" s="27" t="s">
        <v>631</v>
      </c>
      <c r="G1042" s="27" t="s">
        <v>271</v>
      </c>
      <c r="H1042" s="29">
        <f t="shared" si="63"/>
        <v>-15000</v>
      </c>
      <c r="I1042" s="22">
        <f t="shared" si="62"/>
        <v>3.3333333333333335</v>
      </c>
      <c r="K1042" s="15" t="s">
        <v>614</v>
      </c>
      <c r="M1042" s="2">
        <v>450</v>
      </c>
      <c r="T1042" s="29"/>
      <c r="U1042" s="12"/>
      <c r="V1042" s="12"/>
      <c r="W1042" s="12"/>
      <c r="X1042" s="30"/>
      <c r="Y1042" s="30"/>
    </row>
    <row r="1043" spans="1:25" ht="12.75">
      <c r="A1043" s="12"/>
      <c r="B1043" s="177">
        <v>5000</v>
      </c>
      <c r="C1043" s="12" t="s">
        <v>632</v>
      </c>
      <c r="D1043" s="12" t="s">
        <v>83</v>
      </c>
      <c r="E1043" s="12" t="s">
        <v>618</v>
      </c>
      <c r="F1043" s="30" t="s">
        <v>633</v>
      </c>
      <c r="G1043" s="30" t="s">
        <v>273</v>
      </c>
      <c r="H1043" s="29">
        <f t="shared" si="63"/>
        <v>-20000</v>
      </c>
      <c r="I1043" s="22">
        <f t="shared" si="62"/>
        <v>11.11111111111111</v>
      </c>
      <c r="J1043" s="15"/>
      <c r="K1043" s="15" t="s">
        <v>614</v>
      </c>
      <c r="L1043" s="15">
        <v>3</v>
      </c>
      <c r="M1043" s="2">
        <v>450</v>
      </c>
      <c r="N1043" s="15"/>
      <c r="O1043" s="15"/>
      <c r="P1043" s="15"/>
      <c r="Q1043" s="15"/>
      <c r="R1043" s="15"/>
      <c r="S1043" s="15"/>
      <c r="T1043" s="6"/>
      <c r="U1043" s="1"/>
      <c r="V1043" s="1"/>
      <c r="W1043" s="1"/>
      <c r="X1043" s="27"/>
      <c r="Y1043" s="27"/>
    </row>
    <row r="1044" spans="2:25" ht="12.75">
      <c r="B1044" s="288">
        <v>3500</v>
      </c>
      <c r="C1044" s="1" t="s">
        <v>620</v>
      </c>
      <c r="D1044" s="1" t="s">
        <v>83</v>
      </c>
      <c r="E1044" s="1" t="s">
        <v>618</v>
      </c>
      <c r="F1044" s="27" t="s">
        <v>634</v>
      </c>
      <c r="G1044" s="27" t="s">
        <v>208</v>
      </c>
      <c r="H1044" s="29">
        <f t="shared" si="63"/>
        <v>-23500</v>
      </c>
      <c r="I1044" s="22">
        <f t="shared" si="62"/>
        <v>7.777777777777778</v>
      </c>
      <c r="J1044" s="15"/>
      <c r="K1044" s="15" t="s">
        <v>506</v>
      </c>
      <c r="L1044" s="15"/>
      <c r="M1044" s="2">
        <v>450</v>
      </c>
      <c r="N1044" s="15"/>
      <c r="O1044" s="15"/>
      <c r="P1044" s="15"/>
      <c r="Q1044" s="15"/>
      <c r="R1044" s="15"/>
      <c r="S1044" s="15"/>
      <c r="T1044" s="6"/>
      <c r="U1044" s="1"/>
      <c r="V1044" s="1"/>
      <c r="W1044" s="1"/>
      <c r="X1044" s="27"/>
      <c r="Y1044" s="27"/>
    </row>
    <row r="1045" spans="2:25" ht="12.75">
      <c r="B1045" s="351">
        <v>2000</v>
      </c>
      <c r="C1045" s="1" t="s">
        <v>622</v>
      </c>
      <c r="D1045" s="1" t="s">
        <v>83</v>
      </c>
      <c r="E1045" s="1" t="s">
        <v>618</v>
      </c>
      <c r="F1045" s="27" t="s">
        <v>608</v>
      </c>
      <c r="G1045" s="27" t="s">
        <v>211</v>
      </c>
      <c r="H1045" s="29">
        <f t="shared" si="63"/>
        <v>-25500</v>
      </c>
      <c r="I1045" s="22">
        <f t="shared" si="62"/>
        <v>4.444444444444445</v>
      </c>
      <c r="J1045" s="15"/>
      <c r="K1045" s="15" t="s">
        <v>506</v>
      </c>
      <c r="L1045" s="15"/>
      <c r="M1045" s="2">
        <v>450</v>
      </c>
      <c r="N1045" s="15"/>
      <c r="O1045" s="15"/>
      <c r="P1045" s="15"/>
      <c r="Q1045" s="15"/>
      <c r="R1045" s="15"/>
      <c r="S1045" s="15"/>
      <c r="T1045" s="6"/>
      <c r="U1045" s="1"/>
      <c r="V1045" s="1"/>
      <c r="W1045" s="1"/>
      <c r="X1045" s="27"/>
      <c r="Y1045" s="27"/>
    </row>
    <row r="1046" spans="2:25" ht="12.75">
      <c r="B1046" s="351">
        <v>2000</v>
      </c>
      <c r="C1046" s="1" t="s">
        <v>624</v>
      </c>
      <c r="D1046" s="1" t="s">
        <v>83</v>
      </c>
      <c r="E1046" s="1" t="s">
        <v>618</v>
      </c>
      <c r="F1046" s="30" t="s">
        <v>608</v>
      </c>
      <c r="G1046" s="27" t="s">
        <v>211</v>
      </c>
      <c r="H1046" s="29">
        <f t="shared" si="63"/>
        <v>-27500</v>
      </c>
      <c r="I1046" s="22">
        <f t="shared" si="62"/>
        <v>4.444444444444445</v>
      </c>
      <c r="J1046" s="15"/>
      <c r="K1046" s="15" t="s">
        <v>506</v>
      </c>
      <c r="L1046" s="15">
        <v>4</v>
      </c>
      <c r="M1046" s="2">
        <v>450</v>
      </c>
      <c r="N1046" s="15"/>
      <c r="O1046" s="15"/>
      <c r="P1046" s="15"/>
      <c r="Q1046" s="15"/>
      <c r="R1046" s="15"/>
      <c r="S1046" s="15"/>
      <c r="T1046" s="6"/>
      <c r="U1046" s="1"/>
      <c r="V1046" s="1"/>
      <c r="W1046" s="1"/>
      <c r="X1046" s="27"/>
      <c r="Y1046" s="27"/>
    </row>
    <row r="1047" spans="2:25" ht="12.75">
      <c r="B1047" s="288">
        <v>3500</v>
      </c>
      <c r="C1047" s="1" t="s">
        <v>617</v>
      </c>
      <c r="D1047" s="1" t="s">
        <v>83</v>
      </c>
      <c r="E1047" s="1" t="s">
        <v>23</v>
      </c>
      <c r="F1047" s="27" t="s">
        <v>635</v>
      </c>
      <c r="G1047" s="27" t="s">
        <v>214</v>
      </c>
      <c r="H1047" s="29">
        <f t="shared" si="63"/>
        <v>-31000</v>
      </c>
      <c r="I1047" s="22">
        <f t="shared" si="62"/>
        <v>7.777777777777778</v>
      </c>
      <c r="J1047" s="15"/>
      <c r="K1047" s="15" t="s">
        <v>506</v>
      </c>
      <c r="L1047" s="15"/>
      <c r="M1047" s="2">
        <v>450</v>
      </c>
      <c r="N1047" s="15"/>
      <c r="O1047" s="15"/>
      <c r="P1047" s="15"/>
      <c r="Q1047" s="15"/>
      <c r="R1047" s="15"/>
      <c r="S1047" s="15"/>
      <c r="T1047" s="6"/>
      <c r="U1047" s="1"/>
      <c r="V1047" s="1"/>
      <c r="W1047" s="1"/>
      <c r="X1047" s="27"/>
      <c r="Y1047" s="27"/>
    </row>
    <row r="1048" spans="2:25" ht="12.75">
      <c r="B1048" s="288">
        <v>3000</v>
      </c>
      <c r="C1048" s="1" t="s">
        <v>620</v>
      </c>
      <c r="D1048" s="1" t="s">
        <v>83</v>
      </c>
      <c r="E1048" s="1" t="s">
        <v>618</v>
      </c>
      <c r="F1048" s="27" t="s">
        <v>636</v>
      </c>
      <c r="G1048" s="27" t="s">
        <v>339</v>
      </c>
      <c r="H1048" s="29">
        <f t="shared" si="63"/>
        <v>-34000</v>
      </c>
      <c r="I1048" s="22">
        <f t="shared" si="62"/>
        <v>6.666666666666667</v>
      </c>
      <c r="J1048" s="15"/>
      <c r="K1048" s="15" t="s">
        <v>506</v>
      </c>
      <c r="L1048" s="15">
        <v>5</v>
      </c>
      <c r="M1048" s="2">
        <v>450</v>
      </c>
      <c r="N1048" s="15"/>
      <c r="O1048" s="15"/>
      <c r="P1048" s="15"/>
      <c r="Q1048" s="15"/>
      <c r="R1048" s="15"/>
      <c r="S1048" s="15"/>
      <c r="T1048" s="6"/>
      <c r="U1048" s="1"/>
      <c r="V1048" s="1"/>
      <c r="W1048" s="1"/>
      <c r="X1048" s="27"/>
      <c r="Y1048" s="27"/>
    </row>
    <row r="1049" spans="2:25" ht="12.75">
      <c r="B1049" s="288">
        <v>1500</v>
      </c>
      <c r="C1049" s="1" t="s">
        <v>637</v>
      </c>
      <c r="D1049" s="1" t="s">
        <v>83</v>
      </c>
      <c r="E1049" s="1" t="s">
        <v>618</v>
      </c>
      <c r="F1049" s="27" t="s">
        <v>608</v>
      </c>
      <c r="G1049" s="27" t="s">
        <v>339</v>
      </c>
      <c r="H1049" s="29">
        <f t="shared" si="63"/>
        <v>-35500</v>
      </c>
      <c r="I1049" s="22">
        <f t="shared" si="62"/>
        <v>3.3333333333333335</v>
      </c>
      <c r="J1049" s="15"/>
      <c r="K1049" s="15" t="s">
        <v>506</v>
      </c>
      <c r="L1049" s="15"/>
      <c r="M1049" s="2">
        <v>450</v>
      </c>
      <c r="N1049" s="15"/>
      <c r="O1049" s="15"/>
      <c r="P1049" s="15"/>
      <c r="Q1049" s="15"/>
      <c r="R1049" s="15"/>
      <c r="S1049" s="15"/>
      <c r="T1049" s="6"/>
      <c r="U1049" s="1"/>
      <c r="V1049" s="1"/>
      <c r="W1049" s="1"/>
      <c r="X1049" s="27"/>
      <c r="Y1049" s="27"/>
    </row>
    <row r="1050" spans="2:25" ht="12.75">
      <c r="B1050" s="288">
        <v>500</v>
      </c>
      <c r="C1050" s="1" t="s">
        <v>638</v>
      </c>
      <c r="D1050" s="1" t="s">
        <v>83</v>
      </c>
      <c r="E1050" s="1" t="s">
        <v>618</v>
      </c>
      <c r="F1050" s="27" t="s">
        <v>639</v>
      </c>
      <c r="G1050" s="27" t="s">
        <v>339</v>
      </c>
      <c r="H1050" s="29">
        <f t="shared" si="63"/>
        <v>-36000</v>
      </c>
      <c r="I1050" s="22">
        <f t="shared" si="62"/>
        <v>1.1111111111111112</v>
      </c>
      <c r="J1050" s="15"/>
      <c r="K1050" s="15" t="s">
        <v>506</v>
      </c>
      <c r="L1050" s="15"/>
      <c r="M1050" s="2">
        <v>450</v>
      </c>
      <c r="N1050" s="15"/>
      <c r="O1050" s="15"/>
      <c r="P1050" s="15"/>
      <c r="Q1050" s="15"/>
      <c r="R1050" s="15"/>
      <c r="S1050" s="15"/>
      <c r="T1050" s="6"/>
      <c r="U1050" s="1"/>
      <c r="V1050" s="1"/>
      <c r="W1050" s="1"/>
      <c r="X1050" s="27"/>
      <c r="Y1050" s="27"/>
    </row>
    <row r="1051" spans="2:25" ht="12.75">
      <c r="B1051" s="288">
        <v>9000</v>
      </c>
      <c r="C1051" s="1" t="s">
        <v>640</v>
      </c>
      <c r="D1051" s="1" t="s">
        <v>83</v>
      </c>
      <c r="E1051" s="1" t="s">
        <v>618</v>
      </c>
      <c r="F1051" s="27" t="s">
        <v>641</v>
      </c>
      <c r="G1051" s="27" t="s">
        <v>341</v>
      </c>
      <c r="H1051" s="29">
        <f t="shared" si="63"/>
        <v>-45000</v>
      </c>
      <c r="I1051" s="22">
        <f t="shared" si="62"/>
        <v>20</v>
      </c>
      <c r="J1051" s="15"/>
      <c r="K1051" s="15" t="s">
        <v>506</v>
      </c>
      <c r="L1051" s="15"/>
      <c r="M1051" s="2">
        <v>450</v>
      </c>
      <c r="N1051" s="15"/>
      <c r="O1051" s="15"/>
      <c r="P1051" s="15"/>
      <c r="Q1051" s="15"/>
      <c r="R1051" s="15"/>
      <c r="S1051" s="15"/>
      <c r="T1051" s="6"/>
      <c r="U1051" s="1"/>
      <c r="V1051" s="1"/>
      <c r="W1051" s="1"/>
      <c r="X1051" s="27"/>
      <c r="Y1051" s="27"/>
    </row>
    <row r="1052" spans="2:25" ht="12.75">
      <c r="B1052" s="288">
        <v>10000</v>
      </c>
      <c r="C1052" s="1" t="s">
        <v>642</v>
      </c>
      <c r="D1052" s="1" t="s">
        <v>83</v>
      </c>
      <c r="E1052" s="1" t="s">
        <v>618</v>
      </c>
      <c r="F1052" s="27" t="s">
        <v>643</v>
      </c>
      <c r="G1052" s="27" t="s">
        <v>343</v>
      </c>
      <c r="H1052" s="29">
        <f t="shared" si="63"/>
        <v>-55000</v>
      </c>
      <c r="I1052" s="22">
        <f t="shared" si="62"/>
        <v>22.22222222222222</v>
      </c>
      <c r="J1052" s="15"/>
      <c r="K1052" s="15" t="s">
        <v>506</v>
      </c>
      <c r="L1052" s="15"/>
      <c r="M1052" s="2">
        <v>450</v>
      </c>
      <c r="N1052" s="15"/>
      <c r="O1052" s="15"/>
      <c r="P1052" s="15"/>
      <c r="Q1052" s="15"/>
      <c r="R1052" s="15"/>
      <c r="S1052" s="15"/>
      <c r="T1052" s="6"/>
      <c r="U1052" s="1"/>
      <c r="V1052" s="1"/>
      <c r="W1052" s="1"/>
      <c r="X1052" s="27"/>
      <c r="Y1052" s="27"/>
    </row>
    <row r="1053" spans="2:25" ht="12.75">
      <c r="B1053" s="288">
        <v>500</v>
      </c>
      <c r="C1053" s="1" t="s">
        <v>644</v>
      </c>
      <c r="D1053" s="1" t="s">
        <v>83</v>
      </c>
      <c r="E1053" s="1" t="s">
        <v>618</v>
      </c>
      <c r="F1053" s="27" t="s">
        <v>645</v>
      </c>
      <c r="G1053" s="27" t="s">
        <v>404</v>
      </c>
      <c r="H1053" s="29">
        <f t="shared" si="63"/>
        <v>-55500</v>
      </c>
      <c r="I1053" s="22">
        <f t="shared" si="62"/>
        <v>1.1111111111111112</v>
      </c>
      <c r="J1053" s="15"/>
      <c r="K1053" s="15" t="s">
        <v>506</v>
      </c>
      <c r="L1053" s="15"/>
      <c r="M1053" s="2">
        <v>450</v>
      </c>
      <c r="N1053" s="15"/>
      <c r="O1053" s="15"/>
      <c r="P1053" s="15"/>
      <c r="Q1053" s="15"/>
      <c r="R1053" s="15"/>
      <c r="S1053" s="15"/>
      <c r="T1053" s="6"/>
      <c r="U1053" s="1"/>
      <c r="V1053" s="1"/>
      <c r="W1053" s="1"/>
      <c r="X1053" s="353"/>
      <c r="Y1053" s="27"/>
    </row>
    <row r="1054" spans="2:25" ht="12.75">
      <c r="B1054" s="288">
        <v>2000</v>
      </c>
      <c r="C1054" s="1" t="s">
        <v>646</v>
      </c>
      <c r="D1054" s="1" t="s">
        <v>83</v>
      </c>
      <c r="E1054" s="1" t="s">
        <v>618</v>
      </c>
      <c r="F1054" s="27" t="s">
        <v>608</v>
      </c>
      <c r="G1054" s="27" t="s">
        <v>404</v>
      </c>
      <c r="H1054" s="29">
        <f t="shared" si="63"/>
        <v>-57500</v>
      </c>
      <c r="I1054" s="22">
        <f t="shared" si="62"/>
        <v>4.444444444444445</v>
      </c>
      <c r="J1054" s="15"/>
      <c r="K1054" s="15" t="s">
        <v>506</v>
      </c>
      <c r="L1054" s="15"/>
      <c r="M1054" s="2">
        <v>450</v>
      </c>
      <c r="N1054" s="15"/>
      <c r="O1054" s="15"/>
      <c r="P1054" s="15"/>
      <c r="Q1054" s="15"/>
      <c r="R1054" s="15"/>
      <c r="S1054" s="15"/>
      <c r="T1054" s="6"/>
      <c r="U1054" s="1"/>
      <c r="V1054" s="1"/>
      <c r="W1054" s="1"/>
      <c r="X1054" s="353"/>
      <c r="Y1054" s="27"/>
    </row>
    <row r="1055" spans="2:25" ht="12.75">
      <c r="B1055" s="288">
        <v>3000</v>
      </c>
      <c r="C1055" s="1" t="s">
        <v>617</v>
      </c>
      <c r="D1055" s="1" t="s">
        <v>83</v>
      </c>
      <c r="E1055" s="1" t="s">
        <v>618</v>
      </c>
      <c r="F1055" s="27" t="s">
        <v>647</v>
      </c>
      <c r="G1055" s="27" t="s">
        <v>50</v>
      </c>
      <c r="H1055" s="29">
        <f t="shared" si="63"/>
        <v>-60500</v>
      </c>
      <c r="I1055" s="22">
        <f t="shared" si="62"/>
        <v>6.666666666666667</v>
      </c>
      <c r="J1055" s="15"/>
      <c r="K1055" s="15" t="s">
        <v>506</v>
      </c>
      <c r="L1055" s="15"/>
      <c r="M1055" s="2">
        <v>450</v>
      </c>
      <c r="N1055" s="15"/>
      <c r="O1055" s="15"/>
      <c r="P1055" s="15"/>
      <c r="Q1055" s="15"/>
      <c r="R1055" s="15"/>
      <c r="S1055" s="15"/>
      <c r="T1055" s="6"/>
      <c r="U1055" s="1"/>
      <c r="V1055" s="1"/>
      <c r="W1055" s="1"/>
      <c r="X1055" s="353"/>
      <c r="Y1055" s="27"/>
    </row>
    <row r="1056" spans="2:25" ht="12.75">
      <c r="B1056" s="288">
        <v>3000</v>
      </c>
      <c r="C1056" s="1" t="s">
        <v>620</v>
      </c>
      <c r="D1056" s="1" t="s">
        <v>83</v>
      </c>
      <c r="E1056" s="1" t="s">
        <v>618</v>
      </c>
      <c r="F1056" s="27" t="s">
        <v>648</v>
      </c>
      <c r="G1056" s="27" t="s">
        <v>51</v>
      </c>
      <c r="H1056" s="29">
        <f t="shared" si="63"/>
        <v>-63500</v>
      </c>
      <c r="I1056" s="22">
        <f t="shared" si="62"/>
        <v>6.666666666666667</v>
      </c>
      <c r="J1056" s="15"/>
      <c r="K1056" s="15" t="s">
        <v>506</v>
      </c>
      <c r="L1056" s="15">
        <v>6</v>
      </c>
      <c r="M1056" s="2">
        <v>450</v>
      </c>
      <c r="N1056" s="15"/>
      <c r="O1056" s="15"/>
      <c r="P1056" s="15"/>
      <c r="Q1056" s="15"/>
      <c r="R1056" s="15"/>
      <c r="S1056" s="15"/>
      <c r="T1056" s="6"/>
      <c r="U1056" s="1"/>
      <c r="V1056" s="1"/>
      <c r="W1056" s="1"/>
      <c r="X1056" s="353"/>
      <c r="Y1056" s="27"/>
    </row>
    <row r="1057" spans="2:25" ht="12.75">
      <c r="B1057" s="288">
        <v>3500</v>
      </c>
      <c r="C1057" s="1" t="s">
        <v>617</v>
      </c>
      <c r="D1057" s="1" t="s">
        <v>83</v>
      </c>
      <c r="E1057" s="1" t="s">
        <v>618</v>
      </c>
      <c r="F1057" s="27" t="s">
        <v>649</v>
      </c>
      <c r="G1057" s="27" t="s">
        <v>51</v>
      </c>
      <c r="H1057" s="29">
        <f t="shared" si="63"/>
        <v>-67000</v>
      </c>
      <c r="I1057" s="22">
        <f t="shared" si="62"/>
        <v>7.777777777777778</v>
      </c>
      <c r="J1057" s="15"/>
      <c r="K1057" s="15" t="s">
        <v>506</v>
      </c>
      <c r="L1057" s="15"/>
      <c r="M1057" s="2">
        <v>450</v>
      </c>
      <c r="N1057" s="15"/>
      <c r="O1057" s="15"/>
      <c r="P1057" s="15"/>
      <c r="Q1057" s="15"/>
      <c r="R1057" s="15"/>
      <c r="S1057" s="15"/>
      <c r="T1057" s="6"/>
      <c r="U1057" s="1"/>
      <c r="V1057" s="1"/>
      <c r="W1057" s="1"/>
      <c r="X1057" s="27"/>
      <c r="Y1057" s="27"/>
    </row>
    <row r="1058" spans="2:25" ht="12.75">
      <c r="B1058" s="288">
        <v>3500</v>
      </c>
      <c r="C1058" s="1" t="s">
        <v>620</v>
      </c>
      <c r="D1058" s="1" t="s">
        <v>83</v>
      </c>
      <c r="E1058" s="1" t="s">
        <v>618</v>
      </c>
      <c r="F1058" s="27" t="s">
        <v>650</v>
      </c>
      <c r="G1058" s="27" t="s">
        <v>462</v>
      </c>
      <c r="H1058" s="29">
        <f t="shared" si="63"/>
        <v>-70500</v>
      </c>
      <c r="I1058" s="22">
        <f t="shared" si="62"/>
        <v>7.777777777777778</v>
      </c>
      <c r="J1058" s="15"/>
      <c r="K1058" s="15" t="s">
        <v>506</v>
      </c>
      <c r="L1058" s="15">
        <v>7</v>
      </c>
      <c r="M1058" s="2">
        <v>450</v>
      </c>
      <c r="N1058" s="15"/>
      <c r="O1058" s="15"/>
      <c r="P1058" s="15"/>
      <c r="Q1058" s="15"/>
      <c r="R1058" s="15"/>
      <c r="S1058" s="15"/>
      <c r="T1058" s="6"/>
      <c r="U1058" s="1"/>
      <c r="V1058" s="1"/>
      <c r="W1058" s="1"/>
      <c r="X1058" s="27"/>
      <c r="Y1058" s="27"/>
    </row>
    <row r="1059" spans="2:25" ht="12.75">
      <c r="B1059" s="288">
        <v>3000</v>
      </c>
      <c r="C1059" s="1" t="s">
        <v>617</v>
      </c>
      <c r="D1059" s="1" t="s">
        <v>83</v>
      </c>
      <c r="E1059" s="1" t="s">
        <v>618</v>
      </c>
      <c r="F1059" s="27" t="s">
        <v>651</v>
      </c>
      <c r="G1059" s="27" t="s">
        <v>462</v>
      </c>
      <c r="H1059" s="29">
        <f t="shared" si="63"/>
        <v>-73500</v>
      </c>
      <c r="I1059" s="22">
        <f t="shared" si="62"/>
        <v>6.666666666666667</v>
      </c>
      <c r="J1059" s="15"/>
      <c r="K1059" s="15" t="s">
        <v>506</v>
      </c>
      <c r="L1059" s="15"/>
      <c r="M1059" s="2">
        <v>450</v>
      </c>
      <c r="N1059" s="15"/>
      <c r="O1059" s="15"/>
      <c r="P1059" s="15"/>
      <c r="Q1059" s="15"/>
      <c r="R1059" s="15"/>
      <c r="S1059" s="15"/>
      <c r="T1059" s="6"/>
      <c r="U1059" s="1"/>
      <c r="V1059" s="1"/>
      <c r="W1059" s="1"/>
      <c r="X1059" s="27"/>
      <c r="Y1059" s="27"/>
    </row>
    <row r="1060" spans="1:25" s="57" customFormat="1" ht="12.75">
      <c r="A1060" s="12"/>
      <c r="B1060" s="288">
        <v>3500</v>
      </c>
      <c r="C1060" s="1" t="s">
        <v>652</v>
      </c>
      <c r="D1060" s="12" t="s">
        <v>83</v>
      </c>
      <c r="E1060" s="1" t="s">
        <v>618</v>
      </c>
      <c r="F1060" s="27" t="s">
        <v>653</v>
      </c>
      <c r="G1060" s="27" t="s">
        <v>343</v>
      </c>
      <c r="H1060" s="29">
        <f t="shared" si="63"/>
        <v>-77000</v>
      </c>
      <c r="I1060" s="22">
        <f t="shared" si="62"/>
        <v>7.777777777777778</v>
      </c>
      <c r="J1060" s="15"/>
      <c r="K1060" s="15" t="s">
        <v>610</v>
      </c>
      <c r="L1060" s="15">
        <v>8</v>
      </c>
      <c r="M1060" s="2">
        <v>450</v>
      </c>
      <c r="T1060" s="55"/>
      <c r="U1060" s="11"/>
      <c r="V1060" s="11"/>
      <c r="W1060" s="11"/>
      <c r="X1060" s="18"/>
      <c r="Y1060" s="18"/>
    </row>
    <row r="1061" spans="2:25" ht="12.75">
      <c r="B1061" s="288">
        <v>3500</v>
      </c>
      <c r="C1061" s="1" t="s">
        <v>654</v>
      </c>
      <c r="D1061" s="1" t="s">
        <v>83</v>
      </c>
      <c r="E1061" s="1" t="s">
        <v>618</v>
      </c>
      <c r="F1061" s="27" t="s">
        <v>655</v>
      </c>
      <c r="G1061" s="27" t="s">
        <v>343</v>
      </c>
      <c r="H1061" s="29">
        <f t="shared" si="63"/>
        <v>-80500</v>
      </c>
      <c r="I1061" s="22">
        <f t="shared" si="62"/>
        <v>7.777777777777778</v>
      </c>
      <c r="J1061" s="15"/>
      <c r="K1061" s="15" t="s">
        <v>610</v>
      </c>
      <c r="L1061" s="15"/>
      <c r="M1061" s="2">
        <v>450</v>
      </c>
      <c r="N1061" s="15"/>
      <c r="O1061" s="15"/>
      <c r="P1061" s="15"/>
      <c r="Q1061" s="15"/>
      <c r="R1061" s="15"/>
      <c r="S1061" s="15"/>
      <c r="T1061" s="6"/>
      <c r="U1061" s="1"/>
      <c r="V1061" s="1"/>
      <c r="W1061" s="1"/>
      <c r="X1061" s="27"/>
      <c r="Y1061" s="27"/>
    </row>
    <row r="1062" spans="1:25" ht="12.75">
      <c r="A1062" s="11"/>
      <c r="B1062" s="287">
        <f>SUM(B1035:B1061)</f>
        <v>81500</v>
      </c>
      <c r="C1062" s="11" t="s">
        <v>19</v>
      </c>
      <c r="D1062" s="11"/>
      <c r="E1062" s="11"/>
      <c r="F1062" s="18"/>
      <c r="G1062" s="18"/>
      <c r="H1062" s="55">
        <v>0</v>
      </c>
      <c r="I1062" s="56">
        <f t="shared" si="62"/>
        <v>181.11111111111111</v>
      </c>
      <c r="J1062" s="57"/>
      <c r="K1062" s="57"/>
      <c r="L1062" s="57"/>
      <c r="M1062" s="2">
        <v>450</v>
      </c>
      <c r="N1062" s="15"/>
      <c r="O1062" s="15"/>
      <c r="P1062" s="15"/>
      <c r="Q1062" s="15"/>
      <c r="R1062" s="15"/>
      <c r="S1062" s="15"/>
      <c r="T1062" s="6"/>
      <c r="U1062" s="1"/>
      <c r="V1062" s="1"/>
      <c r="W1062" s="1"/>
      <c r="X1062" s="27"/>
      <c r="Y1062" s="27"/>
    </row>
    <row r="1063" spans="1:25" ht="12.75">
      <c r="A1063" s="12"/>
      <c r="B1063" s="177"/>
      <c r="C1063" s="12"/>
      <c r="D1063" s="12"/>
      <c r="E1063" s="12"/>
      <c r="F1063" s="30"/>
      <c r="G1063" s="30"/>
      <c r="H1063" s="29">
        <v>0</v>
      </c>
      <c r="I1063" s="22">
        <f t="shared" si="62"/>
        <v>0</v>
      </c>
      <c r="J1063" s="15"/>
      <c r="K1063" s="15"/>
      <c r="L1063" s="15"/>
      <c r="M1063" s="2">
        <v>450</v>
      </c>
      <c r="N1063" s="15"/>
      <c r="O1063" s="15"/>
      <c r="P1063" s="15"/>
      <c r="Q1063" s="15"/>
      <c r="R1063" s="15"/>
      <c r="S1063" s="15"/>
      <c r="T1063" s="6"/>
      <c r="U1063" s="1"/>
      <c r="V1063" s="1"/>
      <c r="W1063" s="1"/>
      <c r="X1063" s="27"/>
      <c r="Y1063" s="27"/>
    </row>
    <row r="1064" spans="2:25" ht="12.75">
      <c r="B1064" s="288"/>
      <c r="H1064" s="29">
        <v>0</v>
      </c>
      <c r="I1064" s="22">
        <f t="shared" si="62"/>
        <v>0</v>
      </c>
      <c r="J1064" s="15"/>
      <c r="K1064" s="15"/>
      <c r="L1064" s="15"/>
      <c r="M1064" s="2">
        <v>450</v>
      </c>
      <c r="N1064" s="15"/>
      <c r="O1064" s="15"/>
      <c r="P1064" s="15"/>
      <c r="Q1064" s="15"/>
      <c r="R1064" s="15"/>
      <c r="S1064" s="15"/>
      <c r="T1064" s="6"/>
      <c r="U1064" s="1"/>
      <c r="V1064" s="1"/>
      <c r="W1064" s="1"/>
      <c r="X1064" s="27"/>
      <c r="Y1064" s="27"/>
    </row>
    <row r="1065" spans="2:25" ht="12.75">
      <c r="B1065" s="288">
        <v>2000</v>
      </c>
      <c r="C1065" s="1" t="s">
        <v>240</v>
      </c>
      <c r="D1065" s="1" t="s">
        <v>83</v>
      </c>
      <c r="E1065" s="1" t="s">
        <v>23</v>
      </c>
      <c r="F1065" s="354" t="s">
        <v>604</v>
      </c>
      <c r="G1065" s="27" t="s">
        <v>208</v>
      </c>
      <c r="H1065" s="29">
        <v>-2000</v>
      </c>
      <c r="I1065" s="22">
        <f t="shared" si="62"/>
        <v>4.444444444444445</v>
      </c>
      <c r="J1065" s="15"/>
      <c r="K1065" s="15" t="s">
        <v>605</v>
      </c>
      <c r="L1065" s="15"/>
      <c r="M1065" s="2">
        <v>450</v>
      </c>
      <c r="N1065" s="15"/>
      <c r="O1065" s="15"/>
      <c r="P1065" s="15"/>
      <c r="Q1065" s="15"/>
      <c r="R1065" s="15"/>
      <c r="S1065" s="15"/>
      <c r="T1065" s="6"/>
      <c r="U1065" s="1"/>
      <c r="V1065" s="1"/>
      <c r="W1065" s="1"/>
      <c r="X1065" s="27"/>
      <c r="Y1065" s="27"/>
    </row>
    <row r="1066" spans="2:25" ht="12.75">
      <c r="B1066" s="288">
        <v>1300</v>
      </c>
      <c r="C1066" s="1" t="s">
        <v>240</v>
      </c>
      <c r="D1066" s="1" t="s">
        <v>83</v>
      </c>
      <c r="E1066" s="1" t="s">
        <v>23</v>
      </c>
      <c r="F1066" s="27" t="s">
        <v>604</v>
      </c>
      <c r="G1066" s="27" t="s">
        <v>211</v>
      </c>
      <c r="H1066" s="29">
        <f aca="true" t="shared" si="64" ref="H1066:H1097">H1065-B1066</f>
        <v>-3300</v>
      </c>
      <c r="I1066" s="22">
        <f t="shared" si="62"/>
        <v>2.888888888888889</v>
      </c>
      <c r="J1066" s="15"/>
      <c r="K1066" s="15" t="s">
        <v>605</v>
      </c>
      <c r="L1066" s="15"/>
      <c r="M1066" s="2">
        <v>450</v>
      </c>
      <c r="N1066" s="15"/>
      <c r="O1066" s="15"/>
      <c r="P1066" s="15"/>
      <c r="Q1066" s="15"/>
      <c r="R1066" s="15"/>
      <c r="S1066" s="15"/>
      <c r="T1066" s="6"/>
      <c r="U1066" s="1"/>
      <c r="V1066" s="1"/>
      <c r="W1066" s="1"/>
      <c r="X1066" s="27"/>
      <c r="Y1066" s="27"/>
    </row>
    <row r="1067" spans="2:25" ht="12.75">
      <c r="B1067" s="288">
        <v>1700</v>
      </c>
      <c r="C1067" s="1" t="s">
        <v>240</v>
      </c>
      <c r="D1067" s="1" t="s">
        <v>83</v>
      </c>
      <c r="E1067" s="1" t="s">
        <v>23</v>
      </c>
      <c r="F1067" s="27" t="s">
        <v>604</v>
      </c>
      <c r="G1067" s="27" t="s">
        <v>211</v>
      </c>
      <c r="H1067" s="29">
        <f t="shared" si="64"/>
        <v>-5000</v>
      </c>
      <c r="I1067" s="22">
        <f t="shared" si="62"/>
        <v>3.7777777777777777</v>
      </c>
      <c r="J1067" s="15"/>
      <c r="K1067" s="15" t="s">
        <v>605</v>
      </c>
      <c r="L1067" s="15"/>
      <c r="M1067" s="2">
        <v>450</v>
      </c>
      <c r="N1067" s="15"/>
      <c r="O1067" s="15"/>
      <c r="P1067" s="15"/>
      <c r="Q1067" s="15"/>
      <c r="R1067" s="15"/>
      <c r="S1067" s="15"/>
      <c r="T1067" s="6"/>
      <c r="U1067" s="1"/>
      <c r="V1067" s="1"/>
      <c r="W1067" s="1"/>
      <c r="X1067" s="27"/>
      <c r="Y1067" s="27"/>
    </row>
    <row r="1068" spans="1:13" s="15" customFormat="1" ht="12.75">
      <c r="A1068" s="1"/>
      <c r="B1068" s="288">
        <v>2000</v>
      </c>
      <c r="C1068" s="1" t="s">
        <v>240</v>
      </c>
      <c r="D1068" s="1" t="s">
        <v>83</v>
      </c>
      <c r="E1068" s="1" t="s">
        <v>23</v>
      </c>
      <c r="F1068" s="27" t="s">
        <v>604</v>
      </c>
      <c r="G1068" s="27" t="s">
        <v>214</v>
      </c>
      <c r="H1068" s="29">
        <f t="shared" si="64"/>
        <v>-7000</v>
      </c>
      <c r="I1068" s="22">
        <f t="shared" si="62"/>
        <v>4.444444444444445</v>
      </c>
      <c r="K1068" s="15" t="s">
        <v>605</v>
      </c>
      <c r="M1068" s="2">
        <v>450</v>
      </c>
    </row>
    <row r="1069" spans="2:20" ht="12.75">
      <c r="B1069" s="288">
        <v>1500</v>
      </c>
      <c r="C1069" s="1" t="s">
        <v>240</v>
      </c>
      <c r="D1069" s="1" t="s">
        <v>83</v>
      </c>
      <c r="E1069" s="1" t="s">
        <v>23</v>
      </c>
      <c r="F1069" s="27" t="s">
        <v>604</v>
      </c>
      <c r="G1069" s="27" t="s">
        <v>227</v>
      </c>
      <c r="H1069" s="29">
        <f t="shared" si="64"/>
        <v>-8500</v>
      </c>
      <c r="I1069" s="22">
        <f t="shared" si="62"/>
        <v>3.3333333333333335</v>
      </c>
      <c r="J1069" s="15"/>
      <c r="K1069" s="15" t="s">
        <v>605</v>
      </c>
      <c r="L1069" s="15"/>
      <c r="M1069" s="2">
        <v>450</v>
      </c>
      <c r="N1069" s="15"/>
      <c r="O1069" s="15"/>
      <c r="P1069" s="15"/>
      <c r="Q1069" s="15"/>
      <c r="R1069" s="15"/>
      <c r="S1069" s="15"/>
      <c r="T1069" s="6"/>
    </row>
    <row r="1070" spans="1:13" s="15" customFormat="1" ht="12.75">
      <c r="A1070" s="1"/>
      <c r="B1070" s="288">
        <v>1900</v>
      </c>
      <c r="C1070" s="1" t="s">
        <v>240</v>
      </c>
      <c r="D1070" s="1" t="s">
        <v>83</v>
      </c>
      <c r="E1070" s="1" t="s">
        <v>23</v>
      </c>
      <c r="F1070" s="27" t="s">
        <v>604</v>
      </c>
      <c r="G1070" s="27" t="s">
        <v>227</v>
      </c>
      <c r="H1070" s="29">
        <f t="shared" si="64"/>
        <v>-10400</v>
      </c>
      <c r="I1070" s="22">
        <f t="shared" si="62"/>
        <v>4.222222222222222</v>
      </c>
      <c r="K1070" s="15" t="s">
        <v>605</v>
      </c>
      <c r="M1070" s="2">
        <v>450</v>
      </c>
    </row>
    <row r="1071" spans="1:13" s="15" customFormat="1" ht="12.75">
      <c r="A1071" s="1"/>
      <c r="B1071" s="288">
        <v>1500</v>
      </c>
      <c r="C1071" s="1" t="s">
        <v>240</v>
      </c>
      <c r="D1071" s="1" t="s">
        <v>83</v>
      </c>
      <c r="E1071" s="1" t="s">
        <v>23</v>
      </c>
      <c r="F1071" s="27" t="s">
        <v>604</v>
      </c>
      <c r="G1071" s="27" t="s">
        <v>216</v>
      </c>
      <c r="H1071" s="29">
        <f t="shared" si="64"/>
        <v>-11900</v>
      </c>
      <c r="I1071" s="22">
        <f t="shared" si="62"/>
        <v>3.3333333333333335</v>
      </c>
      <c r="K1071" s="15" t="s">
        <v>605</v>
      </c>
      <c r="M1071" s="2">
        <v>450</v>
      </c>
    </row>
    <row r="1072" spans="1:19" ht="12.75">
      <c r="A1072" s="12"/>
      <c r="B1072" s="177">
        <v>800</v>
      </c>
      <c r="C1072" s="12" t="s">
        <v>240</v>
      </c>
      <c r="D1072" s="12" t="s">
        <v>83</v>
      </c>
      <c r="E1072" s="12" t="s">
        <v>23</v>
      </c>
      <c r="F1072" s="30" t="s">
        <v>604</v>
      </c>
      <c r="G1072" s="30" t="s">
        <v>216</v>
      </c>
      <c r="H1072" s="29">
        <f t="shared" si="64"/>
        <v>-12700</v>
      </c>
      <c r="I1072" s="22">
        <f t="shared" si="62"/>
        <v>1.7777777777777777</v>
      </c>
      <c r="J1072" s="15"/>
      <c r="K1072" s="15" t="s">
        <v>605</v>
      </c>
      <c r="L1072" s="15"/>
      <c r="M1072" s="2">
        <v>450</v>
      </c>
      <c r="N1072" s="15"/>
      <c r="O1072" s="15"/>
      <c r="P1072" s="15"/>
      <c r="Q1072" s="15"/>
      <c r="R1072" s="15"/>
      <c r="S1072" s="15"/>
    </row>
    <row r="1073" spans="2:19" ht="12.75">
      <c r="B1073" s="288">
        <v>500</v>
      </c>
      <c r="C1073" s="1" t="s">
        <v>240</v>
      </c>
      <c r="D1073" s="1" t="s">
        <v>83</v>
      </c>
      <c r="E1073" s="1" t="s">
        <v>23</v>
      </c>
      <c r="F1073" s="27" t="s">
        <v>604</v>
      </c>
      <c r="G1073" s="27" t="s">
        <v>216</v>
      </c>
      <c r="H1073" s="29">
        <f t="shared" si="64"/>
        <v>-13200</v>
      </c>
      <c r="I1073" s="22">
        <f t="shared" si="62"/>
        <v>1.1111111111111112</v>
      </c>
      <c r="J1073" s="15"/>
      <c r="K1073" s="15" t="s">
        <v>605</v>
      </c>
      <c r="L1073" s="15"/>
      <c r="M1073" s="2">
        <v>450</v>
      </c>
      <c r="N1073" s="15"/>
      <c r="O1073" s="15"/>
      <c r="P1073" s="15"/>
      <c r="Q1073" s="15"/>
      <c r="R1073" s="15"/>
      <c r="S1073" s="15"/>
    </row>
    <row r="1074" spans="2:19" ht="12.75">
      <c r="B1074" s="288">
        <v>2200</v>
      </c>
      <c r="C1074" s="1" t="s">
        <v>240</v>
      </c>
      <c r="D1074" s="1" t="s">
        <v>83</v>
      </c>
      <c r="E1074" s="1" t="s">
        <v>23</v>
      </c>
      <c r="F1074" s="27" t="s">
        <v>604</v>
      </c>
      <c r="G1074" s="27" t="s">
        <v>216</v>
      </c>
      <c r="H1074" s="29">
        <f t="shared" si="64"/>
        <v>-15400</v>
      </c>
      <c r="I1074" s="22">
        <f t="shared" si="62"/>
        <v>4.888888888888889</v>
      </c>
      <c r="J1074" s="15"/>
      <c r="K1074" s="15" t="s">
        <v>605</v>
      </c>
      <c r="L1074" s="15"/>
      <c r="M1074" s="2">
        <v>450</v>
      </c>
      <c r="N1074" s="15"/>
      <c r="O1074" s="15"/>
      <c r="P1074" s="15"/>
      <c r="Q1074" s="15"/>
      <c r="R1074" s="15"/>
      <c r="S1074" s="15"/>
    </row>
    <row r="1075" spans="2:19" ht="12.75">
      <c r="B1075" s="288">
        <v>1500</v>
      </c>
      <c r="C1075" s="1" t="s">
        <v>240</v>
      </c>
      <c r="D1075" s="1" t="s">
        <v>83</v>
      </c>
      <c r="E1075" s="1" t="s">
        <v>23</v>
      </c>
      <c r="F1075" s="27" t="s">
        <v>604</v>
      </c>
      <c r="G1075" s="27" t="s">
        <v>218</v>
      </c>
      <c r="H1075" s="29">
        <f t="shared" si="64"/>
        <v>-16900</v>
      </c>
      <c r="I1075" s="22">
        <f t="shared" si="62"/>
        <v>3.3333333333333335</v>
      </c>
      <c r="J1075" s="15"/>
      <c r="K1075" s="15" t="s">
        <v>605</v>
      </c>
      <c r="L1075" s="15"/>
      <c r="M1075" s="2">
        <v>450</v>
      </c>
      <c r="N1075" s="15"/>
      <c r="O1075" s="15"/>
      <c r="P1075" s="15"/>
      <c r="Q1075" s="15"/>
      <c r="R1075" s="15"/>
      <c r="S1075" s="15"/>
    </row>
    <row r="1076" spans="2:19" ht="12.75">
      <c r="B1076" s="288">
        <v>2000</v>
      </c>
      <c r="C1076" s="1" t="s">
        <v>240</v>
      </c>
      <c r="D1076" s="1" t="s">
        <v>83</v>
      </c>
      <c r="E1076" s="1" t="s">
        <v>23</v>
      </c>
      <c r="F1076" s="27" t="s">
        <v>604</v>
      </c>
      <c r="G1076" s="27" t="s">
        <v>273</v>
      </c>
      <c r="H1076" s="29">
        <f t="shared" si="64"/>
        <v>-18900</v>
      </c>
      <c r="I1076" s="22">
        <f t="shared" si="62"/>
        <v>4.444444444444445</v>
      </c>
      <c r="J1076" s="15"/>
      <c r="K1076" s="15" t="s">
        <v>605</v>
      </c>
      <c r="L1076" s="15">
        <v>1</v>
      </c>
      <c r="M1076" s="2">
        <v>450</v>
      </c>
      <c r="N1076" s="15"/>
      <c r="O1076" s="15"/>
      <c r="P1076" s="15"/>
      <c r="Q1076" s="15"/>
      <c r="R1076" s="15"/>
      <c r="S1076" s="15"/>
    </row>
    <row r="1077" spans="2:19" ht="12.75">
      <c r="B1077" s="288">
        <v>1500</v>
      </c>
      <c r="C1077" s="1" t="s">
        <v>240</v>
      </c>
      <c r="D1077" s="1" t="s">
        <v>83</v>
      </c>
      <c r="E1077" s="1" t="s">
        <v>23</v>
      </c>
      <c r="F1077" s="27" t="s">
        <v>604</v>
      </c>
      <c r="G1077" s="27" t="s">
        <v>304</v>
      </c>
      <c r="H1077" s="29">
        <f t="shared" si="64"/>
        <v>-20400</v>
      </c>
      <c r="I1077" s="22">
        <f t="shared" si="62"/>
        <v>3.3333333333333335</v>
      </c>
      <c r="J1077" s="15"/>
      <c r="K1077" s="15" t="s">
        <v>605</v>
      </c>
      <c r="L1077" s="15"/>
      <c r="M1077" s="2">
        <v>450</v>
      </c>
      <c r="N1077" s="15"/>
      <c r="O1077" s="15"/>
      <c r="P1077" s="15"/>
      <c r="Q1077" s="15"/>
      <c r="R1077" s="15"/>
      <c r="S1077" s="15"/>
    </row>
    <row r="1078" spans="2:19" ht="12.75">
      <c r="B1078" s="288">
        <v>700</v>
      </c>
      <c r="C1078" s="1" t="s">
        <v>240</v>
      </c>
      <c r="D1078" s="1" t="s">
        <v>83</v>
      </c>
      <c r="E1078" s="1" t="s">
        <v>23</v>
      </c>
      <c r="F1078" s="27" t="s">
        <v>604</v>
      </c>
      <c r="G1078" s="27" t="s">
        <v>304</v>
      </c>
      <c r="H1078" s="29">
        <f t="shared" si="64"/>
        <v>-21100</v>
      </c>
      <c r="I1078" s="22">
        <f t="shared" si="62"/>
        <v>1.5555555555555556</v>
      </c>
      <c r="J1078" s="15"/>
      <c r="K1078" s="15" t="s">
        <v>605</v>
      </c>
      <c r="L1078" s="15"/>
      <c r="M1078" s="2">
        <v>450</v>
      </c>
      <c r="N1078" s="15"/>
      <c r="O1078" s="15"/>
      <c r="P1078" s="15"/>
      <c r="Q1078" s="15"/>
      <c r="R1078" s="15"/>
      <c r="S1078" s="15"/>
    </row>
    <row r="1079" spans="2:19" ht="12.75">
      <c r="B1079" s="351">
        <v>2500</v>
      </c>
      <c r="C1079" s="1" t="s">
        <v>240</v>
      </c>
      <c r="D1079" s="1" t="s">
        <v>83</v>
      </c>
      <c r="E1079" s="1" t="s">
        <v>618</v>
      </c>
      <c r="F1079" s="27" t="s">
        <v>604</v>
      </c>
      <c r="G1079" s="27" t="s">
        <v>306</v>
      </c>
      <c r="H1079" s="29">
        <f t="shared" si="64"/>
        <v>-23600</v>
      </c>
      <c r="I1079" s="22">
        <f t="shared" si="62"/>
        <v>5.555555555555555</v>
      </c>
      <c r="J1079" s="15"/>
      <c r="K1079" s="15" t="s">
        <v>605</v>
      </c>
      <c r="L1079" s="15"/>
      <c r="M1079" s="2">
        <v>450</v>
      </c>
      <c r="N1079" s="15"/>
      <c r="O1079" s="15"/>
      <c r="P1079" s="15"/>
      <c r="Q1079" s="15"/>
      <c r="R1079" s="15"/>
      <c r="S1079" s="15"/>
    </row>
    <row r="1080" spans="2:19" ht="12.75">
      <c r="B1080" s="288">
        <v>1900</v>
      </c>
      <c r="C1080" s="1" t="s">
        <v>240</v>
      </c>
      <c r="D1080" s="1" t="s">
        <v>83</v>
      </c>
      <c r="E1080" s="1" t="s">
        <v>23</v>
      </c>
      <c r="F1080" s="27" t="s">
        <v>604</v>
      </c>
      <c r="G1080" s="27" t="s">
        <v>335</v>
      </c>
      <c r="H1080" s="29">
        <f t="shared" si="64"/>
        <v>-25500</v>
      </c>
      <c r="I1080" s="22">
        <f t="shared" si="62"/>
        <v>4.222222222222222</v>
      </c>
      <c r="J1080" s="15"/>
      <c r="K1080" s="15" t="s">
        <v>605</v>
      </c>
      <c r="L1080" s="15"/>
      <c r="M1080" s="2">
        <v>450</v>
      </c>
      <c r="N1080" s="15"/>
      <c r="O1080" s="15"/>
      <c r="P1080" s="15"/>
      <c r="Q1080" s="15"/>
      <c r="R1080" s="15"/>
      <c r="S1080" s="15"/>
    </row>
    <row r="1081" spans="2:19" ht="12.75">
      <c r="B1081" s="288">
        <v>1300</v>
      </c>
      <c r="C1081" s="1" t="s">
        <v>240</v>
      </c>
      <c r="D1081" s="1" t="s">
        <v>83</v>
      </c>
      <c r="E1081" s="1" t="s">
        <v>23</v>
      </c>
      <c r="F1081" s="27" t="s">
        <v>604</v>
      </c>
      <c r="G1081" s="27" t="s">
        <v>335</v>
      </c>
      <c r="H1081" s="29">
        <f t="shared" si="64"/>
        <v>-26800</v>
      </c>
      <c r="I1081" s="22">
        <f t="shared" si="62"/>
        <v>2.888888888888889</v>
      </c>
      <c r="J1081" s="15"/>
      <c r="K1081" s="15" t="s">
        <v>605</v>
      </c>
      <c r="L1081" s="15"/>
      <c r="M1081" s="2">
        <v>450</v>
      </c>
      <c r="N1081" s="15"/>
      <c r="O1081" s="15"/>
      <c r="P1081" s="15"/>
      <c r="Q1081" s="15"/>
      <c r="R1081" s="15"/>
      <c r="S1081" s="15"/>
    </row>
    <row r="1082" spans="2:19" ht="12.75">
      <c r="B1082" s="288">
        <v>2000</v>
      </c>
      <c r="C1082" s="1" t="s">
        <v>240</v>
      </c>
      <c r="D1082" s="1" t="s">
        <v>83</v>
      </c>
      <c r="E1082" s="1" t="s">
        <v>23</v>
      </c>
      <c r="F1082" s="27" t="s">
        <v>604</v>
      </c>
      <c r="G1082" s="27" t="s">
        <v>337</v>
      </c>
      <c r="H1082" s="29">
        <f t="shared" si="64"/>
        <v>-28800</v>
      </c>
      <c r="I1082" s="22">
        <f t="shared" si="62"/>
        <v>4.444444444444445</v>
      </c>
      <c r="J1082" s="15"/>
      <c r="K1082" s="15" t="s">
        <v>605</v>
      </c>
      <c r="L1082" s="15">
        <v>2</v>
      </c>
      <c r="M1082" s="2">
        <v>450</v>
      </c>
      <c r="N1082" s="15"/>
      <c r="O1082" s="15"/>
      <c r="P1082" s="15"/>
      <c r="Q1082" s="15"/>
      <c r="R1082" s="15"/>
      <c r="S1082" s="15"/>
    </row>
    <row r="1083" spans="2:19" ht="12.75">
      <c r="B1083" s="288">
        <v>1500</v>
      </c>
      <c r="C1083" s="1" t="s">
        <v>240</v>
      </c>
      <c r="D1083" s="1" t="s">
        <v>83</v>
      </c>
      <c r="E1083" s="1" t="s">
        <v>23</v>
      </c>
      <c r="F1083" s="27" t="s">
        <v>604</v>
      </c>
      <c r="G1083" s="27" t="s">
        <v>337</v>
      </c>
      <c r="H1083" s="29">
        <f t="shared" si="64"/>
        <v>-30300</v>
      </c>
      <c r="I1083" s="22">
        <f t="shared" si="62"/>
        <v>3.3333333333333335</v>
      </c>
      <c r="J1083" s="15"/>
      <c r="K1083" s="15" t="s">
        <v>605</v>
      </c>
      <c r="L1083" s="15"/>
      <c r="M1083" s="2">
        <v>450</v>
      </c>
      <c r="N1083" s="15"/>
      <c r="O1083" s="15"/>
      <c r="P1083" s="15"/>
      <c r="Q1083" s="15"/>
      <c r="R1083" s="15"/>
      <c r="S1083" s="15"/>
    </row>
    <row r="1084" spans="2:19" ht="12.75">
      <c r="B1084" s="288">
        <v>600</v>
      </c>
      <c r="C1084" s="1" t="s">
        <v>240</v>
      </c>
      <c r="D1084" s="1" t="s">
        <v>83</v>
      </c>
      <c r="E1084" s="1" t="s">
        <v>23</v>
      </c>
      <c r="F1084" s="27" t="s">
        <v>604</v>
      </c>
      <c r="G1084" s="27" t="s">
        <v>339</v>
      </c>
      <c r="H1084" s="29">
        <f t="shared" si="64"/>
        <v>-30900</v>
      </c>
      <c r="I1084" s="22">
        <f t="shared" si="62"/>
        <v>1.3333333333333333</v>
      </c>
      <c r="J1084" s="15"/>
      <c r="K1084" s="15" t="s">
        <v>605</v>
      </c>
      <c r="L1084" s="15"/>
      <c r="M1084" s="2">
        <v>450</v>
      </c>
      <c r="N1084" s="15"/>
      <c r="O1084" s="15"/>
      <c r="P1084" s="15"/>
      <c r="Q1084" s="15"/>
      <c r="R1084" s="15"/>
      <c r="S1084" s="15"/>
    </row>
    <row r="1085" spans="2:19" ht="12.75">
      <c r="B1085" s="288">
        <v>1300</v>
      </c>
      <c r="C1085" s="1" t="s">
        <v>240</v>
      </c>
      <c r="D1085" s="1" t="s">
        <v>83</v>
      </c>
      <c r="E1085" s="1" t="s">
        <v>23</v>
      </c>
      <c r="F1085" s="27" t="s">
        <v>604</v>
      </c>
      <c r="G1085" s="27" t="s">
        <v>50</v>
      </c>
      <c r="H1085" s="29">
        <f t="shared" si="64"/>
        <v>-32200</v>
      </c>
      <c r="I1085" s="22">
        <f t="shared" si="62"/>
        <v>2.888888888888889</v>
      </c>
      <c r="J1085" s="15"/>
      <c r="K1085" s="15" t="s">
        <v>605</v>
      </c>
      <c r="L1085" s="15"/>
      <c r="M1085" s="2">
        <v>450</v>
      </c>
      <c r="N1085" s="15"/>
      <c r="O1085" s="15"/>
      <c r="P1085" s="15"/>
      <c r="Q1085" s="15"/>
      <c r="R1085" s="15"/>
      <c r="S1085" s="15"/>
    </row>
    <row r="1086" spans="2:19" ht="12.75">
      <c r="B1086" s="288">
        <v>1300</v>
      </c>
      <c r="C1086" s="1" t="s">
        <v>240</v>
      </c>
      <c r="D1086" s="1" t="s">
        <v>83</v>
      </c>
      <c r="E1086" s="1" t="s">
        <v>23</v>
      </c>
      <c r="F1086" s="27" t="s">
        <v>604</v>
      </c>
      <c r="G1086" s="27" t="s">
        <v>51</v>
      </c>
      <c r="H1086" s="29">
        <f t="shared" si="64"/>
        <v>-33500</v>
      </c>
      <c r="I1086" s="22">
        <f t="shared" si="62"/>
        <v>2.888888888888889</v>
      </c>
      <c r="J1086" s="15"/>
      <c r="K1086" s="15" t="s">
        <v>605</v>
      </c>
      <c r="L1086" s="15"/>
      <c r="M1086" s="2">
        <v>450</v>
      </c>
      <c r="N1086" s="15"/>
      <c r="O1086" s="15"/>
      <c r="P1086" s="15"/>
      <c r="Q1086" s="15"/>
      <c r="R1086" s="15"/>
      <c r="S1086" s="15"/>
    </row>
    <row r="1087" spans="2:19" ht="12.75">
      <c r="B1087" s="288">
        <v>1000</v>
      </c>
      <c r="C1087" s="1" t="s">
        <v>240</v>
      </c>
      <c r="D1087" s="1" t="s">
        <v>83</v>
      </c>
      <c r="E1087" s="1" t="s">
        <v>23</v>
      </c>
      <c r="F1087" s="27" t="s">
        <v>604</v>
      </c>
      <c r="G1087" s="27" t="s">
        <v>549</v>
      </c>
      <c r="H1087" s="29">
        <f t="shared" si="64"/>
        <v>-34500</v>
      </c>
      <c r="I1087" s="22">
        <f t="shared" si="62"/>
        <v>2.2222222222222223</v>
      </c>
      <c r="J1087" s="15"/>
      <c r="K1087" s="15" t="s">
        <v>605</v>
      </c>
      <c r="L1087" s="15"/>
      <c r="M1087" s="2">
        <v>450</v>
      </c>
      <c r="N1087" s="15"/>
      <c r="O1087" s="15"/>
      <c r="P1087" s="15"/>
      <c r="Q1087" s="15"/>
      <c r="R1087" s="15"/>
      <c r="S1087" s="15"/>
    </row>
    <row r="1088" spans="2:19" ht="12.75">
      <c r="B1088" s="288">
        <v>1300</v>
      </c>
      <c r="C1088" s="1" t="s">
        <v>240</v>
      </c>
      <c r="D1088" s="1" t="s">
        <v>83</v>
      </c>
      <c r="E1088" s="1" t="s">
        <v>23</v>
      </c>
      <c r="F1088" s="27" t="s">
        <v>604</v>
      </c>
      <c r="G1088" s="27" t="s">
        <v>458</v>
      </c>
      <c r="H1088" s="29">
        <f t="shared" si="64"/>
        <v>-35800</v>
      </c>
      <c r="I1088" s="22">
        <f t="shared" si="62"/>
        <v>2.888888888888889</v>
      </c>
      <c r="J1088" s="15"/>
      <c r="K1088" s="15" t="s">
        <v>605</v>
      </c>
      <c r="L1088" s="15"/>
      <c r="M1088" s="2">
        <v>450</v>
      </c>
      <c r="N1088" s="15"/>
      <c r="O1088" s="15"/>
      <c r="P1088" s="15"/>
      <c r="Q1088" s="15"/>
      <c r="R1088" s="15"/>
      <c r="S1088" s="15"/>
    </row>
    <row r="1089" spans="2:19" ht="12.75">
      <c r="B1089" s="288">
        <v>1000</v>
      </c>
      <c r="C1089" s="1" t="s">
        <v>240</v>
      </c>
      <c r="D1089" s="1" t="s">
        <v>83</v>
      </c>
      <c r="E1089" s="1" t="s">
        <v>23</v>
      </c>
      <c r="F1089" s="27" t="s">
        <v>604</v>
      </c>
      <c r="G1089" s="27" t="s">
        <v>462</v>
      </c>
      <c r="H1089" s="29">
        <f t="shared" si="64"/>
        <v>-36800</v>
      </c>
      <c r="I1089" s="22">
        <f t="shared" si="62"/>
        <v>2.2222222222222223</v>
      </c>
      <c r="J1089" s="15"/>
      <c r="K1089" s="15" t="s">
        <v>605</v>
      </c>
      <c r="L1089" s="15"/>
      <c r="M1089" s="2">
        <v>450</v>
      </c>
      <c r="N1089" s="15"/>
      <c r="O1089" s="15"/>
      <c r="P1089" s="15"/>
      <c r="Q1089" s="15"/>
      <c r="R1089" s="15"/>
      <c r="S1089" s="15"/>
    </row>
    <row r="1090" spans="2:19" ht="12.75">
      <c r="B1090" s="288">
        <v>1400</v>
      </c>
      <c r="C1090" s="1" t="s">
        <v>240</v>
      </c>
      <c r="D1090" s="1" t="s">
        <v>83</v>
      </c>
      <c r="E1090" s="1" t="s">
        <v>23</v>
      </c>
      <c r="F1090" s="27" t="s">
        <v>656</v>
      </c>
      <c r="G1090" s="27" t="s">
        <v>208</v>
      </c>
      <c r="H1090" s="29">
        <f t="shared" si="64"/>
        <v>-38200</v>
      </c>
      <c r="I1090" s="22">
        <f t="shared" si="62"/>
        <v>3.111111111111111</v>
      </c>
      <c r="J1090" s="15"/>
      <c r="K1090" s="15" t="s">
        <v>657</v>
      </c>
      <c r="L1090" s="15"/>
      <c r="M1090" s="2">
        <v>450</v>
      </c>
      <c r="N1090" s="15"/>
      <c r="O1090" s="15"/>
      <c r="P1090" s="15"/>
      <c r="Q1090" s="15"/>
      <c r="R1090" s="15"/>
      <c r="S1090" s="15"/>
    </row>
    <row r="1091" spans="2:19" ht="12.75">
      <c r="B1091" s="288">
        <v>1000</v>
      </c>
      <c r="C1091" s="1" t="s">
        <v>240</v>
      </c>
      <c r="D1091" s="1" t="s">
        <v>83</v>
      </c>
      <c r="E1091" s="1" t="s">
        <v>23</v>
      </c>
      <c r="F1091" s="30" t="s">
        <v>656</v>
      </c>
      <c r="G1091" s="27" t="s">
        <v>211</v>
      </c>
      <c r="H1091" s="29">
        <f t="shared" si="64"/>
        <v>-39200</v>
      </c>
      <c r="I1091" s="22">
        <f t="shared" si="62"/>
        <v>2.2222222222222223</v>
      </c>
      <c r="J1091" s="15"/>
      <c r="K1091" s="15" t="s">
        <v>657</v>
      </c>
      <c r="L1091" s="15"/>
      <c r="M1091" s="2">
        <v>450</v>
      </c>
      <c r="N1091" s="15"/>
      <c r="O1091" s="15"/>
      <c r="P1091" s="15"/>
      <c r="Q1091" s="15"/>
      <c r="R1091" s="15"/>
      <c r="S1091" s="15"/>
    </row>
    <row r="1092" spans="2:19" ht="12.75">
      <c r="B1092" s="288">
        <v>1000</v>
      </c>
      <c r="C1092" s="1" t="s">
        <v>240</v>
      </c>
      <c r="D1092" s="1" t="s">
        <v>83</v>
      </c>
      <c r="E1092" s="1" t="s">
        <v>23</v>
      </c>
      <c r="F1092" s="27" t="s">
        <v>656</v>
      </c>
      <c r="G1092" s="27" t="s">
        <v>214</v>
      </c>
      <c r="H1092" s="29">
        <f t="shared" si="64"/>
        <v>-40200</v>
      </c>
      <c r="I1092" s="22">
        <f t="shared" si="62"/>
        <v>2.2222222222222223</v>
      </c>
      <c r="J1092" s="15"/>
      <c r="K1092" s="15" t="s">
        <v>657</v>
      </c>
      <c r="L1092" s="15"/>
      <c r="M1092" s="2">
        <v>450</v>
      </c>
      <c r="N1092" s="15"/>
      <c r="O1092" s="15"/>
      <c r="P1092" s="15"/>
      <c r="Q1092" s="15"/>
      <c r="R1092" s="15"/>
      <c r="S1092" s="15"/>
    </row>
    <row r="1093" spans="2:19" ht="12.75">
      <c r="B1093" s="288">
        <v>900</v>
      </c>
      <c r="C1093" s="1" t="s">
        <v>240</v>
      </c>
      <c r="D1093" s="1" t="s">
        <v>83</v>
      </c>
      <c r="E1093" s="1" t="s">
        <v>23</v>
      </c>
      <c r="F1093" s="27" t="s">
        <v>656</v>
      </c>
      <c r="G1093" s="27" t="s">
        <v>227</v>
      </c>
      <c r="H1093" s="29">
        <f t="shared" si="64"/>
        <v>-41100</v>
      </c>
      <c r="I1093" s="22">
        <f t="shared" si="62"/>
        <v>2</v>
      </c>
      <c r="J1093" s="15"/>
      <c r="K1093" s="15" t="s">
        <v>657</v>
      </c>
      <c r="L1093" s="15"/>
      <c r="M1093" s="2">
        <v>450</v>
      </c>
      <c r="N1093" s="15"/>
      <c r="O1093" s="15"/>
      <c r="P1093" s="15"/>
      <c r="Q1093" s="15"/>
      <c r="R1093" s="15"/>
      <c r="S1093" s="15"/>
    </row>
    <row r="1094" spans="2:19" ht="12.75">
      <c r="B1094" s="288">
        <v>600</v>
      </c>
      <c r="C1094" s="1" t="s">
        <v>240</v>
      </c>
      <c r="D1094" s="1" t="s">
        <v>83</v>
      </c>
      <c r="E1094" s="1" t="s">
        <v>23</v>
      </c>
      <c r="F1094" s="27" t="s">
        <v>656</v>
      </c>
      <c r="G1094" s="27" t="s">
        <v>216</v>
      </c>
      <c r="H1094" s="29">
        <f t="shared" si="64"/>
        <v>-41700</v>
      </c>
      <c r="I1094" s="22">
        <f t="shared" si="62"/>
        <v>1.3333333333333333</v>
      </c>
      <c r="J1094" s="15"/>
      <c r="K1094" s="15" t="s">
        <v>657</v>
      </c>
      <c r="L1094" s="15"/>
      <c r="M1094" s="2">
        <v>450</v>
      </c>
      <c r="N1094" s="15"/>
      <c r="O1094" s="15"/>
      <c r="P1094" s="15"/>
      <c r="Q1094" s="15"/>
      <c r="R1094" s="15"/>
      <c r="S1094" s="15"/>
    </row>
    <row r="1095" spans="2:19" ht="12.75">
      <c r="B1095" s="288">
        <v>600</v>
      </c>
      <c r="C1095" s="1" t="s">
        <v>240</v>
      </c>
      <c r="D1095" s="1" t="s">
        <v>83</v>
      </c>
      <c r="E1095" s="1" t="s">
        <v>23</v>
      </c>
      <c r="F1095" s="27" t="s">
        <v>656</v>
      </c>
      <c r="G1095" s="27" t="s">
        <v>218</v>
      </c>
      <c r="H1095" s="29">
        <f t="shared" si="64"/>
        <v>-42300</v>
      </c>
      <c r="I1095" s="22">
        <f t="shared" si="62"/>
        <v>1.3333333333333333</v>
      </c>
      <c r="J1095" s="15"/>
      <c r="K1095" s="15" t="s">
        <v>657</v>
      </c>
      <c r="L1095" s="15"/>
      <c r="M1095" s="2">
        <v>450</v>
      </c>
      <c r="N1095" s="15"/>
      <c r="O1095" s="15"/>
      <c r="P1095" s="15"/>
      <c r="Q1095" s="15"/>
      <c r="R1095" s="15"/>
      <c r="S1095" s="15"/>
    </row>
    <row r="1096" spans="2:19" ht="12.75">
      <c r="B1096" s="288">
        <v>1400</v>
      </c>
      <c r="C1096" s="1" t="s">
        <v>240</v>
      </c>
      <c r="D1096" s="1" t="s">
        <v>83</v>
      </c>
      <c r="E1096" s="1" t="s">
        <v>23</v>
      </c>
      <c r="F1096" s="27" t="s">
        <v>656</v>
      </c>
      <c r="G1096" s="27" t="s">
        <v>273</v>
      </c>
      <c r="H1096" s="29">
        <f t="shared" si="64"/>
        <v>-43700</v>
      </c>
      <c r="I1096" s="22">
        <f t="shared" si="62"/>
        <v>3.111111111111111</v>
      </c>
      <c r="J1096" s="15"/>
      <c r="K1096" s="15" t="s">
        <v>657</v>
      </c>
      <c r="L1096" s="15"/>
      <c r="M1096" s="2">
        <v>450</v>
      </c>
      <c r="N1096" s="15"/>
      <c r="O1096" s="15"/>
      <c r="P1096" s="15"/>
      <c r="Q1096" s="15"/>
      <c r="R1096" s="15"/>
      <c r="S1096" s="15"/>
    </row>
    <row r="1097" spans="2:19" ht="12.75">
      <c r="B1097" s="288">
        <v>600</v>
      </c>
      <c r="C1097" s="1" t="s">
        <v>240</v>
      </c>
      <c r="D1097" s="1" t="s">
        <v>83</v>
      </c>
      <c r="E1097" s="1" t="s">
        <v>23</v>
      </c>
      <c r="F1097" s="27" t="s">
        <v>656</v>
      </c>
      <c r="G1097" s="27" t="s">
        <v>304</v>
      </c>
      <c r="H1097" s="29">
        <f t="shared" si="64"/>
        <v>-44300</v>
      </c>
      <c r="I1097" s="22">
        <f t="shared" si="62"/>
        <v>1.3333333333333333</v>
      </c>
      <c r="J1097" s="15"/>
      <c r="K1097" s="15" t="s">
        <v>657</v>
      </c>
      <c r="L1097" s="15"/>
      <c r="M1097" s="2">
        <v>450</v>
      </c>
      <c r="N1097" s="15"/>
      <c r="O1097" s="15"/>
      <c r="P1097" s="15"/>
      <c r="Q1097" s="15"/>
      <c r="R1097" s="15"/>
      <c r="S1097" s="15"/>
    </row>
    <row r="1098" spans="2:19" ht="12.75">
      <c r="B1098" s="288">
        <v>1600</v>
      </c>
      <c r="C1098" s="1" t="s">
        <v>240</v>
      </c>
      <c r="D1098" s="1" t="s">
        <v>83</v>
      </c>
      <c r="E1098" s="1" t="s">
        <v>23</v>
      </c>
      <c r="F1098" s="27" t="s">
        <v>656</v>
      </c>
      <c r="G1098" s="27" t="s">
        <v>306</v>
      </c>
      <c r="H1098" s="29">
        <f aca="true" t="shared" si="65" ref="H1098:H1129">H1097-B1098</f>
        <v>-45900</v>
      </c>
      <c r="I1098" s="22">
        <f t="shared" si="62"/>
        <v>3.5555555555555554</v>
      </c>
      <c r="J1098" s="15"/>
      <c r="K1098" s="15" t="s">
        <v>657</v>
      </c>
      <c r="L1098" s="15"/>
      <c r="M1098" s="2">
        <v>450</v>
      </c>
      <c r="N1098" s="15"/>
      <c r="O1098" s="15"/>
      <c r="P1098" s="15"/>
      <c r="Q1098" s="15"/>
      <c r="R1098" s="15"/>
      <c r="S1098" s="15"/>
    </row>
    <row r="1099" spans="2:19" ht="12.75">
      <c r="B1099" s="288">
        <v>600</v>
      </c>
      <c r="C1099" s="1" t="s">
        <v>240</v>
      </c>
      <c r="D1099" s="1" t="s">
        <v>83</v>
      </c>
      <c r="E1099" s="1" t="s">
        <v>23</v>
      </c>
      <c r="F1099" s="27" t="s">
        <v>656</v>
      </c>
      <c r="G1099" s="27" t="s">
        <v>335</v>
      </c>
      <c r="H1099" s="29">
        <f t="shared" si="65"/>
        <v>-46500</v>
      </c>
      <c r="I1099" s="22">
        <f t="shared" si="62"/>
        <v>1.3333333333333333</v>
      </c>
      <c r="J1099" s="15"/>
      <c r="K1099" s="15" t="s">
        <v>657</v>
      </c>
      <c r="L1099" s="15"/>
      <c r="M1099" s="2">
        <v>450</v>
      </c>
      <c r="N1099" s="15"/>
      <c r="O1099" s="15"/>
      <c r="P1099" s="15"/>
      <c r="Q1099" s="15"/>
      <c r="R1099" s="15"/>
      <c r="S1099" s="15"/>
    </row>
    <row r="1100" spans="2:19" ht="12.75">
      <c r="B1100" s="288">
        <v>1400</v>
      </c>
      <c r="C1100" s="1" t="s">
        <v>240</v>
      </c>
      <c r="D1100" s="1" t="s">
        <v>83</v>
      </c>
      <c r="E1100" s="1" t="s">
        <v>23</v>
      </c>
      <c r="F1100" s="27" t="s">
        <v>656</v>
      </c>
      <c r="G1100" s="27" t="s">
        <v>337</v>
      </c>
      <c r="H1100" s="29">
        <f t="shared" si="65"/>
        <v>-47900</v>
      </c>
      <c r="I1100" s="22">
        <f t="shared" si="62"/>
        <v>3.111111111111111</v>
      </c>
      <c r="J1100" s="15"/>
      <c r="K1100" s="15" t="s">
        <v>657</v>
      </c>
      <c r="L1100" s="15"/>
      <c r="M1100" s="2">
        <v>450</v>
      </c>
      <c r="N1100" s="15"/>
      <c r="O1100" s="15"/>
      <c r="P1100" s="15"/>
      <c r="Q1100" s="15"/>
      <c r="R1100" s="15"/>
      <c r="S1100" s="15"/>
    </row>
    <row r="1101" spans="2:19" ht="12.75">
      <c r="B1101" s="288">
        <v>1400</v>
      </c>
      <c r="C1101" s="1" t="s">
        <v>240</v>
      </c>
      <c r="D1101" s="1" t="s">
        <v>83</v>
      </c>
      <c r="E1101" s="1" t="s">
        <v>23</v>
      </c>
      <c r="F1101" s="27" t="s">
        <v>656</v>
      </c>
      <c r="G1101" s="27" t="s">
        <v>339</v>
      </c>
      <c r="H1101" s="29">
        <f t="shared" si="65"/>
        <v>-49300</v>
      </c>
      <c r="I1101" s="22">
        <f t="shared" si="62"/>
        <v>3.111111111111111</v>
      </c>
      <c r="J1101" s="15"/>
      <c r="K1101" s="15" t="s">
        <v>657</v>
      </c>
      <c r="L1101" s="15"/>
      <c r="M1101" s="2">
        <v>450</v>
      </c>
      <c r="N1101" s="15"/>
      <c r="O1101" s="15"/>
      <c r="P1101" s="15"/>
      <c r="Q1101" s="15"/>
      <c r="R1101" s="15"/>
      <c r="S1101" s="15"/>
    </row>
    <row r="1102" spans="2:19" ht="12.75">
      <c r="B1102" s="288">
        <v>1000</v>
      </c>
      <c r="C1102" s="1" t="s">
        <v>240</v>
      </c>
      <c r="D1102" s="1" t="s">
        <v>83</v>
      </c>
      <c r="E1102" s="1" t="s">
        <v>23</v>
      </c>
      <c r="F1102" s="27" t="s">
        <v>656</v>
      </c>
      <c r="G1102" s="27" t="s">
        <v>343</v>
      </c>
      <c r="H1102" s="29">
        <f t="shared" si="65"/>
        <v>-50300</v>
      </c>
      <c r="I1102" s="22">
        <f t="shared" si="62"/>
        <v>2.2222222222222223</v>
      </c>
      <c r="J1102" s="15"/>
      <c r="K1102" s="15" t="s">
        <v>657</v>
      </c>
      <c r="L1102" s="15"/>
      <c r="M1102" s="2">
        <v>450</v>
      </c>
      <c r="N1102" s="15"/>
      <c r="O1102" s="15"/>
      <c r="P1102" s="15"/>
      <c r="Q1102" s="15"/>
      <c r="R1102" s="15"/>
      <c r="S1102" s="15"/>
    </row>
    <row r="1103" spans="2:19" ht="12.75">
      <c r="B1103" s="288">
        <v>1100</v>
      </c>
      <c r="C1103" s="1" t="s">
        <v>240</v>
      </c>
      <c r="D1103" s="1" t="s">
        <v>83</v>
      </c>
      <c r="E1103" s="1" t="s">
        <v>23</v>
      </c>
      <c r="F1103" s="27" t="s">
        <v>656</v>
      </c>
      <c r="G1103" s="27" t="s">
        <v>343</v>
      </c>
      <c r="H1103" s="29">
        <f t="shared" si="65"/>
        <v>-51400</v>
      </c>
      <c r="I1103" s="22">
        <f t="shared" si="62"/>
        <v>2.4444444444444446</v>
      </c>
      <c r="J1103" s="15"/>
      <c r="K1103" s="15" t="s">
        <v>657</v>
      </c>
      <c r="L1103" s="15"/>
      <c r="M1103" s="2">
        <v>450</v>
      </c>
      <c r="N1103" s="15"/>
      <c r="O1103" s="15"/>
      <c r="P1103" s="15"/>
      <c r="Q1103" s="15"/>
      <c r="R1103" s="15"/>
      <c r="S1103" s="15"/>
    </row>
    <row r="1104" spans="2:19" ht="12.75">
      <c r="B1104" s="288">
        <v>1000</v>
      </c>
      <c r="C1104" s="1" t="s">
        <v>240</v>
      </c>
      <c r="D1104" s="1" t="s">
        <v>83</v>
      </c>
      <c r="E1104" s="1" t="s">
        <v>23</v>
      </c>
      <c r="F1104" s="27" t="s">
        <v>656</v>
      </c>
      <c r="G1104" s="27" t="s">
        <v>343</v>
      </c>
      <c r="H1104" s="29">
        <f t="shared" si="65"/>
        <v>-52400</v>
      </c>
      <c r="I1104" s="22">
        <f aca="true" t="shared" si="66" ref="I1104:I1167">+B1104/M1104</f>
        <v>2.2222222222222223</v>
      </c>
      <c r="J1104" s="15"/>
      <c r="K1104" s="15" t="s">
        <v>657</v>
      </c>
      <c r="L1104" s="15"/>
      <c r="M1104" s="2">
        <v>450</v>
      </c>
      <c r="N1104" s="15"/>
      <c r="O1104" s="15"/>
      <c r="P1104" s="15"/>
      <c r="Q1104" s="15"/>
      <c r="R1104" s="15"/>
      <c r="S1104" s="15"/>
    </row>
    <row r="1105" spans="2:19" ht="12.75">
      <c r="B1105" s="288">
        <v>1100</v>
      </c>
      <c r="C1105" s="1" t="s">
        <v>240</v>
      </c>
      <c r="D1105" s="1" t="s">
        <v>83</v>
      </c>
      <c r="E1105" s="1" t="s">
        <v>23</v>
      </c>
      <c r="F1105" s="27" t="s">
        <v>656</v>
      </c>
      <c r="G1105" s="27" t="s">
        <v>404</v>
      </c>
      <c r="H1105" s="29">
        <f t="shared" si="65"/>
        <v>-53500</v>
      </c>
      <c r="I1105" s="22">
        <f t="shared" si="66"/>
        <v>2.4444444444444446</v>
      </c>
      <c r="J1105" s="15"/>
      <c r="K1105" s="15" t="s">
        <v>657</v>
      </c>
      <c r="L1105" s="15"/>
      <c r="M1105" s="2">
        <v>450</v>
      </c>
      <c r="N1105" s="15"/>
      <c r="O1105" s="15"/>
      <c r="P1105" s="15"/>
      <c r="Q1105" s="15"/>
      <c r="R1105" s="15"/>
      <c r="S1105" s="15"/>
    </row>
    <row r="1106" spans="2:19" ht="12.75">
      <c r="B1106" s="288">
        <v>1400</v>
      </c>
      <c r="C1106" s="1" t="s">
        <v>240</v>
      </c>
      <c r="D1106" s="1" t="s">
        <v>83</v>
      </c>
      <c r="E1106" s="1" t="s">
        <v>23</v>
      </c>
      <c r="F1106" s="27" t="s">
        <v>656</v>
      </c>
      <c r="G1106" s="27" t="s">
        <v>50</v>
      </c>
      <c r="H1106" s="29">
        <f t="shared" si="65"/>
        <v>-54900</v>
      </c>
      <c r="I1106" s="22">
        <f t="shared" si="66"/>
        <v>3.111111111111111</v>
      </c>
      <c r="J1106" s="15"/>
      <c r="K1106" s="15" t="s">
        <v>657</v>
      </c>
      <c r="L1106" s="15"/>
      <c r="M1106" s="2">
        <v>450</v>
      </c>
      <c r="N1106" s="15"/>
      <c r="O1106" s="15"/>
      <c r="P1106" s="15"/>
      <c r="Q1106" s="15"/>
      <c r="R1106" s="15"/>
      <c r="S1106" s="15"/>
    </row>
    <row r="1107" spans="2:19" ht="12.75">
      <c r="B1107" s="288">
        <v>1000</v>
      </c>
      <c r="C1107" s="1" t="s">
        <v>240</v>
      </c>
      <c r="D1107" s="1" t="s">
        <v>83</v>
      </c>
      <c r="E1107" s="1" t="s">
        <v>23</v>
      </c>
      <c r="F1107" s="27" t="s">
        <v>656</v>
      </c>
      <c r="G1107" s="27" t="s">
        <v>51</v>
      </c>
      <c r="H1107" s="29">
        <f t="shared" si="65"/>
        <v>-55900</v>
      </c>
      <c r="I1107" s="22">
        <f t="shared" si="66"/>
        <v>2.2222222222222223</v>
      </c>
      <c r="J1107" s="15"/>
      <c r="K1107" s="15" t="s">
        <v>657</v>
      </c>
      <c r="L1107" s="15"/>
      <c r="M1107" s="2">
        <v>450</v>
      </c>
      <c r="N1107" s="15"/>
      <c r="O1107" s="15"/>
      <c r="P1107" s="15"/>
      <c r="Q1107" s="15"/>
      <c r="R1107" s="15"/>
      <c r="S1107" s="15"/>
    </row>
    <row r="1108" spans="2:19" ht="12.75">
      <c r="B1108" s="288">
        <v>1100</v>
      </c>
      <c r="C1108" s="1" t="s">
        <v>240</v>
      </c>
      <c r="D1108" s="1" t="s">
        <v>83</v>
      </c>
      <c r="E1108" s="1" t="s">
        <v>23</v>
      </c>
      <c r="F1108" s="27" t="s">
        <v>656</v>
      </c>
      <c r="G1108" s="27" t="s">
        <v>468</v>
      </c>
      <c r="H1108" s="29">
        <f t="shared" si="65"/>
        <v>-57000</v>
      </c>
      <c r="I1108" s="22">
        <f t="shared" si="66"/>
        <v>2.4444444444444446</v>
      </c>
      <c r="J1108" s="15"/>
      <c r="K1108" s="15" t="s">
        <v>657</v>
      </c>
      <c r="L1108" s="15"/>
      <c r="M1108" s="2">
        <v>450</v>
      </c>
      <c r="N1108" s="15"/>
      <c r="O1108" s="15"/>
      <c r="P1108" s="15"/>
      <c r="Q1108" s="15"/>
      <c r="R1108" s="15"/>
      <c r="S1108" s="15"/>
    </row>
    <row r="1109" spans="2:19" ht="12.75">
      <c r="B1109" s="288">
        <v>400</v>
      </c>
      <c r="C1109" s="1" t="s">
        <v>240</v>
      </c>
      <c r="D1109" s="1" t="s">
        <v>83</v>
      </c>
      <c r="E1109" s="1" t="s">
        <v>23</v>
      </c>
      <c r="F1109" s="27" t="s">
        <v>631</v>
      </c>
      <c r="G1109" s="27" t="s">
        <v>73</v>
      </c>
      <c r="H1109" s="29">
        <f t="shared" si="65"/>
        <v>-57400</v>
      </c>
      <c r="I1109" s="22">
        <f t="shared" si="66"/>
        <v>0.8888888888888888</v>
      </c>
      <c r="J1109" s="15"/>
      <c r="K1109" s="15" t="s">
        <v>614</v>
      </c>
      <c r="L1109" s="15"/>
      <c r="M1109" s="2">
        <v>450</v>
      </c>
      <c r="N1109" s="15"/>
      <c r="O1109" s="15"/>
      <c r="P1109" s="15"/>
      <c r="Q1109" s="15"/>
      <c r="R1109" s="15"/>
      <c r="S1109" s="15"/>
    </row>
    <row r="1110" spans="2:19" ht="12.75">
      <c r="B1110" s="288">
        <v>800</v>
      </c>
      <c r="C1110" s="1" t="s">
        <v>240</v>
      </c>
      <c r="D1110" s="1" t="s">
        <v>83</v>
      </c>
      <c r="E1110" s="1" t="s">
        <v>23</v>
      </c>
      <c r="F1110" s="27" t="s">
        <v>631</v>
      </c>
      <c r="G1110" s="27" t="s">
        <v>208</v>
      </c>
      <c r="H1110" s="29">
        <f t="shared" si="65"/>
        <v>-58200</v>
      </c>
      <c r="I1110" s="22">
        <f t="shared" si="66"/>
        <v>1.7777777777777777</v>
      </c>
      <c r="J1110" s="15"/>
      <c r="K1110" s="15" t="s">
        <v>614</v>
      </c>
      <c r="L1110" s="15"/>
      <c r="M1110" s="2">
        <v>450</v>
      </c>
      <c r="N1110" s="15"/>
      <c r="O1110" s="15"/>
      <c r="P1110" s="15"/>
      <c r="Q1110" s="15"/>
      <c r="R1110" s="15"/>
      <c r="S1110" s="15"/>
    </row>
    <row r="1111" spans="2:19" ht="12.75">
      <c r="B1111" s="288">
        <v>1000</v>
      </c>
      <c r="C1111" s="1" t="s">
        <v>240</v>
      </c>
      <c r="D1111" s="1" t="s">
        <v>83</v>
      </c>
      <c r="E1111" s="1" t="s">
        <v>23</v>
      </c>
      <c r="F1111" s="27" t="s">
        <v>631</v>
      </c>
      <c r="G1111" s="27" t="s">
        <v>211</v>
      </c>
      <c r="H1111" s="29">
        <f t="shared" si="65"/>
        <v>-59200</v>
      </c>
      <c r="I1111" s="22">
        <f t="shared" si="66"/>
        <v>2.2222222222222223</v>
      </c>
      <c r="J1111" s="15"/>
      <c r="K1111" s="15" t="s">
        <v>614</v>
      </c>
      <c r="L1111" s="15"/>
      <c r="M1111" s="2">
        <v>450</v>
      </c>
      <c r="N1111" s="15"/>
      <c r="O1111" s="15"/>
      <c r="P1111" s="15"/>
      <c r="Q1111" s="15"/>
      <c r="R1111" s="15"/>
      <c r="S1111" s="15"/>
    </row>
    <row r="1112" spans="2:19" ht="12.75">
      <c r="B1112" s="288">
        <v>400</v>
      </c>
      <c r="C1112" s="1" t="s">
        <v>240</v>
      </c>
      <c r="D1112" s="1" t="s">
        <v>83</v>
      </c>
      <c r="E1112" s="1" t="s">
        <v>23</v>
      </c>
      <c r="F1112" s="27" t="s">
        <v>631</v>
      </c>
      <c r="G1112" s="27" t="s">
        <v>214</v>
      </c>
      <c r="H1112" s="29">
        <f t="shared" si="65"/>
        <v>-59600</v>
      </c>
      <c r="I1112" s="22">
        <f t="shared" si="66"/>
        <v>0.8888888888888888</v>
      </c>
      <c r="J1112" s="15"/>
      <c r="K1112" s="15" t="s">
        <v>614</v>
      </c>
      <c r="L1112" s="15"/>
      <c r="M1112" s="2">
        <v>450</v>
      </c>
      <c r="N1112" s="15"/>
      <c r="O1112" s="15"/>
      <c r="P1112" s="15"/>
      <c r="Q1112" s="15"/>
      <c r="R1112" s="15"/>
      <c r="S1112" s="15"/>
    </row>
    <row r="1113" spans="2:19" ht="12.75">
      <c r="B1113" s="288">
        <v>400</v>
      </c>
      <c r="C1113" s="1" t="s">
        <v>240</v>
      </c>
      <c r="D1113" s="1" t="s">
        <v>83</v>
      </c>
      <c r="E1113" s="1" t="s">
        <v>23</v>
      </c>
      <c r="F1113" s="27" t="s">
        <v>631</v>
      </c>
      <c r="G1113" s="27" t="s">
        <v>227</v>
      </c>
      <c r="H1113" s="29">
        <f t="shared" si="65"/>
        <v>-60000</v>
      </c>
      <c r="I1113" s="22">
        <f t="shared" si="66"/>
        <v>0.8888888888888888</v>
      </c>
      <c r="J1113" s="15"/>
      <c r="K1113" s="15" t="s">
        <v>614</v>
      </c>
      <c r="L1113" s="15"/>
      <c r="M1113" s="2">
        <v>450</v>
      </c>
      <c r="N1113" s="15"/>
      <c r="O1113" s="15"/>
      <c r="P1113" s="15"/>
      <c r="Q1113" s="15"/>
      <c r="R1113" s="15"/>
      <c r="S1113" s="15"/>
    </row>
    <row r="1114" spans="2:19" ht="12.75">
      <c r="B1114" s="288">
        <v>800</v>
      </c>
      <c r="C1114" s="1" t="s">
        <v>240</v>
      </c>
      <c r="D1114" s="1" t="s">
        <v>83</v>
      </c>
      <c r="E1114" s="1" t="s">
        <v>23</v>
      </c>
      <c r="F1114" s="27" t="s">
        <v>631</v>
      </c>
      <c r="G1114" s="27" t="s">
        <v>216</v>
      </c>
      <c r="H1114" s="29">
        <f t="shared" si="65"/>
        <v>-60800</v>
      </c>
      <c r="I1114" s="22">
        <f t="shared" si="66"/>
        <v>1.7777777777777777</v>
      </c>
      <c r="J1114" s="15"/>
      <c r="K1114" s="15" t="s">
        <v>614</v>
      </c>
      <c r="L1114" s="15"/>
      <c r="M1114" s="2">
        <v>450</v>
      </c>
      <c r="N1114" s="15"/>
      <c r="O1114" s="15"/>
      <c r="P1114" s="15"/>
      <c r="Q1114" s="15"/>
      <c r="R1114" s="15"/>
      <c r="S1114" s="15"/>
    </row>
    <row r="1115" spans="2:19" ht="12.75">
      <c r="B1115" s="288">
        <v>800</v>
      </c>
      <c r="C1115" s="1" t="s">
        <v>240</v>
      </c>
      <c r="D1115" s="1" t="s">
        <v>83</v>
      </c>
      <c r="E1115" s="1" t="s">
        <v>23</v>
      </c>
      <c r="F1115" s="27" t="s">
        <v>631</v>
      </c>
      <c r="G1115" s="27" t="s">
        <v>218</v>
      </c>
      <c r="H1115" s="29">
        <f t="shared" si="65"/>
        <v>-61600</v>
      </c>
      <c r="I1115" s="22">
        <f t="shared" si="66"/>
        <v>1.7777777777777777</v>
      </c>
      <c r="J1115" s="15"/>
      <c r="K1115" s="15" t="s">
        <v>614</v>
      </c>
      <c r="L1115" s="15"/>
      <c r="M1115" s="2">
        <v>450</v>
      </c>
      <c r="N1115" s="15"/>
      <c r="O1115" s="15"/>
      <c r="P1115" s="15"/>
      <c r="Q1115" s="15"/>
      <c r="R1115" s="15"/>
      <c r="S1115" s="15"/>
    </row>
    <row r="1116" spans="2:19" ht="12.75">
      <c r="B1116" s="288">
        <v>1500</v>
      </c>
      <c r="C1116" s="1" t="s">
        <v>240</v>
      </c>
      <c r="D1116" s="1" t="s">
        <v>83</v>
      </c>
      <c r="E1116" s="1" t="s">
        <v>23</v>
      </c>
      <c r="F1116" s="27" t="s">
        <v>631</v>
      </c>
      <c r="G1116" s="27" t="s">
        <v>271</v>
      </c>
      <c r="H1116" s="29">
        <f t="shared" si="65"/>
        <v>-63100</v>
      </c>
      <c r="I1116" s="22">
        <f t="shared" si="66"/>
        <v>3.3333333333333335</v>
      </c>
      <c r="J1116" s="15"/>
      <c r="K1116" s="15" t="s">
        <v>614</v>
      </c>
      <c r="L1116" s="15"/>
      <c r="M1116" s="2">
        <v>450</v>
      </c>
      <c r="N1116" s="15"/>
      <c r="O1116" s="15"/>
      <c r="P1116" s="15"/>
      <c r="Q1116" s="15"/>
      <c r="R1116" s="15"/>
      <c r="S1116" s="15"/>
    </row>
    <row r="1117" spans="2:19" ht="12.75">
      <c r="B1117" s="288">
        <v>1500</v>
      </c>
      <c r="C1117" s="1" t="s">
        <v>240</v>
      </c>
      <c r="D1117" s="1" t="s">
        <v>83</v>
      </c>
      <c r="E1117" s="1" t="s">
        <v>23</v>
      </c>
      <c r="F1117" s="27" t="s">
        <v>631</v>
      </c>
      <c r="G1117" s="27" t="s">
        <v>273</v>
      </c>
      <c r="H1117" s="29">
        <f t="shared" si="65"/>
        <v>-64600</v>
      </c>
      <c r="I1117" s="22">
        <f t="shared" si="66"/>
        <v>3.3333333333333335</v>
      </c>
      <c r="J1117" s="15"/>
      <c r="K1117" s="15" t="s">
        <v>614</v>
      </c>
      <c r="L1117" s="15">
        <v>3</v>
      </c>
      <c r="M1117" s="2">
        <v>450</v>
      </c>
      <c r="N1117" s="15"/>
      <c r="O1117" s="15"/>
      <c r="P1117" s="15"/>
      <c r="Q1117" s="15"/>
      <c r="R1117" s="15"/>
      <c r="S1117" s="15"/>
    </row>
    <row r="1118" spans="2:19" ht="12.75">
      <c r="B1118" s="288">
        <v>800</v>
      </c>
      <c r="C1118" s="1" t="s">
        <v>240</v>
      </c>
      <c r="D1118" s="1" t="s">
        <v>83</v>
      </c>
      <c r="E1118" s="1" t="s">
        <v>23</v>
      </c>
      <c r="F1118" s="27" t="s">
        <v>631</v>
      </c>
      <c r="G1118" s="27" t="s">
        <v>304</v>
      </c>
      <c r="H1118" s="29">
        <f t="shared" si="65"/>
        <v>-65400</v>
      </c>
      <c r="I1118" s="22">
        <f t="shared" si="66"/>
        <v>1.7777777777777777</v>
      </c>
      <c r="J1118" s="15"/>
      <c r="K1118" s="15" t="s">
        <v>614</v>
      </c>
      <c r="L1118" s="15"/>
      <c r="M1118" s="2">
        <v>450</v>
      </c>
      <c r="N1118" s="15"/>
      <c r="O1118" s="15"/>
      <c r="P1118" s="15"/>
      <c r="Q1118" s="15"/>
      <c r="R1118" s="15"/>
      <c r="S1118" s="15"/>
    </row>
    <row r="1119" spans="2:19" ht="12.75">
      <c r="B1119" s="288">
        <v>1200</v>
      </c>
      <c r="C1119" s="1" t="s">
        <v>240</v>
      </c>
      <c r="D1119" s="1" t="s">
        <v>83</v>
      </c>
      <c r="E1119" s="1" t="s">
        <v>23</v>
      </c>
      <c r="F1119" s="27" t="s">
        <v>631</v>
      </c>
      <c r="G1119" s="27" t="s">
        <v>306</v>
      </c>
      <c r="H1119" s="29">
        <f t="shared" si="65"/>
        <v>-66600</v>
      </c>
      <c r="I1119" s="22">
        <f t="shared" si="66"/>
        <v>2.6666666666666665</v>
      </c>
      <c r="J1119" s="15"/>
      <c r="K1119" s="15" t="s">
        <v>614</v>
      </c>
      <c r="L1119" s="15"/>
      <c r="M1119" s="2">
        <v>450</v>
      </c>
      <c r="N1119" s="15"/>
      <c r="O1119" s="15"/>
      <c r="P1119" s="15"/>
      <c r="Q1119" s="15"/>
      <c r="R1119" s="15"/>
      <c r="S1119" s="15"/>
    </row>
    <row r="1120" spans="2:19" ht="12.75">
      <c r="B1120" s="288">
        <v>400</v>
      </c>
      <c r="C1120" s="1" t="s">
        <v>240</v>
      </c>
      <c r="D1120" s="1" t="s">
        <v>83</v>
      </c>
      <c r="E1120" s="1" t="s">
        <v>23</v>
      </c>
      <c r="F1120" s="27" t="s">
        <v>631</v>
      </c>
      <c r="G1120" s="27" t="s">
        <v>335</v>
      </c>
      <c r="H1120" s="29">
        <f t="shared" si="65"/>
        <v>-67000</v>
      </c>
      <c r="I1120" s="22">
        <f t="shared" si="66"/>
        <v>0.8888888888888888</v>
      </c>
      <c r="J1120" s="15"/>
      <c r="K1120" s="15" t="s">
        <v>614</v>
      </c>
      <c r="L1120" s="15"/>
      <c r="M1120" s="2">
        <v>450</v>
      </c>
      <c r="N1120" s="15"/>
      <c r="O1120" s="15"/>
      <c r="P1120" s="15"/>
      <c r="Q1120" s="15"/>
      <c r="R1120" s="15"/>
      <c r="S1120" s="15"/>
    </row>
    <row r="1121" spans="2:19" ht="12.75">
      <c r="B1121" s="288">
        <v>400</v>
      </c>
      <c r="C1121" s="1" t="s">
        <v>240</v>
      </c>
      <c r="D1121" s="1" t="s">
        <v>83</v>
      </c>
      <c r="E1121" s="1" t="s">
        <v>23</v>
      </c>
      <c r="F1121" s="27" t="s">
        <v>631</v>
      </c>
      <c r="G1121" s="27" t="s">
        <v>337</v>
      </c>
      <c r="H1121" s="29">
        <f t="shared" si="65"/>
        <v>-67400</v>
      </c>
      <c r="I1121" s="22">
        <f t="shared" si="66"/>
        <v>0.8888888888888888</v>
      </c>
      <c r="J1121" s="15"/>
      <c r="K1121" s="15" t="s">
        <v>614</v>
      </c>
      <c r="L1121" s="15"/>
      <c r="M1121" s="2">
        <v>450</v>
      </c>
      <c r="N1121" s="15"/>
      <c r="O1121" s="15"/>
      <c r="P1121" s="15"/>
      <c r="Q1121" s="15"/>
      <c r="R1121" s="15"/>
      <c r="S1121" s="15"/>
    </row>
    <row r="1122" spans="2:19" ht="12.75">
      <c r="B1122" s="288">
        <v>400</v>
      </c>
      <c r="C1122" s="1" t="s">
        <v>240</v>
      </c>
      <c r="D1122" s="1" t="s">
        <v>83</v>
      </c>
      <c r="E1122" s="1" t="s">
        <v>23</v>
      </c>
      <c r="F1122" s="27" t="s">
        <v>631</v>
      </c>
      <c r="G1122" s="27" t="s">
        <v>339</v>
      </c>
      <c r="H1122" s="29">
        <f t="shared" si="65"/>
        <v>-67800</v>
      </c>
      <c r="I1122" s="22">
        <f t="shared" si="66"/>
        <v>0.8888888888888888</v>
      </c>
      <c r="J1122" s="15"/>
      <c r="K1122" s="15" t="s">
        <v>614</v>
      </c>
      <c r="L1122" s="15"/>
      <c r="M1122" s="2">
        <v>450</v>
      </c>
      <c r="N1122" s="15"/>
      <c r="O1122" s="15"/>
      <c r="P1122" s="15"/>
      <c r="Q1122" s="15"/>
      <c r="R1122" s="15"/>
      <c r="S1122" s="15"/>
    </row>
    <row r="1123" spans="2:19" ht="12.75">
      <c r="B1123" s="288">
        <v>1700</v>
      </c>
      <c r="C1123" s="1" t="s">
        <v>240</v>
      </c>
      <c r="D1123" s="1" t="s">
        <v>83</v>
      </c>
      <c r="E1123" s="1" t="s">
        <v>23</v>
      </c>
      <c r="F1123" s="27" t="s">
        <v>631</v>
      </c>
      <c r="G1123" s="27" t="s">
        <v>343</v>
      </c>
      <c r="H1123" s="29">
        <f t="shared" si="65"/>
        <v>-69500</v>
      </c>
      <c r="I1123" s="22">
        <f t="shared" si="66"/>
        <v>3.7777777777777777</v>
      </c>
      <c r="J1123" s="15"/>
      <c r="K1123" s="15" t="s">
        <v>614</v>
      </c>
      <c r="L1123" s="15"/>
      <c r="M1123" s="2">
        <v>450</v>
      </c>
      <c r="N1123" s="15"/>
      <c r="O1123" s="15"/>
      <c r="P1123" s="15"/>
      <c r="Q1123" s="15"/>
      <c r="R1123" s="15"/>
      <c r="S1123" s="15"/>
    </row>
    <row r="1124" spans="2:19" ht="12.75">
      <c r="B1124" s="288">
        <v>1800</v>
      </c>
      <c r="C1124" s="1" t="s">
        <v>240</v>
      </c>
      <c r="D1124" s="1" t="s">
        <v>83</v>
      </c>
      <c r="E1124" s="1" t="s">
        <v>23</v>
      </c>
      <c r="F1124" s="27" t="s">
        <v>631</v>
      </c>
      <c r="G1124" s="27" t="s">
        <v>404</v>
      </c>
      <c r="H1124" s="29">
        <f t="shared" si="65"/>
        <v>-71300</v>
      </c>
      <c r="I1124" s="22">
        <f t="shared" si="66"/>
        <v>4</v>
      </c>
      <c r="J1124" s="15"/>
      <c r="K1124" s="15" t="s">
        <v>614</v>
      </c>
      <c r="L1124" s="15"/>
      <c r="M1124" s="2">
        <v>450</v>
      </c>
      <c r="N1124" s="15"/>
      <c r="O1124" s="15"/>
      <c r="P1124" s="15"/>
      <c r="Q1124" s="15"/>
      <c r="R1124" s="15"/>
      <c r="S1124" s="15"/>
    </row>
    <row r="1125" spans="2:19" ht="12.75">
      <c r="B1125" s="288">
        <v>1200</v>
      </c>
      <c r="C1125" s="1" t="s">
        <v>240</v>
      </c>
      <c r="D1125" s="1" t="s">
        <v>83</v>
      </c>
      <c r="E1125" s="1" t="s">
        <v>23</v>
      </c>
      <c r="F1125" s="27" t="s">
        <v>631</v>
      </c>
      <c r="G1125" s="27" t="s">
        <v>50</v>
      </c>
      <c r="H1125" s="29">
        <f t="shared" si="65"/>
        <v>-72500</v>
      </c>
      <c r="I1125" s="22">
        <f t="shared" si="66"/>
        <v>2.6666666666666665</v>
      </c>
      <c r="J1125" s="15"/>
      <c r="K1125" s="15" t="s">
        <v>614</v>
      </c>
      <c r="L1125" s="15"/>
      <c r="M1125" s="2">
        <v>450</v>
      </c>
      <c r="N1125" s="15"/>
      <c r="O1125" s="15"/>
      <c r="P1125" s="15"/>
      <c r="Q1125" s="15"/>
      <c r="R1125" s="15"/>
      <c r="S1125" s="15"/>
    </row>
    <row r="1126" spans="2:19" ht="12.75">
      <c r="B1126" s="288">
        <v>1000</v>
      </c>
      <c r="C1126" s="1" t="s">
        <v>240</v>
      </c>
      <c r="D1126" s="1" t="s">
        <v>83</v>
      </c>
      <c r="E1126" s="1" t="s">
        <v>23</v>
      </c>
      <c r="F1126" s="27" t="s">
        <v>631</v>
      </c>
      <c r="G1126" s="27" t="s">
        <v>51</v>
      </c>
      <c r="H1126" s="29">
        <f t="shared" si="65"/>
        <v>-73500</v>
      </c>
      <c r="I1126" s="22">
        <f t="shared" si="66"/>
        <v>2.2222222222222223</v>
      </c>
      <c r="J1126" s="15"/>
      <c r="K1126" s="15" t="s">
        <v>614</v>
      </c>
      <c r="L1126" s="15"/>
      <c r="M1126" s="2">
        <v>450</v>
      </c>
      <c r="N1126" s="15"/>
      <c r="O1126" s="15"/>
      <c r="P1126" s="15"/>
      <c r="Q1126" s="15"/>
      <c r="R1126" s="15"/>
      <c r="S1126" s="15"/>
    </row>
    <row r="1127" spans="2:19" ht="12.75">
      <c r="B1127" s="288">
        <v>700</v>
      </c>
      <c r="C1127" s="1" t="s">
        <v>240</v>
      </c>
      <c r="D1127" s="1" t="s">
        <v>83</v>
      </c>
      <c r="E1127" s="1" t="s">
        <v>23</v>
      </c>
      <c r="F1127" s="27" t="s">
        <v>608</v>
      </c>
      <c r="G1127" s="27" t="s">
        <v>239</v>
      </c>
      <c r="H1127" s="29">
        <f t="shared" si="65"/>
        <v>-74200</v>
      </c>
      <c r="I1127" s="22">
        <f t="shared" si="66"/>
        <v>1.5555555555555556</v>
      </c>
      <c r="J1127" s="15"/>
      <c r="K1127" s="15" t="s">
        <v>506</v>
      </c>
      <c r="L1127" s="15"/>
      <c r="M1127" s="2">
        <v>450</v>
      </c>
      <c r="N1127" s="15"/>
      <c r="O1127" s="15"/>
      <c r="P1127" s="15"/>
      <c r="Q1127" s="15"/>
      <c r="R1127" s="15"/>
      <c r="S1127" s="15"/>
    </row>
    <row r="1128" spans="2:19" ht="12.75">
      <c r="B1128" s="288">
        <v>2000</v>
      </c>
      <c r="C1128" s="1" t="s">
        <v>240</v>
      </c>
      <c r="D1128" s="1" t="s">
        <v>83</v>
      </c>
      <c r="E1128" s="1" t="s">
        <v>23</v>
      </c>
      <c r="F1128" s="27" t="s">
        <v>608</v>
      </c>
      <c r="G1128" s="27" t="s">
        <v>208</v>
      </c>
      <c r="H1128" s="29">
        <f t="shared" si="65"/>
        <v>-76200</v>
      </c>
      <c r="I1128" s="22">
        <f t="shared" si="66"/>
        <v>4.444444444444445</v>
      </c>
      <c r="J1128" s="15"/>
      <c r="K1128" s="15" t="s">
        <v>506</v>
      </c>
      <c r="L1128" s="15"/>
      <c r="M1128" s="2">
        <v>450</v>
      </c>
      <c r="N1128" s="15"/>
      <c r="O1128" s="15"/>
      <c r="P1128" s="15"/>
      <c r="Q1128" s="15"/>
      <c r="R1128" s="15"/>
      <c r="S1128" s="15"/>
    </row>
    <row r="1129" spans="2:19" ht="12.75">
      <c r="B1129" s="351">
        <v>1000</v>
      </c>
      <c r="C1129" s="1" t="s">
        <v>240</v>
      </c>
      <c r="D1129" s="1" t="s">
        <v>83</v>
      </c>
      <c r="E1129" s="1" t="s">
        <v>23</v>
      </c>
      <c r="F1129" s="30" t="s">
        <v>608</v>
      </c>
      <c r="G1129" s="27" t="s">
        <v>211</v>
      </c>
      <c r="H1129" s="29">
        <f t="shared" si="65"/>
        <v>-77200</v>
      </c>
      <c r="I1129" s="22">
        <f t="shared" si="66"/>
        <v>2.2222222222222223</v>
      </c>
      <c r="J1129" s="15"/>
      <c r="K1129" s="15" t="s">
        <v>506</v>
      </c>
      <c r="L1129" s="15">
        <v>4</v>
      </c>
      <c r="M1129" s="2">
        <v>450</v>
      </c>
      <c r="N1129" s="15"/>
      <c r="O1129" s="15"/>
      <c r="P1129" s="15"/>
      <c r="Q1129" s="15"/>
      <c r="R1129" s="15"/>
      <c r="S1129" s="15"/>
    </row>
    <row r="1130" spans="2:19" ht="12.75">
      <c r="B1130" s="351">
        <v>1000</v>
      </c>
      <c r="C1130" s="1" t="s">
        <v>240</v>
      </c>
      <c r="D1130" s="1" t="s">
        <v>83</v>
      </c>
      <c r="E1130" s="1" t="s">
        <v>23</v>
      </c>
      <c r="F1130" s="27" t="s">
        <v>608</v>
      </c>
      <c r="G1130" s="27" t="s">
        <v>211</v>
      </c>
      <c r="H1130" s="29">
        <f aca="true" t="shared" si="67" ref="H1130:H1161">H1129-B1130</f>
        <v>-78200</v>
      </c>
      <c r="I1130" s="22">
        <f t="shared" si="66"/>
        <v>2.2222222222222223</v>
      </c>
      <c r="J1130" s="15"/>
      <c r="K1130" s="15" t="s">
        <v>506</v>
      </c>
      <c r="L1130" s="15"/>
      <c r="M1130" s="2">
        <v>450</v>
      </c>
      <c r="N1130" s="15"/>
      <c r="O1130" s="15"/>
      <c r="P1130" s="15"/>
      <c r="Q1130" s="15"/>
      <c r="R1130" s="15"/>
      <c r="S1130" s="15"/>
    </row>
    <row r="1131" spans="2:19" ht="12.75">
      <c r="B1131" s="288">
        <v>1300</v>
      </c>
      <c r="C1131" s="1" t="s">
        <v>240</v>
      </c>
      <c r="D1131" s="1" t="s">
        <v>83</v>
      </c>
      <c r="E1131" s="1" t="s">
        <v>23</v>
      </c>
      <c r="F1131" s="27" t="s">
        <v>608</v>
      </c>
      <c r="G1131" s="27" t="s">
        <v>214</v>
      </c>
      <c r="H1131" s="29">
        <f t="shared" si="67"/>
        <v>-79500</v>
      </c>
      <c r="I1131" s="22">
        <f t="shared" si="66"/>
        <v>2.888888888888889</v>
      </c>
      <c r="J1131" s="15"/>
      <c r="K1131" s="15" t="s">
        <v>506</v>
      </c>
      <c r="L1131" s="15"/>
      <c r="M1131" s="2">
        <v>450</v>
      </c>
      <c r="N1131" s="15"/>
      <c r="O1131" s="15"/>
      <c r="P1131" s="15"/>
      <c r="Q1131" s="15"/>
      <c r="R1131" s="15"/>
      <c r="S1131" s="15"/>
    </row>
    <row r="1132" spans="2:19" ht="12.75">
      <c r="B1132" s="288">
        <v>1300</v>
      </c>
      <c r="C1132" s="1" t="s">
        <v>240</v>
      </c>
      <c r="D1132" s="1" t="s">
        <v>83</v>
      </c>
      <c r="E1132" s="1" t="s">
        <v>23</v>
      </c>
      <c r="F1132" s="354" t="s">
        <v>608</v>
      </c>
      <c r="G1132" s="27" t="s">
        <v>214</v>
      </c>
      <c r="H1132" s="29">
        <f t="shared" si="67"/>
        <v>-80800</v>
      </c>
      <c r="I1132" s="22">
        <f t="shared" si="66"/>
        <v>2.888888888888889</v>
      </c>
      <c r="J1132" s="15"/>
      <c r="K1132" s="15" t="s">
        <v>506</v>
      </c>
      <c r="L1132" s="15"/>
      <c r="M1132" s="2">
        <v>450</v>
      </c>
      <c r="N1132" s="15"/>
      <c r="O1132" s="15"/>
      <c r="P1132" s="15"/>
      <c r="Q1132" s="15"/>
      <c r="R1132" s="15"/>
      <c r="S1132" s="15"/>
    </row>
    <row r="1133" spans="2:19" ht="12.75">
      <c r="B1133" s="288">
        <v>500</v>
      </c>
      <c r="C1133" s="1" t="s">
        <v>240</v>
      </c>
      <c r="D1133" s="1" t="s">
        <v>83</v>
      </c>
      <c r="E1133" s="1" t="s">
        <v>23</v>
      </c>
      <c r="F1133" s="27" t="s">
        <v>608</v>
      </c>
      <c r="G1133" s="27" t="s">
        <v>214</v>
      </c>
      <c r="H1133" s="29">
        <f t="shared" si="67"/>
        <v>-81300</v>
      </c>
      <c r="I1133" s="22">
        <f t="shared" si="66"/>
        <v>1.1111111111111112</v>
      </c>
      <c r="J1133" s="15"/>
      <c r="K1133" s="15" t="s">
        <v>506</v>
      </c>
      <c r="L1133" s="15"/>
      <c r="M1133" s="2">
        <v>450</v>
      </c>
      <c r="N1133" s="15"/>
      <c r="O1133" s="15"/>
      <c r="P1133" s="15"/>
      <c r="Q1133" s="15"/>
      <c r="R1133" s="15"/>
      <c r="S1133" s="15"/>
    </row>
    <row r="1134" spans="2:19" ht="12.75">
      <c r="B1134" s="288">
        <v>600</v>
      </c>
      <c r="C1134" s="1" t="s">
        <v>240</v>
      </c>
      <c r="D1134" s="1" t="s">
        <v>83</v>
      </c>
      <c r="E1134" s="1" t="s">
        <v>23</v>
      </c>
      <c r="F1134" s="27" t="s">
        <v>608</v>
      </c>
      <c r="G1134" s="27" t="s">
        <v>227</v>
      </c>
      <c r="H1134" s="29">
        <f t="shared" si="67"/>
        <v>-81900</v>
      </c>
      <c r="I1134" s="22">
        <f t="shared" si="66"/>
        <v>1.3333333333333333</v>
      </c>
      <c r="J1134" s="15"/>
      <c r="K1134" s="15" t="s">
        <v>506</v>
      </c>
      <c r="L1134" s="15"/>
      <c r="M1134" s="2">
        <v>450</v>
      </c>
      <c r="N1134" s="15"/>
      <c r="O1134" s="15"/>
      <c r="P1134" s="15"/>
      <c r="Q1134" s="15"/>
      <c r="R1134" s="15"/>
      <c r="S1134" s="15"/>
    </row>
    <row r="1135" spans="2:19" ht="12.75">
      <c r="B1135" s="288">
        <v>600</v>
      </c>
      <c r="C1135" s="1" t="s">
        <v>240</v>
      </c>
      <c r="D1135" s="1" t="s">
        <v>83</v>
      </c>
      <c r="E1135" s="1" t="s">
        <v>23</v>
      </c>
      <c r="F1135" s="27" t="s">
        <v>608</v>
      </c>
      <c r="G1135" s="27" t="s">
        <v>216</v>
      </c>
      <c r="H1135" s="29">
        <f t="shared" si="67"/>
        <v>-82500</v>
      </c>
      <c r="I1135" s="22">
        <f t="shared" si="66"/>
        <v>1.3333333333333333</v>
      </c>
      <c r="J1135" s="15"/>
      <c r="K1135" s="15" t="s">
        <v>506</v>
      </c>
      <c r="L1135" s="15"/>
      <c r="M1135" s="2">
        <v>450</v>
      </c>
      <c r="N1135" s="15"/>
      <c r="O1135" s="15"/>
      <c r="P1135" s="15"/>
      <c r="Q1135" s="15"/>
      <c r="R1135" s="15"/>
      <c r="S1135" s="15"/>
    </row>
    <row r="1136" spans="2:19" ht="12.75">
      <c r="B1136" s="288">
        <v>600</v>
      </c>
      <c r="C1136" s="1" t="s">
        <v>240</v>
      </c>
      <c r="D1136" s="1" t="s">
        <v>83</v>
      </c>
      <c r="E1136" s="1" t="s">
        <v>23</v>
      </c>
      <c r="F1136" s="27" t="s">
        <v>608</v>
      </c>
      <c r="G1136" s="27" t="s">
        <v>218</v>
      </c>
      <c r="H1136" s="29">
        <f t="shared" si="67"/>
        <v>-83100</v>
      </c>
      <c r="I1136" s="22">
        <f t="shared" si="66"/>
        <v>1.3333333333333333</v>
      </c>
      <c r="J1136" s="15"/>
      <c r="K1136" s="15" t="s">
        <v>506</v>
      </c>
      <c r="L1136" s="15"/>
      <c r="M1136" s="2">
        <v>450</v>
      </c>
      <c r="N1136" s="15"/>
      <c r="O1136" s="15"/>
      <c r="P1136" s="15"/>
      <c r="Q1136" s="15"/>
      <c r="R1136" s="15"/>
      <c r="S1136" s="15"/>
    </row>
    <row r="1137" spans="2:19" ht="12.75">
      <c r="B1137" s="177">
        <v>1000</v>
      </c>
      <c r="C1137" s="1" t="s">
        <v>240</v>
      </c>
      <c r="D1137" s="1" t="s">
        <v>83</v>
      </c>
      <c r="E1137" s="1" t="s">
        <v>23</v>
      </c>
      <c r="F1137" s="30" t="s">
        <v>608</v>
      </c>
      <c r="G1137" s="27" t="s">
        <v>273</v>
      </c>
      <c r="H1137" s="29">
        <f t="shared" si="67"/>
        <v>-84100</v>
      </c>
      <c r="I1137" s="22">
        <f t="shared" si="66"/>
        <v>2.2222222222222223</v>
      </c>
      <c r="J1137" s="15"/>
      <c r="K1137" s="15" t="s">
        <v>506</v>
      </c>
      <c r="L1137" s="15"/>
      <c r="M1137" s="2">
        <v>450</v>
      </c>
      <c r="N1137" s="15"/>
      <c r="O1137" s="15"/>
      <c r="P1137" s="15"/>
      <c r="Q1137" s="15"/>
      <c r="R1137" s="15"/>
      <c r="S1137" s="15"/>
    </row>
    <row r="1138" spans="2:19" ht="12.75">
      <c r="B1138" s="288">
        <v>600</v>
      </c>
      <c r="C1138" s="1" t="s">
        <v>240</v>
      </c>
      <c r="D1138" s="1" t="s">
        <v>83</v>
      </c>
      <c r="E1138" s="1" t="s">
        <v>23</v>
      </c>
      <c r="F1138" s="70" t="s">
        <v>608</v>
      </c>
      <c r="G1138" s="27" t="s">
        <v>304</v>
      </c>
      <c r="H1138" s="29">
        <f t="shared" si="67"/>
        <v>-84700</v>
      </c>
      <c r="I1138" s="22">
        <f t="shared" si="66"/>
        <v>1.3333333333333333</v>
      </c>
      <c r="J1138" s="15"/>
      <c r="K1138" s="15" t="s">
        <v>506</v>
      </c>
      <c r="L1138" s="15"/>
      <c r="M1138" s="2">
        <v>450</v>
      </c>
      <c r="N1138" s="15"/>
      <c r="O1138" s="15"/>
      <c r="P1138" s="15"/>
      <c r="Q1138" s="15"/>
      <c r="R1138" s="15"/>
      <c r="S1138" s="15"/>
    </row>
    <row r="1139" spans="2:19" ht="12.75">
      <c r="B1139" s="288">
        <v>600</v>
      </c>
      <c r="C1139" s="1" t="s">
        <v>240</v>
      </c>
      <c r="D1139" s="1" t="s">
        <v>83</v>
      </c>
      <c r="E1139" s="1" t="s">
        <v>23</v>
      </c>
      <c r="F1139" s="27" t="s">
        <v>608</v>
      </c>
      <c r="G1139" s="27" t="s">
        <v>306</v>
      </c>
      <c r="H1139" s="29">
        <f t="shared" si="67"/>
        <v>-85300</v>
      </c>
      <c r="I1139" s="22">
        <f t="shared" si="66"/>
        <v>1.3333333333333333</v>
      </c>
      <c r="J1139" s="15"/>
      <c r="K1139" s="15" t="s">
        <v>506</v>
      </c>
      <c r="L1139" s="15"/>
      <c r="M1139" s="2">
        <v>450</v>
      </c>
      <c r="N1139" s="15"/>
      <c r="O1139" s="15"/>
      <c r="P1139" s="15"/>
      <c r="Q1139" s="15"/>
      <c r="R1139" s="15"/>
      <c r="S1139" s="15"/>
    </row>
    <row r="1140" spans="2:19" ht="12.75">
      <c r="B1140" s="288">
        <v>600</v>
      </c>
      <c r="C1140" s="1" t="s">
        <v>240</v>
      </c>
      <c r="D1140" s="1" t="s">
        <v>83</v>
      </c>
      <c r="E1140" s="1" t="s">
        <v>23</v>
      </c>
      <c r="F1140" s="27" t="s">
        <v>608</v>
      </c>
      <c r="G1140" s="27" t="s">
        <v>335</v>
      </c>
      <c r="H1140" s="29">
        <f t="shared" si="67"/>
        <v>-85900</v>
      </c>
      <c r="I1140" s="22">
        <f t="shared" si="66"/>
        <v>1.3333333333333333</v>
      </c>
      <c r="J1140" s="15"/>
      <c r="K1140" s="15" t="s">
        <v>506</v>
      </c>
      <c r="L1140" s="15"/>
      <c r="M1140" s="2">
        <v>450</v>
      </c>
      <c r="N1140" s="15"/>
      <c r="O1140" s="15"/>
      <c r="P1140" s="15"/>
      <c r="Q1140" s="15"/>
      <c r="R1140" s="15"/>
      <c r="S1140" s="15"/>
    </row>
    <row r="1141" spans="2:19" ht="12.75">
      <c r="B1141" s="288">
        <v>600</v>
      </c>
      <c r="C1141" s="1" t="s">
        <v>240</v>
      </c>
      <c r="D1141" s="1" t="s">
        <v>83</v>
      </c>
      <c r="E1141" s="1" t="s">
        <v>23</v>
      </c>
      <c r="F1141" s="27" t="s">
        <v>608</v>
      </c>
      <c r="G1141" s="27" t="s">
        <v>337</v>
      </c>
      <c r="H1141" s="29">
        <f t="shared" si="67"/>
        <v>-86500</v>
      </c>
      <c r="I1141" s="22">
        <f t="shared" si="66"/>
        <v>1.3333333333333333</v>
      </c>
      <c r="J1141" s="15"/>
      <c r="K1141" s="15" t="s">
        <v>506</v>
      </c>
      <c r="L1141" s="15"/>
      <c r="M1141" s="2">
        <v>450</v>
      </c>
      <c r="N1141" s="15"/>
      <c r="O1141" s="15"/>
      <c r="P1141" s="15"/>
      <c r="Q1141" s="15"/>
      <c r="R1141" s="15"/>
      <c r="S1141" s="15"/>
    </row>
    <row r="1142" spans="2:19" ht="12.75">
      <c r="B1142" s="288">
        <v>2000</v>
      </c>
      <c r="C1142" s="1" t="s">
        <v>240</v>
      </c>
      <c r="D1142" s="1" t="s">
        <v>83</v>
      </c>
      <c r="E1142" s="1" t="s">
        <v>23</v>
      </c>
      <c r="F1142" s="27" t="s">
        <v>608</v>
      </c>
      <c r="G1142" s="27" t="s">
        <v>339</v>
      </c>
      <c r="H1142" s="29">
        <f t="shared" si="67"/>
        <v>-88500</v>
      </c>
      <c r="I1142" s="22">
        <f t="shared" si="66"/>
        <v>4.444444444444445</v>
      </c>
      <c r="J1142" s="15"/>
      <c r="K1142" s="15" t="s">
        <v>506</v>
      </c>
      <c r="L1142" s="15">
        <v>5</v>
      </c>
      <c r="M1142" s="2">
        <v>450</v>
      </c>
      <c r="N1142" s="15"/>
      <c r="O1142" s="15"/>
      <c r="P1142" s="15"/>
      <c r="Q1142" s="15"/>
      <c r="R1142" s="15"/>
      <c r="S1142" s="15"/>
    </row>
    <row r="1143" spans="2:19" ht="12.75">
      <c r="B1143" s="288">
        <v>1500</v>
      </c>
      <c r="C1143" s="1" t="s">
        <v>240</v>
      </c>
      <c r="D1143" s="1" t="s">
        <v>83</v>
      </c>
      <c r="E1143" s="1" t="s">
        <v>23</v>
      </c>
      <c r="F1143" s="27" t="s">
        <v>608</v>
      </c>
      <c r="G1143" s="27" t="s">
        <v>341</v>
      </c>
      <c r="H1143" s="29">
        <f t="shared" si="67"/>
        <v>-90000</v>
      </c>
      <c r="I1143" s="22">
        <f t="shared" si="66"/>
        <v>3.3333333333333335</v>
      </c>
      <c r="J1143" s="15"/>
      <c r="K1143" s="15" t="s">
        <v>506</v>
      </c>
      <c r="L1143" s="15"/>
      <c r="M1143" s="2">
        <v>450</v>
      </c>
      <c r="N1143" s="15"/>
      <c r="O1143" s="15"/>
      <c r="P1143" s="15"/>
      <c r="Q1143" s="15"/>
      <c r="R1143" s="15"/>
      <c r="S1143" s="15"/>
    </row>
    <row r="1144" spans="2:19" ht="12.75">
      <c r="B1144" s="288">
        <v>1500</v>
      </c>
      <c r="C1144" s="1" t="s">
        <v>240</v>
      </c>
      <c r="D1144" s="1" t="s">
        <v>83</v>
      </c>
      <c r="E1144" s="1" t="s">
        <v>23</v>
      </c>
      <c r="F1144" s="27" t="s">
        <v>608</v>
      </c>
      <c r="G1144" s="27" t="s">
        <v>343</v>
      </c>
      <c r="H1144" s="29">
        <f t="shared" si="67"/>
        <v>-91500</v>
      </c>
      <c r="I1144" s="22">
        <f t="shared" si="66"/>
        <v>3.3333333333333335</v>
      </c>
      <c r="J1144" s="15"/>
      <c r="K1144" s="15" t="s">
        <v>506</v>
      </c>
      <c r="L1144" s="15">
        <v>6</v>
      </c>
      <c r="M1144" s="2">
        <v>450</v>
      </c>
      <c r="N1144" s="15"/>
      <c r="O1144" s="15"/>
      <c r="P1144" s="15"/>
      <c r="Q1144" s="15"/>
      <c r="R1144" s="15"/>
      <c r="S1144" s="15"/>
    </row>
    <row r="1145" spans="2:19" ht="12.75">
      <c r="B1145" s="288">
        <v>1000</v>
      </c>
      <c r="C1145" s="1" t="s">
        <v>240</v>
      </c>
      <c r="D1145" s="1" t="s">
        <v>83</v>
      </c>
      <c r="E1145" s="1" t="s">
        <v>23</v>
      </c>
      <c r="F1145" s="27" t="s">
        <v>608</v>
      </c>
      <c r="G1145" s="27" t="s">
        <v>404</v>
      </c>
      <c r="H1145" s="29">
        <f t="shared" si="67"/>
        <v>-92500</v>
      </c>
      <c r="I1145" s="22">
        <f t="shared" si="66"/>
        <v>2.2222222222222223</v>
      </c>
      <c r="J1145" s="15"/>
      <c r="K1145" s="15" t="s">
        <v>506</v>
      </c>
      <c r="L1145" s="15"/>
      <c r="M1145" s="2">
        <v>450</v>
      </c>
      <c r="N1145" s="15"/>
      <c r="O1145" s="15"/>
      <c r="P1145" s="15"/>
      <c r="Q1145" s="15"/>
      <c r="R1145" s="15"/>
      <c r="S1145" s="15"/>
    </row>
    <row r="1146" spans="2:19" ht="12.75">
      <c r="B1146" s="288">
        <v>2000</v>
      </c>
      <c r="C1146" s="1" t="s">
        <v>240</v>
      </c>
      <c r="D1146" s="1" t="s">
        <v>83</v>
      </c>
      <c r="E1146" s="1" t="s">
        <v>23</v>
      </c>
      <c r="F1146" s="27" t="s">
        <v>608</v>
      </c>
      <c r="G1146" s="27" t="s">
        <v>404</v>
      </c>
      <c r="H1146" s="29">
        <f t="shared" si="67"/>
        <v>-94500</v>
      </c>
      <c r="I1146" s="22">
        <f t="shared" si="66"/>
        <v>4.444444444444445</v>
      </c>
      <c r="J1146" s="15"/>
      <c r="K1146" s="15" t="s">
        <v>506</v>
      </c>
      <c r="L1146" s="15"/>
      <c r="M1146" s="2">
        <v>450</v>
      </c>
      <c r="N1146" s="15"/>
      <c r="O1146" s="15"/>
      <c r="P1146" s="15"/>
      <c r="Q1146" s="15"/>
      <c r="R1146" s="15"/>
      <c r="S1146" s="15"/>
    </row>
    <row r="1147" spans="2:19" ht="12.75">
      <c r="B1147" s="288">
        <v>2000</v>
      </c>
      <c r="C1147" s="1" t="s">
        <v>240</v>
      </c>
      <c r="D1147" s="1" t="s">
        <v>83</v>
      </c>
      <c r="E1147" s="1" t="s">
        <v>23</v>
      </c>
      <c r="F1147" s="27" t="s">
        <v>608</v>
      </c>
      <c r="G1147" s="27" t="s">
        <v>50</v>
      </c>
      <c r="H1147" s="29">
        <f t="shared" si="67"/>
        <v>-96500</v>
      </c>
      <c r="I1147" s="22">
        <f t="shared" si="66"/>
        <v>4.444444444444445</v>
      </c>
      <c r="J1147" s="15"/>
      <c r="K1147" s="15" t="s">
        <v>506</v>
      </c>
      <c r="L1147" s="15"/>
      <c r="M1147" s="2">
        <v>450</v>
      </c>
      <c r="N1147" s="15"/>
      <c r="O1147" s="15"/>
      <c r="P1147" s="15"/>
      <c r="Q1147" s="15"/>
      <c r="R1147" s="15"/>
      <c r="S1147" s="15"/>
    </row>
    <row r="1148" spans="2:19" ht="12.75">
      <c r="B1148" s="288">
        <v>1500</v>
      </c>
      <c r="C1148" s="1" t="s">
        <v>240</v>
      </c>
      <c r="D1148" s="1" t="s">
        <v>83</v>
      </c>
      <c r="E1148" s="1" t="s">
        <v>23</v>
      </c>
      <c r="F1148" s="27" t="s">
        <v>608</v>
      </c>
      <c r="G1148" s="27" t="s">
        <v>658</v>
      </c>
      <c r="H1148" s="29">
        <f t="shared" si="67"/>
        <v>-98000</v>
      </c>
      <c r="I1148" s="22">
        <f t="shared" si="66"/>
        <v>3.3333333333333335</v>
      </c>
      <c r="J1148" s="15"/>
      <c r="K1148" s="15" t="s">
        <v>506</v>
      </c>
      <c r="L1148" s="15"/>
      <c r="M1148" s="2">
        <v>450</v>
      </c>
      <c r="N1148" s="15"/>
      <c r="O1148" s="15"/>
      <c r="P1148" s="15"/>
      <c r="Q1148" s="15"/>
      <c r="R1148" s="15"/>
      <c r="S1148" s="15"/>
    </row>
    <row r="1149" spans="2:19" ht="12.75">
      <c r="B1149" s="288">
        <v>2000</v>
      </c>
      <c r="C1149" s="1" t="s">
        <v>240</v>
      </c>
      <c r="D1149" s="1" t="s">
        <v>83</v>
      </c>
      <c r="E1149" s="1" t="s">
        <v>23</v>
      </c>
      <c r="F1149" s="27" t="s">
        <v>608</v>
      </c>
      <c r="G1149" s="27" t="s">
        <v>51</v>
      </c>
      <c r="H1149" s="29">
        <f t="shared" si="67"/>
        <v>-100000</v>
      </c>
      <c r="I1149" s="22">
        <f t="shared" si="66"/>
        <v>4.444444444444445</v>
      </c>
      <c r="J1149" s="15"/>
      <c r="K1149" s="15" t="s">
        <v>506</v>
      </c>
      <c r="L1149" s="15"/>
      <c r="M1149" s="2">
        <v>450</v>
      </c>
      <c r="N1149" s="15"/>
      <c r="O1149" s="15"/>
      <c r="P1149" s="15"/>
      <c r="Q1149" s="15"/>
      <c r="R1149" s="15"/>
      <c r="S1149" s="15"/>
    </row>
    <row r="1150" spans="2:19" ht="12.75">
      <c r="B1150" s="288">
        <v>500</v>
      </c>
      <c r="C1150" s="1" t="s">
        <v>240</v>
      </c>
      <c r="D1150" s="1" t="s">
        <v>83</v>
      </c>
      <c r="E1150" s="1" t="s">
        <v>23</v>
      </c>
      <c r="F1150" s="27" t="s">
        <v>608</v>
      </c>
      <c r="G1150" s="27" t="s">
        <v>51</v>
      </c>
      <c r="H1150" s="29">
        <f t="shared" si="67"/>
        <v>-100500</v>
      </c>
      <c r="I1150" s="22">
        <f t="shared" si="66"/>
        <v>1.1111111111111112</v>
      </c>
      <c r="J1150" s="15"/>
      <c r="K1150" s="15" t="s">
        <v>506</v>
      </c>
      <c r="L1150" s="15"/>
      <c r="M1150" s="2">
        <v>450</v>
      </c>
      <c r="N1150" s="15"/>
      <c r="O1150" s="15"/>
      <c r="P1150" s="15"/>
      <c r="Q1150" s="15"/>
      <c r="R1150" s="15"/>
      <c r="S1150" s="15"/>
    </row>
    <row r="1151" spans="2:19" ht="12.75">
      <c r="B1151" s="288">
        <v>1000</v>
      </c>
      <c r="C1151" s="1" t="s">
        <v>240</v>
      </c>
      <c r="D1151" s="1" t="s">
        <v>83</v>
      </c>
      <c r="E1151" s="1" t="s">
        <v>23</v>
      </c>
      <c r="F1151" s="27" t="s">
        <v>608</v>
      </c>
      <c r="G1151" s="27" t="s">
        <v>549</v>
      </c>
      <c r="H1151" s="29">
        <f t="shared" si="67"/>
        <v>-101500</v>
      </c>
      <c r="I1151" s="22">
        <f t="shared" si="66"/>
        <v>2.2222222222222223</v>
      </c>
      <c r="J1151" s="15"/>
      <c r="K1151" s="15" t="s">
        <v>506</v>
      </c>
      <c r="L1151" s="15"/>
      <c r="M1151" s="2">
        <v>450</v>
      </c>
      <c r="N1151" s="15"/>
      <c r="O1151" s="15"/>
      <c r="P1151" s="15"/>
      <c r="Q1151" s="15"/>
      <c r="R1151" s="15"/>
      <c r="S1151" s="15"/>
    </row>
    <row r="1152" spans="2:19" ht="12.75">
      <c r="B1152" s="288">
        <v>1300</v>
      </c>
      <c r="C1152" s="1" t="s">
        <v>240</v>
      </c>
      <c r="D1152" s="1" t="s">
        <v>83</v>
      </c>
      <c r="E1152" s="1" t="s">
        <v>23</v>
      </c>
      <c r="F1152" s="27" t="s">
        <v>608</v>
      </c>
      <c r="G1152" s="27" t="s">
        <v>458</v>
      </c>
      <c r="H1152" s="29">
        <f t="shared" si="67"/>
        <v>-102800</v>
      </c>
      <c r="I1152" s="22">
        <f t="shared" si="66"/>
        <v>2.888888888888889</v>
      </c>
      <c r="J1152" s="15"/>
      <c r="K1152" s="15" t="s">
        <v>506</v>
      </c>
      <c r="L1152" s="15"/>
      <c r="M1152" s="2">
        <v>450</v>
      </c>
      <c r="N1152" s="15"/>
      <c r="O1152" s="15"/>
      <c r="P1152" s="15"/>
      <c r="Q1152" s="15"/>
      <c r="R1152" s="15"/>
      <c r="S1152" s="15"/>
    </row>
    <row r="1153" spans="2:19" ht="12.75">
      <c r="B1153" s="288">
        <v>2000</v>
      </c>
      <c r="C1153" s="1" t="s">
        <v>240</v>
      </c>
      <c r="D1153" s="1" t="s">
        <v>83</v>
      </c>
      <c r="E1153" s="1" t="s">
        <v>23</v>
      </c>
      <c r="F1153" s="27" t="s">
        <v>608</v>
      </c>
      <c r="G1153" s="27" t="s">
        <v>462</v>
      </c>
      <c r="H1153" s="29">
        <f t="shared" si="67"/>
        <v>-104800</v>
      </c>
      <c r="I1153" s="22">
        <f t="shared" si="66"/>
        <v>4.444444444444445</v>
      </c>
      <c r="J1153" s="15"/>
      <c r="K1153" s="15" t="s">
        <v>506</v>
      </c>
      <c r="L1153" s="15">
        <v>7</v>
      </c>
      <c r="M1153" s="2">
        <v>450</v>
      </c>
      <c r="N1153" s="15"/>
      <c r="O1153" s="15"/>
      <c r="P1153" s="15"/>
      <c r="Q1153" s="15"/>
      <c r="R1153" s="15"/>
      <c r="S1153" s="15"/>
    </row>
    <row r="1154" spans="2:19" ht="12.75">
      <c r="B1154" s="288">
        <v>500</v>
      </c>
      <c r="C1154" s="1" t="s">
        <v>240</v>
      </c>
      <c r="D1154" s="1" t="s">
        <v>83</v>
      </c>
      <c r="E1154" s="1" t="s">
        <v>23</v>
      </c>
      <c r="F1154" s="27" t="s">
        <v>608</v>
      </c>
      <c r="G1154" s="27" t="s">
        <v>462</v>
      </c>
      <c r="H1154" s="29">
        <f t="shared" si="67"/>
        <v>-105300</v>
      </c>
      <c r="I1154" s="22">
        <f t="shared" si="66"/>
        <v>1.1111111111111112</v>
      </c>
      <c r="J1154" s="15"/>
      <c r="K1154" s="15" t="s">
        <v>506</v>
      </c>
      <c r="L1154" s="15"/>
      <c r="M1154" s="2">
        <v>450</v>
      </c>
      <c r="N1154" s="15"/>
      <c r="O1154" s="15"/>
      <c r="P1154" s="15"/>
      <c r="Q1154" s="15"/>
      <c r="R1154" s="15"/>
      <c r="S1154" s="15"/>
    </row>
    <row r="1155" spans="2:19" ht="12.75">
      <c r="B1155" s="288">
        <v>600</v>
      </c>
      <c r="C1155" s="1" t="s">
        <v>240</v>
      </c>
      <c r="D1155" s="1" t="s">
        <v>83</v>
      </c>
      <c r="E1155" s="1" t="s">
        <v>23</v>
      </c>
      <c r="F1155" s="27" t="s">
        <v>608</v>
      </c>
      <c r="G1155" s="27" t="s">
        <v>409</v>
      </c>
      <c r="H1155" s="29">
        <f t="shared" si="67"/>
        <v>-105900</v>
      </c>
      <c r="I1155" s="22">
        <f t="shared" si="66"/>
        <v>1.3333333333333333</v>
      </c>
      <c r="J1155" s="15"/>
      <c r="K1155" s="15" t="s">
        <v>506</v>
      </c>
      <c r="L1155" s="15"/>
      <c r="M1155" s="2">
        <v>450</v>
      </c>
      <c r="N1155" s="15"/>
      <c r="O1155" s="15"/>
      <c r="P1155" s="15"/>
      <c r="Q1155" s="15"/>
      <c r="R1155" s="15"/>
      <c r="S1155" s="15"/>
    </row>
    <row r="1156" spans="2:19" ht="12.75">
      <c r="B1156" s="288">
        <v>600</v>
      </c>
      <c r="C1156" s="1" t="s">
        <v>240</v>
      </c>
      <c r="D1156" s="1" t="s">
        <v>83</v>
      </c>
      <c r="E1156" s="1" t="s">
        <v>23</v>
      </c>
      <c r="F1156" s="27" t="s">
        <v>608</v>
      </c>
      <c r="G1156" s="27" t="s">
        <v>659</v>
      </c>
      <c r="H1156" s="29">
        <f t="shared" si="67"/>
        <v>-106500</v>
      </c>
      <c r="I1156" s="22">
        <f t="shared" si="66"/>
        <v>1.3333333333333333</v>
      </c>
      <c r="J1156" s="15"/>
      <c r="K1156" s="15" t="s">
        <v>506</v>
      </c>
      <c r="L1156" s="15"/>
      <c r="M1156" s="2">
        <v>450</v>
      </c>
      <c r="N1156" s="15"/>
      <c r="O1156" s="15"/>
      <c r="P1156" s="15"/>
      <c r="Q1156" s="15"/>
      <c r="R1156" s="15"/>
      <c r="S1156" s="15"/>
    </row>
    <row r="1157" spans="2:19" ht="12.75">
      <c r="B1157" s="288">
        <v>1000</v>
      </c>
      <c r="C1157" s="1" t="s">
        <v>240</v>
      </c>
      <c r="D1157" s="12" t="s">
        <v>83</v>
      </c>
      <c r="E1157" s="1" t="s">
        <v>23</v>
      </c>
      <c r="F1157" s="27" t="s">
        <v>660</v>
      </c>
      <c r="G1157" s="27" t="s">
        <v>73</v>
      </c>
      <c r="H1157" s="29">
        <f t="shared" si="67"/>
        <v>-107500</v>
      </c>
      <c r="I1157" s="22">
        <f t="shared" si="66"/>
        <v>2.2222222222222223</v>
      </c>
      <c r="J1157" s="15"/>
      <c r="K1157" s="15" t="s">
        <v>610</v>
      </c>
      <c r="L1157" s="15"/>
      <c r="M1157" s="2">
        <v>450</v>
      </c>
      <c r="N1157" s="15"/>
      <c r="O1157" s="15"/>
      <c r="P1157" s="15"/>
      <c r="Q1157" s="15"/>
      <c r="R1157" s="15"/>
      <c r="S1157" s="15"/>
    </row>
    <row r="1158" spans="2:19" ht="12.75">
      <c r="B1158" s="177">
        <v>1700</v>
      </c>
      <c r="C1158" s="1" t="s">
        <v>240</v>
      </c>
      <c r="D1158" s="12" t="s">
        <v>83</v>
      </c>
      <c r="E1158" s="1" t="s">
        <v>23</v>
      </c>
      <c r="F1158" s="27" t="s">
        <v>660</v>
      </c>
      <c r="G1158" s="31" t="s">
        <v>208</v>
      </c>
      <c r="H1158" s="29">
        <f t="shared" si="67"/>
        <v>-109200</v>
      </c>
      <c r="I1158" s="22">
        <f t="shared" si="66"/>
        <v>3.7777777777777777</v>
      </c>
      <c r="J1158" s="15"/>
      <c r="K1158" s="15" t="s">
        <v>610</v>
      </c>
      <c r="L1158" s="15"/>
      <c r="M1158" s="2">
        <v>450</v>
      </c>
      <c r="N1158" s="15"/>
      <c r="O1158" s="15"/>
      <c r="P1158" s="15"/>
      <c r="Q1158" s="15"/>
      <c r="R1158" s="15"/>
      <c r="S1158" s="15"/>
    </row>
    <row r="1159" spans="2:19" ht="12.75">
      <c r="B1159" s="177">
        <v>1500</v>
      </c>
      <c r="C1159" s="33" t="s">
        <v>240</v>
      </c>
      <c r="D1159" s="12" t="s">
        <v>83</v>
      </c>
      <c r="E1159" s="33" t="s">
        <v>23</v>
      </c>
      <c r="F1159" s="27" t="s">
        <v>660</v>
      </c>
      <c r="G1159" s="31" t="s">
        <v>211</v>
      </c>
      <c r="H1159" s="29">
        <f t="shared" si="67"/>
        <v>-110700</v>
      </c>
      <c r="I1159" s="22">
        <f t="shared" si="66"/>
        <v>3.3333333333333335</v>
      </c>
      <c r="J1159" s="15"/>
      <c r="K1159" s="15" t="s">
        <v>610</v>
      </c>
      <c r="L1159" s="15"/>
      <c r="M1159" s="2">
        <v>450</v>
      </c>
      <c r="N1159" s="15"/>
      <c r="O1159" s="15"/>
      <c r="P1159" s="15"/>
      <c r="Q1159" s="15"/>
      <c r="R1159" s="15"/>
      <c r="S1159" s="15"/>
    </row>
    <row r="1160" spans="2:19" ht="12.75">
      <c r="B1160" s="177">
        <v>2000</v>
      </c>
      <c r="C1160" s="12" t="s">
        <v>240</v>
      </c>
      <c r="D1160" s="12" t="s">
        <v>83</v>
      </c>
      <c r="E1160" s="12" t="s">
        <v>23</v>
      </c>
      <c r="F1160" s="27" t="s">
        <v>660</v>
      </c>
      <c r="G1160" s="30" t="s">
        <v>214</v>
      </c>
      <c r="H1160" s="29">
        <f t="shared" si="67"/>
        <v>-112700</v>
      </c>
      <c r="I1160" s="22">
        <f t="shared" si="66"/>
        <v>4.444444444444445</v>
      </c>
      <c r="J1160" s="15"/>
      <c r="K1160" s="15" t="s">
        <v>610</v>
      </c>
      <c r="L1160" s="15"/>
      <c r="M1160" s="2">
        <v>450</v>
      </c>
      <c r="N1160" s="15"/>
      <c r="O1160" s="15"/>
      <c r="P1160" s="15"/>
      <c r="Q1160" s="15"/>
      <c r="R1160" s="15"/>
      <c r="S1160" s="15"/>
    </row>
    <row r="1161" spans="2:19" ht="12.75">
      <c r="B1161" s="177">
        <v>1200</v>
      </c>
      <c r="C1161" s="12" t="s">
        <v>240</v>
      </c>
      <c r="D1161" s="12" t="s">
        <v>83</v>
      </c>
      <c r="E1161" s="12" t="s">
        <v>23</v>
      </c>
      <c r="F1161" s="27" t="s">
        <v>660</v>
      </c>
      <c r="G1161" s="30" t="s">
        <v>227</v>
      </c>
      <c r="H1161" s="29">
        <f t="shared" si="67"/>
        <v>-113900</v>
      </c>
      <c r="I1161" s="22">
        <f t="shared" si="66"/>
        <v>2.6666666666666665</v>
      </c>
      <c r="J1161" s="15"/>
      <c r="K1161" s="15" t="s">
        <v>610</v>
      </c>
      <c r="L1161" s="15"/>
      <c r="M1161" s="2">
        <v>450</v>
      </c>
      <c r="N1161" s="15"/>
      <c r="O1161" s="15"/>
      <c r="P1161" s="15"/>
      <c r="Q1161" s="15"/>
      <c r="R1161" s="15"/>
      <c r="S1161" s="15"/>
    </row>
    <row r="1162" spans="2:19" ht="12.75">
      <c r="B1162" s="177">
        <v>2000</v>
      </c>
      <c r="C1162" s="12" t="s">
        <v>240</v>
      </c>
      <c r="D1162" s="12" t="s">
        <v>83</v>
      </c>
      <c r="E1162" s="12" t="s">
        <v>23</v>
      </c>
      <c r="F1162" s="27" t="s">
        <v>660</v>
      </c>
      <c r="G1162" s="30" t="s">
        <v>216</v>
      </c>
      <c r="H1162" s="29">
        <f aca="true" t="shared" si="68" ref="H1162:H1177">H1161-B1162</f>
        <v>-115900</v>
      </c>
      <c r="I1162" s="22">
        <f t="shared" si="66"/>
        <v>4.444444444444445</v>
      </c>
      <c r="J1162" s="15"/>
      <c r="K1162" s="15" t="s">
        <v>610</v>
      </c>
      <c r="L1162" s="15"/>
      <c r="M1162" s="2">
        <v>450</v>
      </c>
      <c r="N1162" s="15"/>
      <c r="O1162" s="15"/>
      <c r="P1162" s="15"/>
      <c r="Q1162" s="15"/>
      <c r="R1162" s="15"/>
      <c r="S1162" s="15"/>
    </row>
    <row r="1163" spans="2:19" ht="12.75">
      <c r="B1163" s="288">
        <v>1000</v>
      </c>
      <c r="C1163" s="12" t="s">
        <v>240</v>
      </c>
      <c r="D1163" s="12" t="s">
        <v>83</v>
      </c>
      <c r="E1163" s="1" t="s">
        <v>23</v>
      </c>
      <c r="F1163" s="27" t="s">
        <v>660</v>
      </c>
      <c r="G1163" s="27" t="s">
        <v>218</v>
      </c>
      <c r="H1163" s="29">
        <f t="shared" si="68"/>
        <v>-116900</v>
      </c>
      <c r="I1163" s="22">
        <f t="shared" si="66"/>
        <v>2.2222222222222223</v>
      </c>
      <c r="J1163" s="15"/>
      <c r="K1163" s="15" t="s">
        <v>610</v>
      </c>
      <c r="L1163" s="15"/>
      <c r="M1163" s="2">
        <v>450</v>
      </c>
      <c r="N1163" s="15"/>
      <c r="O1163" s="15"/>
      <c r="P1163" s="15"/>
      <c r="Q1163" s="15"/>
      <c r="R1163" s="15"/>
      <c r="S1163" s="15"/>
    </row>
    <row r="1164" spans="2:19" ht="12.75">
      <c r="B1164" s="288">
        <v>1300</v>
      </c>
      <c r="C1164" s="1" t="s">
        <v>240</v>
      </c>
      <c r="D1164" s="12" t="s">
        <v>83</v>
      </c>
      <c r="E1164" s="1" t="s">
        <v>23</v>
      </c>
      <c r="F1164" s="27" t="s">
        <v>660</v>
      </c>
      <c r="G1164" s="27" t="s">
        <v>273</v>
      </c>
      <c r="H1164" s="29">
        <f t="shared" si="68"/>
        <v>-118200</v>
      </c>
      <c r="I1164" s="22">
        <f t="shared" si="66"/>
        <v>2.888888888888889</v>
      </c>
      <c r="J1164" s="15"/>
      <c r="K1164" s="15" t="s">
        <v>610</v>
      </c>
      <c r="L1164" s="15"/>
      <c r="M1164" s="2">
        <v>450</v>
      </c>
      <c r="N1164" s="15"/>
      <c r="O1164" s="15"/>
      <c r="P1164" s="15"/>
      <c r="Q1164" s="15"/>
      <c r="R1164" s="15"/>
      <c r="S1164" s="15"/>
    </row>
    <row r="1165" spans="2:19" ht="12.75">
      <c r="B1165" s="288">
        <v>1800</v>
      </c>
      <c r="C1165" s="1" t="s">
        <v>240</v>
      </c>
      <c r="D1165" s="12" t="s">
        <v>83</v>
      </c>
      <c r="E1165" s="1" t="s">
        <v>23</v>
      </c>
      <c r="F1165" s="27" t="s">
        <v>660</v>
      </c>
      <c r="G1165" s="27" t="s">
        <v>304</v>
      </c>
      <c r="H1165" s="29">
        <f t="shared" si="68"/>
        <v>-120000</v>
      </c>
      <c r="I1165" s="22">
        <f t="shared" si="66"/>
        <v>4</v>
      </c>
      <c r="J1165" s="15"/>
      <c r="K1165" s="15" t="s">
        <v>610</v>
      </c>
      <c r="L1165" s="15"/>
      <c r="M1165" s="2">
        <v>450</v>
      </c>
      <c r="N1165" s="15"/>
      <c r="O1165" s="15"/>
      <c r="P1165" s="15"/>
      <c r="Q1165" s="15"/>
      <c r="R1165" s="15"/>
      <c r="S1165" s="15"/>
    </row>
    <row r="1166" spans="2:19" ht="12.75">
      <c r="B1166" s="355">
        <v>1500</v>
      </c>
      <c r="C1166" s="38" t="s">
        <v>240</v>
      </c>
      <c r="D1166" s="12" t="s">
        <v>83</v>
      </c>
      <c r="E1166" s="38" t="s">
        <v>23</v>
      </c>
      <c r="F1166" s="27" t="s">
        <v>660</v>
      </c>
      <c r="G1166" s="27" t="s">
        <v>306</v>
      </c>
      <c r="H1166" s="29">
        <f t="shared" si="68"/>
        <v>-121500</v>
      </c>
      <c r="I1166" s="22">
        <f t="shared" si="66"/>
        <v>3.3333333333333335</v>
      </c>
      <c r="J1166" s="15"/>
      <c r="K1166" s="15" t="s">
        <v>610</v>
      </c>
      <c r="L1166" s="15"/>
      <c r="M1166" s="2">
        <v>450</v>
      </c>
      <c r="N1166" s="15"/>
      <c r="O1166" s="15"/>
      <c r="P1166" s="15"/>
      <c r="Q1166" s="15"/>
      <c r="R1166" s="15"/>
      <c r="S1166" s="15"/>
    </row>
    <row r="1167" spans="2:19" ht="12.75">
      <c r="B1167" s="288">
        <v>2000</v>
      </c>
      <c r="C1167" s="1" t="s">
        <v>240</v>
      </c>
      <c r="D1167" s="12" t="s">
        <v>83</v>
      </c>
      <c r="E1167" s="1" t="s">
        <v>23</v>
      </c>
      <c r="F1167" s="27" t="s">
        <v>660</v>
      </c>
      <c r="G1167" s="27" t="s">
        <v>335</v>
      </c>
      <c r="H1167" s="29">
        <f t="shared" si="68"/>
        <v>-123500</v>
      </c>
      <c r="I1167" s="22">
        <f t="shared" si="66"/>
        <v>4.444444444444445</v>
      </c>
      <c r="J1167" s="15"/>
      <c r="K1167" s="15" t="s">
        <v>610</v>
      </c>
      <c r="L1167" s="15"/>
      <c r="M1167" s="2">
        <v>450</v>
      </c>
      <c r="N1167" s="15"/>
      <c r="O1167" s="15"/>
      <c r="P1167" s="15"/>
      <c r="Q1167" s="15"/>
      <c r="R1167" s="15"/>
      <c r="S1167" s="15"/>
    </row>
    <row r="1168" spans="2:19" ht="12.75">
      <c r="B1168" s="288">
        <v>1700</v>
      </c>
      <c r="C1168" s="1" t="s">
        <v>240</v>
      </c>
      <c r="D1168" s="12" t="s">
        <v>83</v>
      </c>
      <c r="E1168" s="1" t="s">
        <v>23</v>
      </c>
      <c r="F1168" s="27" t="s">
        <v>660</v>
      </c>
      <c r="G1168" s="27" t="s">
        <v>337</v>
      </c>
      <c r="H1168" s="29">
        <f t="shared" si="68"/>
        <v>-125200</v>
      </c>
      <c r="I1168" s="22">
        <f aca="true" t="shared" si="69" ref="I1168:I1231">+B1168/M1168</f>
        <v>3.7777777777777777</v>
      </c>
      <c r="J1168" s="15"/>
      <c r="K1168" s="15" t="s">
        <v>610</v>
      </c>
      <c r="L1168" s="15"/>
      <c r="M1168" s="2">
        <v>450</v>
      </c>
      <c r="N1168" s="15"/>
      <c r="O1168" s="15"/>
      <c r="P1168" s="15"/>
      <c r="Q1168" s="15"/>
      <c r="R1168" s="15"/>
      <c r="S1168" s="15"/>
    </row>
    <row r="1169" spans="2:19" ht="12.75">
      <c r="B1169" s="288">
        <v>1000</v>
      </c>
      <c r="C1169" s="1" t="s">
        <v>240</v>
      </c>
      <c r="D1169" s="12" t="s">
        <v>83</v>
      </c>
      <c r="E1169" s="1" t="s">
        <v>23</v>
      </c>
      <c r="F1169" s="27" t="s">
        <v>660</v>
      </c>
      <c r="G1169" s="27" t="s">
        <v>339</v>
      </c>
      <c r="H1169" s="29">
        <f t="shared" si="68"/>
        <v>-126200</v>
      </c>
      <c r="I1169" s="22">
        <f t="shared" si="69"/>
        <v>2.2222222222222223</v>
      </c>
      <c r="J1169" s="15"/>
      <c r="K1169" s="15" t="s">
        <v>610</v>
      </c>
      <c r="L1169" s="15"/>
      <c r="M1169" s="2">
        <v>450</v>
      </c>
      <c r="N1169" s="15"/>
      <c r="O1169" s="15"/>
      <c r="P1169" s="15"/>
      <c r="Q1169" s="15"/>
      <c r="R1169" s="15"/>
      <c r="S1169" s="15"/>
    </row>
    <row r="1170" spans="2:19" ht="12.75">
      <c r="B1170" s="288">
        <v>1300</v>
      </c>
      <c r="C1170" s="1" t="s">
        <v>240</v>
      </c>
      <c r="D1170" s="12" t="s">
        <v>83</v>
      </c>
      <c r="E1170" s="1" t="s">
        <v>23</v>
      </c>
      <c r="F1170" s="27" t="s">
        <v>660</v>
      </c>
      <c r="G1170" s="27" t="s">
        <v>343</v>
      </c>
      <c r="H1170" s="29">
        <f t="shared" si="68"/>
        <v>-127500</v>
      </c>
      <c r="I1170" s="22">
        <f t="shared" si="69"/>
        <v>2.888888888888889</v>
      </c>
      <c r="J1170" s="15"/>
      <c r="K1170" s="15" t="s">
        <v>610</v>
      </c>
      <c r="L1170" s="15"/>
      <c r="M1170" s="2">
        <v>450</v>
      </c>
      <c r="N1170" s="15"/>
      <c r="O1170" s="15"/>
      <c r="P1170" s="15"/>
      <c r="Q1170" s="15"/>
      <c r="R1170" s="15"/>
      <c r="S1170" s="15"/>
    </row>
    <row r="1171" spans="2:19" ht="12.75">
      <c r="B1171" s="288">
        <v>1000</v>
      </c>
      <c r="C1171" s="1" t="s">
        <v>240</v>
      </c>
      <c r="D1171" s="1" t="s">
        <v>83</v>
      </c>
      <c r="E1171" s="1" t="s">
        <v>23</v>
      </c>
      <c r="F1171" s="27" t="s">
        <v>660</v>
      </c>
      <c r="G1171" s="27" t="s">
        <v>343</v>
      </c>
      <c r="H1171" s="29">
        <f t="shared" si="68"/>
        <v>-128500</v>
      </c>
      <c r="I1171" s="22">
        <f t="shared" si="69"/>
        <v>2.2222222222222223</v>
      </c>
      <c r="J1171" s="15"/>
      <c r="K1171" s="15" t="s">
        <v>610</v>
      </c>
      <c r="L1171" s="15"/>
      <c r="M1171" s="2">
        <v>450</v>
      </c>
      <c r="N1171" s="15"/>
      <c r="O1171" s="15"/>
      <c r="P1171" s="15"/>
      <c r="Q1171" s="15"/>
      <c r="R1171" s="15"/>
      <c r="S1171" s="15"/>
    </row>
    <row r="1172" spans="2:19" ht="12.75">
      <c r="B1172" s="288">
        <v>1300</v>
      </c>
      <c r="C1172" s="1" t="s">
        <v>240</v>
      </c>
      <c r="D1172" s="1" t="s">
        <v>83</v>
      </c>
      <c r="E1172" s="1" t="s">
        <v>23</v>
      </c>
      <c r="F1172" s="27" t="s">
        <v>660</v>
      </c>
      <c r="G1172" s="27" t="s">
        <v>343</v>
      </c>
      <c r="H1172" s="29">
        <f t="shared" si="68"/>
        <v>-129800</v>
      </c>
      <c r="I1172" s="22">
        <f t="shared" si="69"/>
        <v>2.888888888888889</v>
      </c>
      <c r="J1172" s="15"/>
      <c r="K1172" s="15" t="s">
        <v>610</v>
      </c>
      <c r="L1172" s="15"/>
      <c r="M1172" s="2">
        <v>450</v>
      </c>
      <c r="N1172" s="15"/>
      <c r="O1172" s="15"/>
      <c r="P1172" s="15"/>
      <c r="Q1172" s="15"/>
      <c r="R1172" s="15"/>
      <c r="S1172" s="15"/>
    </row>
    <row r="1173" spans="2:19" ht="12.75">
      <c r="B1173" s="288">
        <v>1200</v>
      </c>
      <c r="C1173" s="1" t="s">
        <v>240</v>
      </c>
      <c r="D1173" s="1" t="s">
        <v>83</v>
      </c>
      <c r="E1173" s="1" t="s">
        <v>23</v>
      </c>
      <c r="F1173" s="27" t="s">
        <v>660</v>
      </c>
      <c r="G1173" s="27" t="s">
        <v>404</v>
      </c>
      <c r="H1173" s="29">
        <f t="shared" si="68"/>
        <v>-131000</v>
      </c>
      <c r="I1173" s="22">
        <f t="shared" si="69"/>
        <v>2.6666666666666665</v>
      </c>
      <c r="J1173" s="15"/>
      <c r="K1173" s="15" t="s">
        <v>610</v>
      </c>
      <c r="L1173" s="15"/>
      <c r="M1173" s="2">
        <v>450</v>
      </c>
      <c r="N1173" s="15"/>
      <c r="O1173" s="15"/>
      <c r="P1173" s="15"/>
      <c r="Q1173" s="15"/>
      <c r="R1173" s="15"/>
      <c r="S1173" s="15"/>
    </row>
    <row r="1174" spans="2:19" ht="12.75">
      <c r="B1174" s="288">
        <v>1600</v>
      </c>
      <c r="C1174" s="1" t="s">
        <v>240</v>
      </c>
      <c r="D1174" s="1" t="s">
        <v>83</v>
      </c>
      <c r="E1174" s="1" t="s">
        <v>23</v>
      </c>
      <c r="F1174" s="27" t="s">
        <v>660</v>
      </c>
      <c r="G1174" s="27" t="s">
        <v>50</v>
      </c>
      <c r="H1174" s="29">
        <f t="shared" si="68"/>
        <v>-132600</v>
      </c>
      <c r="I1174" s="22">
        <f t="shared" si="69"/>
        <v>3.5555555555555554</v>
      </c>
      <c r="J1174" s="15"/>
      <c r="K1174" s="15" t="s">
        <v>610</v>
      </c>
      <c r="L1174" s="15"/>
      <c r="M1174" s="2">
        <v>450</v>
      </c>
      <c r="N1174" s="15"/>
      <c r="O1174" s="15"/>
      <c r="P1174" s="15"/>
      <c r="Q1174" s="15"/>
      <c r="R1174" s="15"/>
      <c r="S1174" s="15"/>
    </row>
    <row r="1175" spans="2:19" ht="12.75">
      <c r="B1175" s="288">
        <v>2000</v>
      </c>
      <c r="C1175" s="1" t="s">
        <v>240</v>
      </c>
      <c r="D1175" s="1" t="s">
        <v>83</v>
      </c>
      <c r="E1175" s="1" t="s">
        <v>23</v>
      </c>
      <c r="F1175" s="27" t="s">
        <v>660</v>
      </c>
      <c r="G1175" s="27" t="s">
        <v>51</v>
      </c>
      <c r="H1175" s="29">
        <f t="shared" si="68"/>
        <v>-134600</v>
      </c>
      <c r="I1175" s="22">
        <f t="shared" si="69"/>
        <v>4.444444444444445</v>
      </c>
      <c r="J1175" s="15"/>
      <c r="K1175" s="15" t="s">
        <v>610</v>
      </c>
      <c r="L1175" s="15"/>
      <c r="M1175" s="2">
        <v>450</v>
      </c>
      <c r="N1175" s="15"/>
      <c r="O1175" s="15"/>
      <c r="P1175" s="15"/>
      <c r="Q1175" s="15"/>
      <c r="R1175" s="15"/>
      <c r="S1175" s="15"/>
    </row>
    <row r="1176" spans="1:13" s="57" customFormat="1" ht="12.75">
      <c r="A1176" s="1"/>
      <c r="B1176" s="288">
        <v>1500</v>
      </c>
      <c r="C1176" s="1" t="s">
        <v>240</v>
      </c>
      <c r="D1176" s="1" t="s">
        <v>83</v>
      </c>
      <c r="E1176" s="1" t="s">
        <v>23</v>
      </c>
      <c r="F1176" s="27" t="s">
        <v>660</v>
      </c>
      <c r="G1176" s="27" t="s">
        <v>549</v>
      </c>
      <c r="H1176" s="29">
        <f t="shared" si="68"/>
        <v>-136100</v>
      </c>
      <c r="I1176" s="22">
        <f t="shared" si="69"/>
        <v>3.3333333333333335</v>
      </c>
      <c r="J1176" s="15"/>
      <c r="K1176" s="15" t="s">
        <v>610</v>
      </c>
      <c r="L1176" s="15"/>
      <c r="M1176" s="2">
        <v>450</v>
      </c>
    </row>
    <row r="1177" spans="2:19" ht="12.75">
      <c r="B1177" s="288">
        <v>500</v>
      </c>
      <c r="C1177" s="1" t="s">
        <v>240</v>
      </c>
      <c r="D1177" s="1" t="s">
        <v>83</v>
      </c>
      <c r="E1177" s="1" t="s">
        <v>23</v>
      </c>
      <c r="F1177" s="27" t="s">
        <v>660</v>
      </c>
      <c r="G1177" s="27" t="s">
        <v>458</v>
      </c>
      <c r="H1177" s="29">
        <f t="shared" si="68"/>
        <v>-136600</v>
      </c>
      <c r="I1177" s="22">
        <f t="shared" si="69"/>
        <v>1.1111111111111112</v>
      </c>
      <c r="J1177" s="15"/>
      <c r="K1177" s="15" t="s">
        <v>610</v>
      </c>
      <c r="L1177" s="15"/>
      <c r="M1177" s="2">
        <v>450</v>
      </c>
      <c r="N1177" s="15"/>
      <c r="O1177" s="15"/>
      <c r="P1177" s="15"/>
      <c r="Q1177" s="15"/>
      <c r="R1177" s="15"/>
      <c r="S1177" s="15"/>
    </row>
    <row r="1178" spans="1:19" ht="12.75">
      <c r="A1178" s="11"/>
      <c r="B1178" s="287">
        <f>SUM(B1065:B1177)</f>
        <v>136600</v>
      </c>
      <c r="C1178" s="11"/>
      <c r="D1178" s="11"/>
      <c r="E1178" s="11" t="s">
        <v>23</v>
      </c>
      <c r="F1178" s="18"/>
      <c r="G1178" s="18"/>
      <c r="H1178" s="55">
        <v>0</v>
      </c>
      <c r="I1178" s="56">
        <f t="shared" si="69"/>
        <v>303.55555555555554</v>
      </c>
      <c r="J1178" s="57"/>
      <c r="K1178" s="57"/>
      <c r="L1178" s="57"/>
      <c r="M1178" s="2">
        <v>450</v>
      </c>
      <c r="N1178" s="15"/>
      <c r="O1178" s="15"/>
      <c r="P1178" s="15"/>
      <c r="Q1178" s="15"/>
      <c r="R1178" s="15"/>
      <c r="S1178" s="15"/>
    </row>
    <row r="1179" spans="2:19" ht="12.75">
      <c r="B1179" s="288"/>
      <c r="H1179" s="29">
        <v>0</v>
      </c>
      <c r="I1179" s="22">
        <f t="shared" si="69"/>
        <v>0</v>
      </c>
      <c r="J1179" s="15"/>
      <c r="K1179" s="15"/>
      <c r="L1179" s="15"/>
      <c r="M1179" s="2">
        <v>450</v>
      </c>
      <c r="N1179" s="15"/>
      <c r="O1179" s="15"/>
      <c r="P1179" s="15"/>
      <c r="Q1179" s="15"/>
      <c r="R1179" s="15"/>
      <c r="S1179" s="15"/>
    </row>
    <row r="1180" spans="2:19" ht="12.75">
      <c r="B1180" s="288"/>
      <c r="H1180" s="29">
        <v>0</v>
      </c>
      <c r="I1180" s="22">
        <f t="shared" si="69"/>
        <v>0</v>
      </c>
      <c r="J1180" s="15"/>
      <c r="K1180" s="15"/>
      <c r="L1180" s="15"/>
      <c r="M1180" s="2">
        <v>450</v>
      </c>
      <c r="N1180" s="15"/>
      <c r="O1180" s="15"/>
      <c r="P1180" s="15"/>
      <c r="Q1180" s="15"/>
      <c r="R1180" s="15"/>
      <c r="S1180" s="15"/>
    </row>
    <row r="1181" spans="2:19" ht="12.75">
      <c r="B1181" s="288">
        <v>5000</v>
      </c>
      <c r="C1181" s="1" t="s">
        <v>28</v>
      </c>
      <c r="D1181" s="1" t="s">
        <v>83</v>
      </c>
      <c r="E1181" s="1" t="s">
        <v>618</v>
      </c>
      <c r="F1181" s="27" t="s">
        <v>661</v>
      </c>
      <c r="G1181" s="27" t="s">
        <v>208</v>
      </c>
      <c r="H1181" s="29">
        <f>H1179-B1181</f>
        <v>-5000</v>
      </c>
      <c r="I1181" s="22">
        <f t="shared" si="69"/>
        <v>11.11111111111111</v>
      </c>
      <c r="J1181" s="15"/>
      <c r="K1181" s="15" t="s">
        <v>605</v>
      </c>
      <c r="L1181" s="15"/>
      <c r="M1181" s="2">
        <v>450</v>
      </c>
      <c r="N1181" s="15"/>
      <c r="O1181" s="15"/>
      <c r="P1181" s="15"/>
      <c r="Q1181" s="15"/>
      <c r="R1181" s="15"/>
      <c r="S1181" s="15"/>
    </row>
    <row r="1182" spans="2:19" ht="12.75">
      <c r="B1182" s="288">
        <v>5000</v>
      </c>
      <c r="C1182" s="1" t="s">
        <v>28</v>
      </c>
      <c r="D1182" s="1" t="s">
        <v>83</v>
      </c>
      <c r="E1182" s="1" t="s">
        <v>618</v>
      </c>
      <c r="F1182" s="27" t="s">
        <v>661</v>
      </c>
      <c r="G1182" s="27" t="s">
        <v>211</v>
      </c>
      <c r="H1182" s="29">
        <f aca="true" t="shared" si="70" ref="H1182:H1197">H1181-B1182</f>
        <v>-10000</v>
      </c>
      <c r="I1182" s="22">
        <f t="shared" si="69"/>
        <v>11.11111111111111</v>
      </c>
      <c r="J1182" s="15"/>
      <c r="K1182" s="15" t="s">
        <v>605</v>
      </c>
      <c r="L1182" s="15"/>
      <c r="M1182" s="2">
        <v>450</v>
      </c>
      <c r="N1182" s="15"/>
      <c r="O1182" s="15"/>
      <c r="P1182" s="15"/>
      <c r="Q1182" s="15"/>
      <c r="R1182" s="15"/>
      <c r="S1182" s="15"/>
    </row>
    <row r="1183" spans="2:19" ht="12.75">
      <c r="B1183" s="288">
        <v>5000</v>
      </c>
      <c r="C1183" s="1" t="s">
        <v>28</v>
      </c>
      <c r="D1183" s="1" t="s">
        <v>83</v>
      </c>
      <c r="E1183" s="1" t="s">
        <v>618</v>
      </c>
      <c r="F1183" s="27" t="s">
        <v>661</v>
      </c>
      <c r="G1183" s="27" t="s">
        <v>214</v>
      </c>
      <c r="H1183" s="29">
        <f t="shared" si="70"/>
        <v>-15000</v>
      </c>
      <c r="I1183" s="22">
        <f t="shared" si="69"/>
        <v>11.11111111111111</v>
      </c>
      <c r="J1183" s="15"/>
      <c r="K1183" s="15" t="s">
        <v>605</v>
      </c>
      <c r="L1183" s="15"/>
      <c r="M1183" s="2">
        <v>450</v>
      </c>
      <c r="N1183" s="15"/>
      <c r="O1183" s="15"/>
      <c r="P1183" s="15"/>
      <c r="Q1183" s="15"/>
      <c r="R1183" s="15"/>
      <c r="S1183" s="15"/>
    </row>
    <row r="1184" spans="2:19" ht="12.75">
      <c r="B1184" s="288">
        <v>5000</v>
      </c>
      <c r="C1184" s="1" t="s">
        <v>28</v>
      </c>
      <c r="D1184" s="1" t="s">
        <v>83</v>
      </c>
      <c r="E1184" s="1" t="s">
        <v>618</v>
      </c>
      <c r="F1184" s="27" t="s">
        <v>661</v>
      </c>
      <c r="G1184" s="27" t="s">
        <v>227</v>
      </c>
      <c r="H1184" s="29">
        <f t="shared" si="70"/>
        <v>-20000</v>
      </c>
      <c r="I1184" s="22">
        <f t="shared" si="69"/>
        <v>11.11111111111111</v>
      </c>
      <c r="J1184" s="15"/>
      <c r="K1184" s="15" t="s">
        <v>605</v>
      </c>
      <c r="L1184" s="15"/>
      <c r="M1184" s="2">
        <v>450</v>
      </c>
      <c r="N1184" s="15"/>
      <c r="O1184" s="15"/>
      <c r="P1184" s="15"/>
      <c r="Q1184" s="15"/>
      <c r="R1184" s="15"/>
      <c r="S1184" s="15"/>
    </row>
    <row r="1185" spans="2:19" ht="12.75">
      <c r="B1185" s="288">
        <v>5000</v>
      </c>
      <c r="C1185" s="1" t="s">
        <v>28</v>
      </c>
      <c r="D1185" s="1" t="s">
        <v>83</v>
      </c>
      <c r="E1185" s="1" t="s">
        <v>618</v>
      </c>
      <c r="F1185" s="27" t="s">
        <v>661</v>
      </c>
      <c r="G1185" s="27" t="s">
        <v>216</v>
      </c>
      <c r="H1185" s="29">
        <f t="shared" si="70"/>
        <v>-25000</v>
      </c>
      <c r="I1185" s="22">
        <f t="shared" si="69"/>
        <v>11.11111111111111</v>
      </c>
      <c r="J1185" s="15"/>
      <c r="K1185" s="15" t="s">
        <v>605</v>
      </c>
      <c r="L1185" s="15"/>
      <c r="M1185" s="2">
        <v>450</v>
      </c>
      <c r="N1185" s="15"/>
      <c r="O1185" s="15"/>
      <c r="P1185" s="15"/>
      <c r="Q1185" s="15"/>
      <c r="R1185" s="15"/>
      <c r="S1185" s="15"/>
    </row>
    <row r="1186" spans="1:13" s="356" customFormat="1" ht="12.75">
      <c r="A1186" s="1"/>
      <c r="B1186" s="288">
        <v>5000</v>
      </c>
      <c r="C1186" s="1" t="s">
        <v>28</v>
      </c>
      <c r="D1186" s="1" t="s">
        <v>83</v>
      </c>
      <c r="E1186" s="1" t="s">
        <v>618</v>
      </c>
      <c r="F1186" s="27" t="s">
        <v>662</v>
      </c>
      <c r="G1186" s="27" t="s">
        <v>273</v>
      </c>
      <c r="H1186" s="29">
        <f t="shared" si="70"/>
        <v>-30000</v>
      </c>
      <c r="I1186" s="22">
        <f t="shared" si="69"/>
        <v>11.11111111111111</v>
      </c>
      <c r="J1186" s="15"/>
      <c r="K1186" s="15" t="s">
        <v>605</v>
      </c>
      <c r="L1186" s="15">
        <v>1</v>
      </c>
      <c r="M1186" s="2">
        <v>450</v>
      </c>
    </row>
    <row r="1187" spans="1:13" s="356" customFormat="1" ht="12.75">
      <c r="A1187" s="1"/>
      <c r="B1187" s="288">
        <v>5000</v>
      </c>
      <c r="C1187" s="1" t="s">
        <v>28</v>
      </c>
      <c r="D1187" s="1" t="s">
        <v>83</v>
      </c>
      <c r="E1187" s="1" t="s">
        <v>618</v>
      </c>
      <c r="F1187" s="27" t="s">
        <v>662</v>
      </c>
      <c r="G1187" s="27" t="s">
        <v>304</v>
      </c>
      <c r="H1187" s="29">
        <f t="shared" si="70"/>
        <v>-35000</v>
      </c>
      <c r="I1187" s="22">
        <f t="shared" si="69"/>
        <v>11.11111111111111</v>
      </c>
      <c r="J1187" s="15"/>
      <c r="K1187" s="15" t="s">
        <v>605</v>
      </c>
      <c r="L1187" s="15"/>
      <c r="M1187" s="2">
        <v>450</v>
      </c>
    </row>
    <row r="1188" spans="1:13" s="15" customFormat="1" ht="12.75">
      <c r="A1188" s="12"/>
      <c r="B1188" s="357">
        <v>5000</v>
      </c>
      <c r="C1188" s="12" t="s">
        <v>28</v>
      </c>
      <c r="D1188" s="12" t="s">
        <v>83</v>
      </c>
      <c r="E1188" s="12" t="s">
        <v>618</v>
      </c>
      <c r="F1188" s="30" t="s">
        <v>662</v>
      </c>
      <c r="G1188" s="30" t="s">
        <v>306</v>
      </c>
      <c r="H1188" s="29">
        <f t="shared" si="70"/>
        <v>-40000</v>
      </c>
      <c r="I1188" s="39">
        <f t="shared" si="69"/>
        <v>11.11111111111111</v>
      </c>
      <c r="K1188" s="15" t="s">
        <v>605</v>
      </c>
      <c r="M1188" s="40">
        <v>450</v>
      </c>
    </row>
    <row r="1189" spans="1:13" s="15" customFormat="1" ht="12.75">
      <c r="A1189" s="12"/>
      <c r="B1189" s="177">
        <v>6000</v>
      </c>
      <c r="C1189" s="12" t="s">
        <v>28</v>
      </c>
      <c r="D1189" s="12" t="s">
        <v>83</v>
      </c>
      <c r="E1189" s="12" t="s">
        <v>618</v>
      </c>
      <c r="F1189" s="30" t="s">
        <v>663</v>
      </c>
      <c r="G1189" s="30" t="s">
        <v>335</v>
      </c>
      <c r="H1189" s="29">
        <f t="shared" si="70"/>
        <v>-46000</v>
      </c>
      <c r="I1189" s="22">
        <f t="shared" si="69"/>
        <v>13.333333333333334</v>
      </c>
      <c r="K1189" s="15" t="s">
        <v>605</v>
      </c>
      <c r="L1189" s="15">
        <v>2</v>
      </c>
      <c r="M1189" s="40">
        <v>450</v>
      </c>
    </row>
    <row r="1190" spans="2:19" ht="12.75">
      <c r="B1190" s="288">
        <v>5000</v>
      </c>
      <c r="C1190" s="1" t="s">
        <v>28</v>
      </c>
      <c r="D1190" s="1" t="s">
        <v>83</v>
      </c>
      <c r="E1190" s="1" t="s">
        <v>618</v>
      </c>
      <c r="F1190" s="27" t="s">
        <v>664</v>
      </c>
      <c r="G1190" s="27" t="s">
        <v>271</v>
      </c>
      <c r="H1190" s="29">
        <f t="shared" si="70"/>
        <v>-51000</v>
      </c>
      <c r="I1190" s="22">
        <f t="shared" si="69"/>
        <v>11.11111111111111</v>
      </c>
      <c r="J1190" s="15"/>
      <c r="K1190" s="15" t="s">
        <v>614</v>
      </c>
      <c r="L1190" s="15">
        <v>3</v>
      </c>
      <c r="M1190" s="2">
        <v>450</v>
      </c>
      <c r="N1190" s="15"/>
      <c r="O1190" s="15"/>
      <c r="P1190" s="15"/>
      <c r="Q1190" s="15"/>
      <c r="R1190" s="15"/>
      <c r="S1190" s="15"/>
    </row>
    <row r="1191" spans="1:13" s="356" customFormat="1" ht="12.75">
      <c r="A1191" s="1"/>
      <c r="B1191" s="288">
        <v>5000</v>
      </c>
      <c r="C1191" s="1" t="s">
        <v>28</v>
      </c>
      <c r="D1191" s="1" t="s">
        <v>83</v>
      </c>
      <c r="E1191" s="1" t="s">
        <v>618</v>
      </c>
      <c r="F1191" s="27" t="s">
        <v>665</v>
      </c>
      <c r="G1191" s="27" t="s">
        <v>208</v>
      </c>
      <c r="H1191" s="29">
        <f t="shared" si="70"/>
        <v>-56000</v>
      </c>
      <c r="I1191" s="22">
        <f t="shared" si="69"/>
        <v>11.11111111111111</v>
      </c>
      <c r="J1191" s="15"/>
      <c r="K1191" s="15" t="s">
        <v>506</v>
      </c>
      <c r="L1191" s="15"/>
      <c r="M1191" s="2">
        <v>450</v>
      </c>
    </row>
    <row r="1192" spans="2:19" ht="12.75">
      <c r="B1192" s="288">
        <v>5000</v>
      </c>
      <c r="C1192" s="1" t="s">
        <v>28</v>
      </c>
      <c r="D1192" s="1" t="s">
        <v>83</v>
      </c>
      <c r="E1192" s="1" t="s">
        <v>618</v>
      </c>
      <c r="F1192" s="27" t="s">
        <v>665</v>
      </c>
      <c r="G1192" s="27" t="s">
        <v>211</v>
      </c>
      <c r="H1192" s="29">
        <f t="shared" si="70"/>
        <v>-61000</v>
      </c>
      <c r="I1192" s="22">
        <f t="shared" si="69"/>
        <v>11.11111111111111</v>
      </c>
      <c r="J1192" s="15"/>
      <c r="K1192" s="15" t="s">
        <v>506</v>
      </c>
      <c r="L1192" s="15">
        <v>4</v>
      </c>
      <c r="M1192" s="2">
        <v>450</v>
      </c>
      <c r="N1192" s="15"/>
      <c r="O1192" s="15"/>
      <c r="P1192" s="15"/>
      <c r="Q1192" s="15"/>
      <c r="R1192" s="15"/>
      <c r="S1192" s="15"/>
    </row>
    <row r="1193" spans="1:13" s="15" customFormat="1" ht="12.75">
      <c r="A1193" s="12"/>
      <c r="B1193" s="177">
        <v>6000</v>
      </c>
      <c r="C1193" s="12" t="s">
        <v>28</v>
      </c>
      <c r="D1193" s="12" t="s">
        <v>83</v>
      </c>
      <c r="E1193" s="12" t="s">
        <v>618</v>
      </c>
      <c r="F1193" s="30" t="s">
        <v>666</v>
      </c>
      <c r="G1193" s="30" t="s">
        <v>339</v>
      </c>
      <c r="H1193" s="29">
        <f t="shared" si="70"/>
        <v>-67000</v>
      </c>
      <c r="I1193" s="22">
        <f t="shared" si="69"/>
        <v>13.333333333333334</v>
      </c>
      <c r="K1193" s="15" t="s">
        <v>506</v>
      </c>
      <c r="L1193" s="15">
        <v>5</v>
      </c>
      <c r="M1193" s="40">
        <v>450</v>
      </c>
    </row>
    <row r="1194" spans="1:13" s="15" customFormat="1" ht="12.75">
      <c r="A1194" s="12"/>
      <c r="B1194" s="177">
        <v>5000</v>
      </c>
      <c r="C1194" s="12" t="s">
        <v>28</v>
      </c>
      <c r="D1194" s="12" t="s">
        <v>83</v>
      </c>
      <c r="E1194" s="12" t="s">
        <v>618</v>
      </c>
      <c r="F1194" s="30" t="s">
        <v>667</v>
      </c>
      <c r="G1194" s="30" t="s">
        <v>341</v>
      </c>
      <c r="H1194" s="29">
        <f t="shared" si="70"/>
        <v>-72000</v>
      </c>
      <c r="I1194" s="22">
        <f t="shared" si="69"/>
        <v>11.11111111111111</v>
      </c>
      <c r="K1194" s="15" t="s">
        <v>506</v>
      </c>
      <c r="M1194" s="40">
        <v>450</v>
      </c>
    </row>
    <row r="1195" spans="1:13" s="15" customFormat="1" ht="12.75">
      <c r="A1195" s="12"/>
      <c r="B1195" s="177">
        <v>5000</v>
      </c>
      <c r="C1195" s="12" t="s">
        <v>28</v>
      </c>
      <c r="D1195" s="12" t="s">
        <v>83</v>
      </c>
      <c r="E1195" s="12" t="s">
        <v>618</v>
      </c>
      <c r="F1195" s="30" t="s">
        <v>668</v>
      </c>
      <c r="G1195" s="30" t="s">
        <v>343</v>
      </c>
      <c r="H1195" s="29">
        <f t="shared" si="70"/>
        <v>-77000</v>
      </c>
      <c r="I1195" s="22">
        <f t="shared" si="69"/>
        <v>11.11111111111111</v>
      </c>
      <c r="K1195" s="15" t="s">
        <v>506</v>
      </c>
      <c r="L1195" s="15">
        <v>6</v>
      </c>
      <c r="M1195" s="40">
        <v>450</v>
      </c>
    </row>
    <row r="1196" spans="1:13" s="15" customFormat="1" ht="12.75">
      <c r="A1196" s="12"/>
      <c r="B1196" s="177">
        <v>4000</v>
      </c>
      <c r="C1196" s="12" t="s">
        <v>28</v>
      </c>
      <c r="D1196" s="12" t="s">
        <v>83</v>
      </c>
      <c r="E1196" s="12" t="s">
        <v>618</v>
      </c>
      <c r="F1196" s="30" t="s">
        <v>669</v>
      </c>
      <c r="G1196" s="30" t="s">
        <v>404</v>
      </c>
      <c r="H1196" s="29">
        <f t="shared" si="70"/>
        <v>-81000</v>
      </c>
      <c r="I1196" s="22">
        <f t="shared" si="69"/>
        <v>8.88888888888889</v>
      </c>
      <c r="K1196" s="15" t="s">
        <v>506</v>
      </c>
      <c r="M1196" s="40">
        <v>450</v>
      </c>
    </row>
    <row r="1197" spans="1:13" s="15" customFormat="1" ht="12.75">
      <c r="A1197" s="12"/>
      <c r="B1197" s="177">
        <v>4000</v>
      </c>
      <c r="C1197" s="12" t="s">
        <v>28</v>
      </c>
      <c r="D1197" s="12" t="s">
        <v>83</v>
      </c>
      <c r="E1197" s="12" t="s">
        <v>618</v>
      </c>
      <c r="F1197" s="30" t="s">
        <v>669</v>
      </c>
      <c r="G1197" s="30" t="s">
        <v>50</v>
      </c>
      <c r="H1197" s="29">
        <f t="shared" si="70"/>
        <v>-85000</v>
      </c>
      <c r="I1197" s="22">
        <f t="shared" si="69"/>
        <v>8.88888888888889</v>
      </c>
      <c r="K1197" s="15" t="s">
        <v>506</v>
      </c>
      <c r="M1197" s="40">
        <v>450</v>
      </c>
    </row>
    <row r="1198" spans="1:19" ht="12.75">
      <c r="A1198" s="11"/>
      <c r="B1198" s="287">
        <f>SUM(B1181:B1197)</f>
        <v>85000</v>
      </c>
      <c r="C1198" s="11" t="s">
        <v>28</v>
      </c>
      <c r="D1198" s="11"/>
      <c r="E1198" s="11"/>
      <c r="F1198" s="18"/>
      <c r="G1198" s="18"/>
      <c r="H1198" s="55">
        <v>0</v>
      </c>
      <c r="I1198" s="56">
        <f t="shared" si="69"/>
        <v>188.88888888888889</v>
      </c>
      <c r="J1198" s="57"/>
      <c r="K1198" s="57"/>
      <c r="L1198" s="57"/>
      <c r="M1198" s="2">
        <v>450</v>
      </c>
      <c r="N1198" s="15"/>
      <c r="O1198" s="15"/>
      <c r="P1198" s="15"/>
      <c r="Q1198" s="15"/>
      <c r="R1198" s="15"/>
      <c r="S1198" s="15"/>
    </row>
    <row r="1199" spans="2:19" ht="12.75">
      <c r="B1199" s="288"/>
      <c r="H1199" s="29">
        <v>0</v>
      </c>
      <c r="I1199" s="22">
        <f t="shared" si="69"/>
        <v>0</v>
      </c>
      <c r="J1199" s="15"/>
      <c r="K1199" s="15"/>
      <c r="L1199" s="15"/>
      <c r="M1199" s="2">
        <v>450</v>
      </c>
      <c r="N1199" s="15"/>
      <c r="O1199" s="15"/>
      <c r="P1199" s="15"/>
      <c r="Q1199" s="15"/>
      <c r="R1199" s="15"/>
      <c r="S1199" s="15"/>
    </row>
    <row r="1200" spans="2:19" ht="12.75">
      <c r="B1200" s="288"/>
      <c r="H1200" s="29">
        <v>0</v>
      </c>
      <c r="I1200" s="22">
        <f t="shared" si="69"/>
        <v>0</v>
      </c>
      <c r="J1200" s="15"/>
      <c r="K1200" s="15"/>
      <c r="L1200" s="15"/>
      <c r="M1200" s="2">
        <v>450</v>
      </c>
      <c r="N1200" s="15"/>
      <c r="O1200" s="15"/>
      <c r="P1200" s="15"/>
      <c r="Q1200" s="15"/>
      <c r="R1200" s="15"/>
      <c r="S1200" s="15"/>
    </row>
    <row r="1201" spans="2:19" ht="12.75">
      <c r="B1201" s="288">
        <v>2000</v>
      </c>
      <c r="C1201" s="1" t="s">
        <v>29</v>
      </c>
      <c r="D1201" s="1" t="s">
        <v>83</v>
      </c>
      <c r="E1201" s="1" t="s">
        <v>618</v>
      </c>
      <c r="F1201" s="27" t="s">
        <v>604</v>
      </c>
      <c r="G1201" s="27" t="s">
        <v>208</v>
      </c>
      <c r="H1201" s="29">
        <f>H1199-B1201</f>
        <v>-2000</v>
      </c>
      <c r="I1201" s="22">
        <f t="shared" si="69"/>
        <v>4.444444444444445</v>
      </c>
      <c r="J1201" s="15"/>
      <c r="K1201" s="15" t="s">
        <v>605</v>
      </c>
      <c r="L1201" s="15"/>
      <c r="M1201" s="2">
        <v>450</v>
      </c>
      <c r="N1201" s="15"/>
      <c r="O1201" s="15"/>
      <c r="P1201" s="15"/>
      <c r="Q1201" s="15"/>
      <c r="R1201" s="15"/>
      <c r="S1201" s="15"/>
    </row>
    <row r="1202" spans="2:19" ht="12.75">
      <c r="B1202" s="288">
        <v>2000</v>
      </c>
      <c r="C1202" s="1" t="s">
        <v>29</v>
      </c>
      <c r="D1202" s="1" t="s">
        <v>83</v>
      </c>
      <c r="E1202" s="1" t="s">
        <v>618</v>
      </c>
      <c r="F1202" s="27" t="s">
        <v>604</v>
      </c>
      <c r="G1202" s="27" t="s">
        <v>211</v>
      </c>
      <c r="H1202" s="29">
        <f aca="true" t="shared" si="71" ref="H1202:H1219">H1201-B1202</f>
        <v>-4000</v>
      </c>
      <c r="I1202" s="22">
        <f t="shared" si="69"/>
        <v>4.444444444444445</v>
      </c>
      <c r="J1202" s="15"/>
      <c r="K1202" s="15" t="s">
        <v>605</v>
      </c>
      <c r="L1202" s="15"/>
      <c r="M1202" s="2">
        <v>450</v>
      </c>
      <c r="N1202" s="15"/>
      <c r="O1202" s="15"/>
      <c r="P1202" s="15"/>
      <c r="Q1202" s="15"/>
      <c r="R1202" s="15"/>
      <c r="S1202" s="15"/>
    </row>
    <row r="1203" spans="2:19" ht="12.75">
      <c r="B1203" s="288">
        <v>2000</v>
      </c>
      <c r="C1203" s="1" t="s">
        <v>29</v>
      </c>
      <c r="D1203" s="1" t="s">
        <v>83</v>
      </c>
      <c r="E1203" s="1" t="s">
        <v>618</v>
      </c>
      <c r="F1203" s="27" t="s">
        <v>604</v>
      </c>
      <c r="G1203" s="27" t="s">
        <v>214</v>
      </c>
      <c r="H1203" s="29">
        <f t="shared" si="71"/>
        <v>-6000</v>
      </c>
      <c r="I1203" s="22">
        <f t="shared" si="69"/>
        <v>4.444444444444445</v>
      </c>
      <c r="J1203" s="15"/>
      <c r="K1203" s="15" t="s">
        <v>605</v>
      </c>
      <c r="L1203" s="15"/>
      <c r="M1203" s="2">
        <v>450</v>
      </c>
      <c r="N1203" s="15"/>
      <c r="O1203" s="15"/>
      <c r="P1203" s="15"/>
      <c r="Q1203" s="15"/>
      <c r="R1203" s="15"/>
      <c r="S1203" s="15"/>
    </row>
    <row r="1204" spans="2:19" ht="12.75">
      <c r="B1204" s="288">
        <v>2000</v>
      </c>
      <c r="C1204" s="71" t="s">
        <v>29</v>
      </c>
      <c r="D1204" s="1" t="s">
        <v>83</v>
      </c>
      <c r="E1204" s="1" t="s">
        <v>618</v>
      </c>
      <c r="F1204" s="27" t="s">
        <v>604</v>
      </c>
      <c r="G1204" s="27" t="s">
        <v>227</v>
      </c>
      <c r="H1204" s="29">
        <f t="shared" si="71"/>
        <v>-8000</v>
      </c>
      <c r="I1204" s="22">
        <f t="shared" si="69"/>
        <v>4.444444444444445</v>
      </c>
      <c r="J1204" s="15"/>
      <c r="K1204" s="15" t="s">
        <v>605</v>
      </c>
      <c r="L1204" s="15"/>
      <c r="M1204" s="2">
        <v>450</v>
      </c>
      <c r="N1204" s="15"/>
      <c r="O1204" s="15"/>
      <c r="P1204" s="15"/>
      <c r="Q1204" s="15"/>
      <c r="R1204" s="15"/>
      <c r="S1204" s="15"/>
    </row>
    <row r="1205" spans="2:19" ht="12.75">
      <c r="B1205" s="288">
        <v>2000</v>
      </c>
      <c r="C1205" s="1" t="s">
        <v>29</v>
      </c>
      <c r="D1205" s="1" t="s">
        <v>83</v>
      </c>
      <c r="E1205" s="1" t="s">
        <v>618</v>
      </c>
      <c r="F1205" s="27" t="s">
        <v>604</v>
      </c>
      <c r="G1205" s="27" t="s">
        <v>216</v>
      </c>
      <c r="H1205" s="29">
        <f t="shared" si="71"/>
        <v>-10000</v>
      </c>
      <c r="I1205" s="22">
        <f t="shared" si="69"/>
        <v>4.444444444444445</v>
      </c>
      <c r="J1205" s="15"/>
      <c r="K1205" s="15" t="s">
        <v>605</v>
      </c>
      <c r="L1205" s="15"/>
      <c r="M1205" s="2">
        <v>450</v>
      </c>
      <c r="N1205" s="15"/>
      <c r="O1205" s="15"/>
      <c r="P1205" s="15"/>
      <c r="Q1205" s="15"/>
      <c r="R1205" s="15"/>
      <c r="S1205" s="15"/>
    </row>
    <row r="1206" spans="1:13" s="15" customFormat="1" ht="12.75">
      <c r="A1206" s="1"/>
      <c r="B1206" s="288">
        <v>2000</v>
      </c>
      <c r="C1206" s="1" t="s">
        <v>29</v>
      </c>
      <c r="D1206" s="1" t="s">
        <v>83</v>
      </c>
      <c r="E1206" s="1" t="s">
        <v>618</v>
      </c>
      <c r="F1206" s="27" t="s">
        <v>604</v>
      </c>
      <c r="G1206" s="27" t="s">
        <v>218</v>
      </c>
      <c r="H1206" s="29">
        <f t="shared" si="71"/>
        <v>-12000</v>
      </c>
      <c r="I1206" s="22">
        <f t="shared" si="69"/>
        <v>4.444444444444445</v>
      </c>
      <c r="K1206" s="15" t="s">
        <v>605</v>
      </c>
      <c r="M1206" s="2">
        <v>450</v>
      </c>
    </row>
    <row r="1207" spans="2:19" ht="12.75">
      <c r="B1207" s="288">
        <v>2000</v>
      </c>
      <c r="C1207" s="1" t="s">
        <v>29</v>
      </c>
      <c r="D1207" s="1" t="s">
        <v>83</v>
      </c>
      <c r="E1207" s="1" t="s">
        <v>618</v>
      </c>
      <c r="F1207" s="27" t="s">
        <v>604</v>
      </c>
      <c r="G1207" s="27" t="s">
        <v>273</v>
      </c>
      <c r="H1207" s="29">
        <f t="shared" si="71"/>
        <v>-14000</v>
      </c>
      <c r="I1207" s="22">
        <f t="shared" si="69"/>
        <v>4.444444444444445</v>
      </c>
      <c r="J1207" s="15"/>
      <c r="K1207" s="15" t="s">
        <v>605</v>
      </c>
      <c r="L1207" s="15">
        <v>1</v>
      </c>
      <c r="M1207" s="2">
        <v>450</v>
      </c>
      <c r="N1207" s="15"/>
      <c r="O1207" s="15"/>
      <c r="P1207" s="15"/>
      <c r="Q1207" s="15"/>
      <c r="R1207" s="15"/>
      <c r="S1207" s="15"/>
    </row>
    <row r="1208" spans="1:19" ht="12.75">
      <c r="A1208" s="12"/>
      <c r="B1208" s="177">
        <v>2000</v>
      </c>
      <c r="C1208" s="12" t="s">
        <v>29</v>
      </c>
      <c r="D1208" s="12" t="s">
        <v>83</v>
      </c>
      <c r="E1208" s="12" t="s">
        <v>618</v>
      </c>
      <c r="F1208" s="30" t="s">
        <v>604</v>
      </c>
      <c r="G1208" s="30" t="s">
        <v>304</v>
      </c>
      <c r="H1208" s="29">
        <f t="shared" si="71"/>
        <v>-16000</v>
      </c>
      <c r="I1208" s="22">
        <f t="shared" si="69"/>
        <v>4.444444444444445</v>
      </c>
      <c r="J1208" s="15"/>
      <c r="K1208" s="15" t="s">
        <v>605</v>
      </c>
      <c r="L1208" s="15"/>
      <c r="M1208" s="2">
        <v>450</v>
      </c>
      <c r="N1208" s="15"/>
      <c r="O1208" s="15"/>
      <c r="P1208" s="15"/>
      <c r="Q1208" s="15"/>
      <c r="R1208" s="15"/>
      <c r="S1208" s="15"/>
    </row>
    <row r="1209" spans="2:19" ht="12.75">
      <c r="B1209" s="351">
        <v>2000</v>
      </c>
      <c r="C1209" s="1" t="s">
        <v>29</v>
      </c>
      <c r="D1209" s="1" t="s">
        <v>83</v>
      </c>
      <c r="E1209" s="1" t="s">
        <v>618</v>
      </c>
      <c r="F1209" s="27" t="s">
        <v>604</v>
      </c>
      <c r="G1209" s="27" t="s">
        <v>306</v>
      </c>
      <c r="H1209" s="29">
        <f t="shared" si="71"/>
        <v>-18000</v>
      </c>
      <c r="I1209" s="22">
        <f t="shared" si="69"/>
        <v>4.444444444444445</v>
      </c>
      <c r="J1209" s="15"/>
      <c r="K1209" s="15" t="s">
        <v>605</v>
      </c>
      <c r="L1209" s="15"/>
      <c r="M1209" s="2">
        <v>450</v>
      </c>
      <c r="N1209" s="15"/>
      <c r="O1209" s="15"/>
      <c r="P1209" s="15"/>
      <c r="Q1209" s="15"/>
      <c r="R1209" s="15"/>
      <c r="S1209" s="15"/>
    </row>
    <row r="1210" spans="2:19" ht="12.75">
      <c r="B1210" s="288">
        <v>2000</v>
      </c>
      <c r="C1210" s="1" t="s">
        <v>29</v>
      </c>
      <c r="D1210" s="1" t="s">
        <v>83</v>
      </c>
      <c r="E1210" s="1" t="s">
        <v>618</v>
      </c>
      <c r="F1210" s="27" t="s">
        <v>604</v>
      </c>
      <c r="G1210" s="27" t="s">
        <v>335</v>
      </c>
      <c r="H1210" s="29">
        <f t="shared" si="71"/>
        <v>-20000</v>
      </c>
      <c r="I1210" s="22">
        <f t="shared" si="69"/>
        <v>4.444444444444445</v>
      </c>
      <c r="J1210" s="15"/>
      <c r="K1210" s="15" t="s">
        <v>605</v>
      </c>
      <c r="L1210" s="15">
        <v>2</v>
      </c>
      <c r="M1210" s="2">
        <v>450</v>
      </c>
      <c r="N1210" s="15"/>
      <c r="O1210" s="15"/>
      <c r="P1210" s="15"/>
      <c r="Q1210" s="15"/>
      <c r="R1210" s="15"/>
      <c r="S1210" s="15"/>
    </row>
    <row r="1211" spans="2:19" ht="12.75">
      <c r="B1211" s="288">
        <v>2000</v>
      </c>
      <c r="C1211" s="1" t="s">
        <v>29</v>
      </c>
      <c r="D1211" s="1" t="s">
        <v>83</v>
      </c>
      <c r="E1211" s="1" t="s">
        <v>618</v>
      </c>
      <c r="F1211" s="27" t="s">
        <v>604</v>
      </c>
      <c r="G1211" s="27" t="s">
        <v>337</v>
      </c>
      <c r="H1211" s="29">
        <f t="shared" si="71"/>
        <v>-22000</v>
      </c>
      <c r="I1211" s="22">
        <f t="shared" si="69"/>
        <v>4.444444444444445</v>
      </c>
      <c r="J1211" s="15"/>
      <c r="K1211" s="15" t="s">
        <v>605</v>
      </c>
      <c r="L1211" s="15"/>
      <c r="M1211" s="2">
        <v>450</v>
      </c>
      <c r="N1211" s="15"/>
      <c r="O1211" s="15"/>
      <c r="P1211" s="15"/>
      <c r="Q1211" s="15"/>
      <c r="R1211" s="15"/>
      <c r="S1211" s="15"/>
    </row>
    <row r="1212" spans="2:19" ht="12.75">
      <c r="B1212" s="288">
        <v>2000</v>
      </c>
      <c r="C1212" s="1" t="s">
        <v>29</v>
      </c>
      <c r="D1212" s="1" t="s">
        <v>83</v>
      </c>
      <c r="E1212" s="1" t="s">
        <v>618</v>
      </c>
      <c r="F1212" s="27" t="s">
        <v>631</v>
      </c>
      <c r="G1212" s="27" t="s">
        <v>271</v>
      </c>
      <c r="H1212" s="29">
        <f t="shared" si="71"/>
        <v>-24000</v>
      </c>
      <c r="I1212" s="22">
        <f t="shared" si="69"/>
        <v>4.444444444444445</v>
      </c>
      <c r="J1212" s="15"/>
      <c r="K1212" s="15" t="s">
        <v>614</v>
      </c>
      <c r="L1212" s="15">
        <v>3</v>
      </c>
      <c r="M1212" s="2">
        <v>450</v>
      </c>
      <c r="N1212" s="15"/>
      <c r="O1212" s="15"/>
      <c r="P1212" s="15"/>
      <c r="Q1212" s="15"/>
      <c r="R1212" s="15"/>
      <c r="S1212" s="15"/>
    </row>
    <row r="1213" spans="2:19" ht="12.75">
      <c r="B1213" s="288">
        <v>2000</v>
      </c>
      <c r="C1213" s="1" t="s">
        <v>29</v>
      </c>
      <c r="D1213" s="1" t="s">
        <v>83</v>
      </c>
      <c r="E1213" s="1" t="s">
        <v>618</v>
      </c>
      <c r="F1213" s="27" t="s">
        <v>631</v>
      </c>
      <c r="G1213" s="27" t="s">
        <v>273</v>
      </c>
      <c r="H1213" s="29">
        <f t="shared" si="71"/>
        <v>-26000</v>
      </c>
      <c r="I1213" s="22">
        <f t="shared" si="69"/>
        <v>4.444444444444445</v>
      </c>
      <c r="J1213" s="15"/>
      <c r="K1213" s="15" t="s">
        <v>614</v>
      </c>
      <c r="L1213" s="15"/>
      <c r="M1213" s="2">
        <v>450</v>
      </c>
      <c r="N1213" s="15"/>
      <c r="O1213" s="15"/>
      <c r="P1213" s="15"/>
      <c r="Q1213" s="15"/>
      <c r="R1213" s="15"/>
      <c r="S1213" s="15"/>
    </row>
    <row r="1214" spans="2:19" ht="12.75">
      <c r="B1214" s="288">
        <v>2000</v>
      </c>
      <c r="C1214" s="1" t="s">
        <v>29</v>
      </c>
      <c r="D1214" s="1" t="s">
        <v>83</v>
      </c>
      <c r="E1214" s="1" t="s">
        <v>618</v>
      </c>
      <c r="F1214" s="27" t="s">
        <v>608</v>
      </c>
      <c r="G1214" s="27" t="s">
        <v>208</v>
      </c>
      <c r="H1214" s="29">
        <f t="shared" si="71"/>
        <v>-28000</v>
      </c>
      <c r="I1214" s="22">
        <f t="shared" si="69"/>
        <v>4.444444444444445</v>
      </c>
      <c r="J1214" s="15"/>
      <c r="K1214" s="15" t="s">
        <v>506</v>
      </c>
      <c r="L1214" s="15"/>
      <c r="M1214" s="2">
        <v>450</v>
      </c>
      <c r="N1214" s="15"/>
      <c r="O1214" s="15"/>
      <c r="P1214" s="15"/>
      <c r="Q1214" s="15"/>
      <c r="R1214" s="15"/>
      <c r="S1214" s="15"/>
    </row>
    <row r="1215" spans="2:19" ht="12.75">
      <c r="B1215" s="288">
        <v>2000</v>
      </c>
      <c r="C1215" s="1" t="s">
        <v>29</v>
      </c>
      <c r="D1215" s="1" t="s">
        <v>83</v>
      </c>
      <c r="E1215" s="1" t="s">
        <v>618</v>
      </c>
      <c r="F1215" s="27" t="s">
        <v>608</v>
      </c>
      <c r="G1215" s="27" t="s">
        <v>211</v>
      </c>
      <c r="H1215" s="29">
        <f t="shared" si="71"/>
        <v>-30000</v>
      </c>
      <c r="I1215" s="22">
        <f t="shared" si="69"/>
        <v>4.444444444444445</v>
      </c>
      <c r="J1215" s="15"/>
      <c r="K1215" s="15" t="s">
        <v>506</v>
      </c>
      <c r="L1215" s="15">
        <v>4</v>
      </c>
      <c r="M1215" s="2">
        <v>450</v>
      </c>
      <c r="N1215" s="15"/>
      <c r="O1215" s="15"/>
      <c r="P1215" s="15"/>
      <c r="Q1215" s="15"/>
      <c r="R1215" s="15"/>
      <c r="S1215" s="15"/>
    </row>
    <row r="1216" spans="2:19" ht="12.75">
      <c r="B1216" s="288">
        <v>2000</v>
      </c>
      <c r="C1216" s="1" t="s">
        <v>29</v>
      </c>
      <c r="D1216" s="1" t="s">
        <v>83</v>
      </c>
      <c r="E1216" s="1" t="s">
        <v>618</v>
      </c>
      <c r="F1216" s="27" t="s">
        <v>608</v>
      </c>
      <c r="G1216" s="27" t="s">
        <v>214</v>
      </c>
      <c r="H1216" s="29">
        <f t="shared" si="71"/>
        <v>-32000</v>
      </c>
      <c r="I1216" s="22">
        <f t="shared" si="69"/>
        <v>4.444444444444445</v>
      </c>
      <c r="J1216" s="15"/>
      <c r="K1216" s="15" t="s">
        <v>506</v>
      </c>
      <c r="L1216" s="15"/>
      <c r="M1216" s="2">
        <v>450</v>
      </c>
      <c r="N1216" s="15"/>
      <c r="O1216" s="15"/>
      <c r="P1216" s="15"/>
      <c r="Q1216" s="15"/>
      <c r="R1216" s="15"/>
      <c r="S1216" s="15"/>
    </row>
    <row r="1217" spans="2:19" ht="12.75">
      <c r="B1217" s="351">
        <v>2000</v>
      </c>
      <c r="C1217" s="1" t="s">
        <v>29</v>
      </c>
      <c r="D1217" s="1" t="s">
        <v>83</v>
      </c>
      <c r="E1217" s="1" t="s">
        <v>618</v>
      </c>
      <c r="F1217" s="27" t="s">
        <v>608</v>
      </c>
      <c r="G1217" s="27" t="s">
        <v>339</v>
      </c>
      <c r="H1217" s="29">
        <f t="shared" si="71"/>
        <v>-34000</v>
      </c>
      <c r="I1217" s="22">
        <f t="shared" si="69"/>
        <v>4.444444444444445</v>
      </c>
      <c r="J1217" s="15"/>
      <c r="K1217" s="15" t="s">
        <v>506</v>
      </c>
      <c r="L1217" s="15">
        <v>5</v>
      </c>
      <c r="M1217" s="2">
        <v>450</v>
      </c>
      <c r="N1217" s="15"/>
      <c r="O1217" s="15"/>
      <c r="P1217" s="15"/>
      <c r="Q1217" s="15"/>
      <c r="R1217" s="15"/>
      <c r="S1217" s="15"/>
    </row>
    <row r="1218" spans="1:19" ht="12.75">
      <c r="A1218" s="12"/>
      <c r="B1218" s="288">
        <v>2000</v>
      </c>
      <c r="C1218" s="1" t="s">
        <v>29</v>
      </c>
      <c r="D1218" s="1" t="s">
        <v>83</v>
      </c>
      <c r="E1218" s="1" t="s">
        <v>618</v>
      </c>
      <c r="F1218" s="30" t="s">
        <v>608</v>
      </c>
      <c r="G1218" s="27" t="s">
        <v>341</v>
      </c>
      <c r="H1218" s="29">
        <f t="shared" si="71"/>
        <v>-36000</v>
      </c>
      <c r="I1218" s="22">
        <f t="shared" si="69"/>
        <v>4.444444444444445</v>
      </c>
      <c r="J1218" s="15"/>
      <c r="K1218" s="15" t="s">
        <v>506</v>
      </c>
      <c r="L1218" s="15"/>
      <c r="M1218" s="2">
        <v>450</v>
      </c>
      <c r="N1218" s="15"/>
      <c r="O1218" s="15"/>
      <c r="P1218" s="15"/>
      <c r="Q1218" s="15"/>
      <c r="R1218" s="15"/>
      <c r="S1218" s="15"/>
    </row>
    <row r="1219" spans="2:19" ht="12.75">
      <c r="B1219" s="288">
        <v>2700</v>
      </c>
      <c r="C1219" s="12" t="s">
        <v>29</v>
      </c>
      <c r="D1219" s="1" t="s">
        <v>83</v>
      </c>
      <c r="E1219" s="1" t="s">
        <v>618</v>
      </c>
      <c r="F1219" s="27" t="s">
        <v>670</v>
      </c>
      <c r="G1219" s="27" t="s">
        <v>341</v>
      </c>
      <c r="H1219" s="29">
        <f t="shared" si="71"/>
        <v>-38700</v>
      </c>
      <c r="I1219" s="22">
        <f t="shared" si="69"/>
        <v>6</v>
      </c>
      <c r="J1219" s="15"/>
      <c r="K1219" s="15" t="s">
        <v>614</v>
      </c>
      <c r="L1219" s="15"/>
      <c r="M1219" s="2">
        <v>450</v>
      </c>
      <c r="N1219" s="15"/>
      <c r="O1219" s="15"/>
      <c r="P1219" s="15"/>
      <c r="Q1219" s="15"/>
      <c r="R1219" s="15"/>
      <c r="S1219" s="15"/>
    </row>
    <row r="1220" spans="2:19" ht="12.75">
      <c r="B1220" s="288">
        <v>2000</v>
      </c>
      <c r="C1220" s="1" t="s">
        <v>29</v>
      </c>
      <c r="D1220" s="1" t="s">
        <v>83</v>
      </c>
      <c r="E1220" s="1" t="s">
        <v>618</v>
      </c>
      <c r="F1220" s="27" t="s">
        <v>608</v>
      </c>
      <c r="G1220" s="27" t="s">
        <v>343</v>
      </c>
      <c r="H1220" s="29">
        <f>H1218-B1220</f>
        <v>-38000</v>
      </c>
      <c r="I1220" s="22">
        <f t="shared" si="69"/>
        <v>4.444444444444445</v>
      </c>
      <c r="J1220" s="15"/>
      <c r="K1220" s="15" t="s">
        <v>506</v>
      </c>
      <c r="L1220" s="15">
        <v>6</v>
      </c>
      <c r="M1220" s="2">
        <v>450</v>
      </c>
      <c r="N1220" s="15"/>
      <c r="O1220" s="15"/>
      <c r="P1220" s="15"/>
      <c r="Q1220" s="15"/>
      <c r="R1220" s="15"/>
      <c r="S1220" s="15"/>
    </row>
    <row r="1221" spans="2:19" ht="12.75">
      <c r="B1221" s="288">
        <v>2000</v>
      </c>
      <c r="C1221" s="1" t="s">
        <v>29</v>
      </c>
      <c r="D1221" s="1" t="s">
        <v>83</v>
      </c>
      <c r="E1221" s="1" t="s">
        <v>618</v>
      </c>
      <c r="F1221" s="27" t="s">
        <v>608</v>
      </c>
      <c r="G1221" s="27" t="s">
        <v>404</v>
      </c>
      <c r="H1221" s="29">
        <f aca="true" t="shared" si="72" ref="H1221:H1226">H1220-B1221</f>
        <v>-40000</v>
      </c>
      <c r="I1221" s="22">
        <f t="shared" si="69"/>
        <v>4.444444444444445</v>
      </c>
      <c r="J1221" s="15"/>
      <c r="K1221" s="15" t="s">
        <v>506</v>
      </c>
      <c r="L1221" s="15"/>
      <c r="M1221" s="2">
        <v>450</v>
      </c>
      <c r="N1221" s="15"/>
      <c r="O1221" s="15"/>
      <c r="P1221" s="15"/>
      <c r="Q1221" s="15"/>
      <c r="R1221" s="15"/>
      <c r="S1221" s="15"/>
    </row>
    <row r="1222" spans="2:19" ht="12.75">
      <c r="B1222" s="288">
        <v>2000</v>
      </c>
      <c r="C1222" s="1" t="s">
        <v>29</v>
      </c>
      <c r="D1222" s="1" t="s">
        <v>83</v>
      </c>
      <c r="E1222" s="1" t="s">
        <v>618</v>
      </c>
      <c r="F1222" s="354" t="s">
        <v>608</v>
      </c>
      <c r="G1222" s="27" t="s">
        <v>50</v>
      </c>
      <c r="H1222" s="29">
        <f t="shared" si="72"/>
        <v>-42000</v>
      </c>
      <c r="I1222" s="22">
        <f t="shared" si="69"/>
        <v>4.444444444444445</v>
      </c>
      <c r="J1222" s="15"/>
      <c r="K1222" s="15" t="s">
        <v>506</v>
      </c>
      <c r="L1222" s="15"/>
      <c r="M1222" s="2">
        <v>450</v>
      </c>
      <c r="N1222" s="15"/>
      <c r="O1222" s="15"/>
      <c r="P1222" s="15"/>
      <c r="Q1222" s="15"/>
      <c r="R1222" s="15"/>
      <c r="S1222" s="15"/>
    </row>
    <row r="1223" spans="2:19" ht="12.75">
      <c r="B1223" s="288">
        <v>2000</v>
      </c>
      <c r="C1223" s="1" t="s">
        <v>29</v>
      </c>
      <c r="D1223" s="1" t="s">
        <v>83</v>
      </c>
      <c r="E1223" s="1" t="s">
        <v>618</v>
      </c>
      <c r="F1223" s="27" t="s">
        <v>608</v>
      </c>
      <c r="G1223" s="27" t="s">
        <v>51</v>
      </c>
      <c r="H1223" s="29">
        <f t="shared" si="72"/>
        <v>-44000</v>
      </c>
      <c r="I1223" s="22">
        <f t="shared" si="69"/>
        <v>4.444444444444445</v>
      </c>
      <c r="J1223" s="15"/>
      <c r="K1223" s="15" t="s">
        <v>506</v>
      </c>
      <c r="L1223" s="15"/>
      <c r="M1223" s="2">
        <v>450</v>
      </c>
      <c r="N1223" s="15"/>
      <c r="O1223" s="15"/>
      <c r="P1223" s="15"/>
      <c r="Q1223" s="15"/>
      <c r="R1223" s="15"/>
      <c r="S1223" s="15"/>
    </row>
    <row r="1224" spans="2:19" ht="12.75">
      <c r="B1224" s="288">
        <v>2000</v>
      </c>
      <c r="C1224" s="1" t="s">
        <v>29</v>
      </c>
      <c r="D1224" s="1" t="s">
        <v>83</v>
      </c>
      <c r="E1224" s="1" t="s">
        <v>618</v>
      </c>
      <c r="F1224" s="27" t="s">
        <v>608</v>
      </c>
      <c r="G1224" s="27" t="s">
        <v>462</v>
      </c>
      <c r="H1224" s="29">
        <f t="shared" si="72"/>
        <v>-46000</v>
      </c>
      <c r="I1224" s="22">
        <f t="shared" si="69"/>
        <v>4.444444444444445</v>
      </c>
      <c r="J1224" s="15"/>
      <c r="K1224" s="15" t="s">
        <v>506</v>
      </c>
      <c r="L1224" s="15">
        <v>7</v>
      </c>
      <c r="M1224" s="2">
        <v>450</v>
      </c>
      <c r="N1224" s="15"/>
      <c r="O1224" s="15"/>
      <c r="P1224" s="15"/>
      <c r="Q1224" s="15"/>
      <c r="R1224" s="15"/>
      <c r="S1224" s="15"/>
    </row>
    <row r="1225" spans="1:13" s="57" customFormat="1" ht="12.75">
      <c r="A1225" s="1"/>
      <c r="B1225" s="288">
        <v>2000</v>
      </c>
      <c r="C1225" s="1" t="s">
        <v>29</v>
      </c>
      <c r="D1225" s="1" t="s">
        <v>83</v>
      </c>
      <c r="E1225" s="1" t="s">
        <v>618</v>
      </c>
      <c r="F1225" s="27" t="s">
        <v>660</v>
      </c>
      <c r="G1225" s="27" t="s">
        <v>343</v>
      </c>
      <c r="H1225" s="29">
        <f t="shared" si="72"/>
        <v>-48000</v>
      </c>
      <c r="I1225" s="22">
        <f t="shared" si="69"/>
        <v>4.444444444444445</v>
      </c>
      <c r="J1225" s="15"/>
      <c r="K1225" s="15" t="s">
        <v>610</v>
      </c>
      <c r="L1225" s="15">
        <v>8</v>
      </c>
      <c r="M1225" s="2">
        <v>450</v>
      </c>
    </row>
    <row r="1226" spans="1:13" s="15" customFormat="1" ht="12.75">
      <c r="A1226" s="12"/>
      <c r="B1226" s="177">
        <v>1000</v>
      </c>
      <c r="C1226" s="12" t="s">
        <v>29</v>
      </c>
      <c r="D1226" s="12" t="s">
        <v>83</v>
      </c>
      <c r="E1226" s="1" t="s">
        <v>618</v>
      </c>
      <c r="F1226" s="30" t="s">
        <v>656</v>
      </c>
      <c r="G1226" s="30" t="s">
        <v>343</v>
      </c>
      <c r="H1226" s="29">
        <f t="shared" si="72"/>
        <v>-49000</v>
      </c>
      <c r="I1226" s="22">
        <f t="shared" si="69"/>
        <v>2.2222222222222223</v>
      </c>
      <c r="K1226" s="15" t="s">
        <v>614</v>
      </c>
      <c r="M1226" s="40">
        <v>450</v>
      </c>
    </row>
    <row r="1227" spans="1:13" ht="12.75">
      <c r="A1227" s="11"/>
      <c r="B1227" s="287">
        <f>SUM(B1201:B1225)</f>
        <v>50700</v>
      </c>
      <c r="C1227" s="11" t="s">
        <v>29</v>
      </c>
      <c r="D1227" s="11"/>
      <c r="E1227" s="11"/>
      <c r="F1227" s="18"/>
      <c r="G1227" s="18"/>
      <c r="H1227" s="55">
        <v>0</v>
      </c>
      <c r="I1227" s="56">
        <f t="shared" si="69"/>
        <v>112.66666666666667</v>
      </c>
      <c r="J1227" s="57"/>
      <c r="K1227" s="57"/>
      <c r="L1227" s="57"/>
      <c r="M1227" s="2">
        <v>450</v>
      </c>
    </row>
    <row r="1228" spans="1:13" s="15" customFormat="1" ht="12.75">
      <c r="A1228" s="1"/>
      <c r="B1228" s="288"/>
      <c r="C1228" s="1"/>
      <c r="D1228" s="1"/>
      <c r="E1228" s="1"/>
      <c r="F1228" s="27"/>
      <c r="G1228" s="27"/>
      <c r="H1228" s="6">
        <f aca="true" t="shared" si="73" ref="H1228:H1250">H1227-B1228</f>
        <v>0</v>
      </c>
      <c r="I1228" s="22">
        <f t="shared" si="69"/>
        <v>0</v>
      </c>
      <c r="J1228"/>
      <c r="K1228"/>
      <c r="L1228"/>
      <c r="M1228" s="2">
        <v>450</v>
      </c>
    </row>
    <row r="1229" spans="2:19" ht="12.75">
      <c r="B1229" s="288"/>
      <c r="H1229" s="6">
        <f t="shared" si="73"/>
        <v>0</v>
      </c>
      <c r="I1229" s="22">
        <f t="shared" si="69"/>
        <v>0</v>
      </c>
      <c r="M1229" s="2">
        <v>450</v>
      </c>
      <c r="N1229" s="15"/>
      <c r="O1229" s="15"/>
      <c r="P1229" s="15"/>
      <c r="Q1229" s="15"/>
      <c r="R1229" s="15"/>
      <c r="S1229" s="15"/>
    </row>
    <row r="1230" spans="2:19" ht="12.75">
      <c r="B1230" s="288">
        <v>300</v>
      </c>
      <c r="C1230" s="1" t="s">
        <v>671</v>
      </c>
      <c r="D1230" s="1" t="s">
        <v>83</v>
      </c>
      <c r="E1230" s="1" t="s">
        <v>87</v>
      </c>
      <c r="F1230" s="27" t="s">
        <v>604</v>
      </c>
      <c r="G1230" s="27" t="s">
        <v>211</v>
      </c>
      <c r="H1230" s="29">
        <f t="shared" si="73"/>
        <v>-300</v>
      </c>
      <c r="I1230" s="22">
        <f t="shared" si="69"/>
        <v>0.6666666666666666</v>
      </c>
      <c r="J1230" s="15"/>
      <c r="K1230" s="15" t="s">
        <v>605</v>
      </c>
      <c r="L1230" s="15"/>
      <c r="M1230" s="2">
        <v>450</v>
      </c>
      <c r="N1230" s="15"/>
      <c r="O1230" s="15"/>
      <c r="P1230" s="15"/>
      <c r="Q1230" s="15"/>
      <c r="R1230" s="15"/>
      <c r="S1230" s="15"/>
    </row>
    <row r="1231" spans="2:19" ht="12.75">
      <c r="B1231" s="288">
        <v>2000</v>
      </c>
      <c r="C1231" s="1" t="s">
        <v>672</v>
      </c>
      <c r="D1231" s="1" t="s">
        <v>83</v>
      </c>
      <c r="E1231" s="1" t="s">
        <v>87</v>
      </c>
      <c r="F1231" s="27" t="s">
        <v>673</v>
      </c>
      <c r="G1231" s="27" t="s">
        <v>214</v>
      </c>
      <c r="H1231" s="29">
        <f t="shared" si="73"/>
        <v>-2300</v>
      </c>
      <c r="I1231" s="22">
        <f t="shared" si="69"/>
        <v>4.444444444444445</v>
      </c>
      <c r="J1231" s="15"/>
      <c r="K1231" s="15" t="s">
        <v>605</v>
      </c>
      <c r="L1231" s="15"/>
      <c r="M1231" s="2">
        <v>450</v>
      </c>
      <c r="N1231" s="15"/>
      <c r="O1231" s="15"/>
      <c r="P1231" s="15"/>
      <c r="Q1231" s="15"/>
      <c r="R1231" s="15"/>
      <c r="S1231" s="15"/>
    </row>
    <row r="1232" spans="2:19" ht="12.75">
      <c r="B1232" s="351">
        <v>350</v>
      </c>
      <c r="C1232" s="1" t="s">
        <v>674</v>
      </c>
      <c r="D1232" s="1" t="s">
        <v>83</v>
      </c>
      <c r="E1232" s="1" t="s">
        <v>87</v>
      </c>
      <c r="F1232" s="27" t="s">
        <v>604</v>
      </c>
      <c r="G1232" s="27" t="s">
        <v>227</v>
      </c>
      <c r="H1232" s="29">
        <f t="shared" si="73"/>
        <v>-2650</v>
      </c>
      <c r="I1232" s="22">
        <f aca="true" t="shared" si="74" ref="I1232:I1262">+B1232/M1232</f>
        <v>0.7777777777777778</v>
      </c>
      <c r="J1232" s="15"/>
      <c r="K1232" s="15" t="s">
        <v>605</v>
      </c>
      <c r="L1232" s="15"/>
      <c r="M1232" s="2">
        <v>450</v>
      </c>
      <c r="N1232" s="15"/>
      <c r="O1232" s="15"/>
      <c r="P1232" s="15"/>
      <c r="Q1232" s="15"/>
      <c r="R1232" s="15"/>
      <c r="S1232" s="15"/>
    </row>
    <row r="1233" spans="2:19" ht="12.75">
      <c r="B1233" s="288">
        <v>2400</v>
      </c>
      <c r="C1233" s="1" t="s">
        <v>675</v>
      </c>
      <c r="D1233" s="1" t="s">
        <v>83</v>
      </c>
      <c r="E1233" s="1" t="s">
        <v>87</v>
      </c>
      <c r="F1233" s="27" t="s">
        <v>604</v>
      </c>
      <c r="G1233" s="27" t="s">
        <v>216</v>
      </c>
      <c r="H1233" s="29">
        <f t="shared" si="73"/>
        <v>-5050</v>
      </c>
      <c r="I1233" s="22">
        <f t="shared" si="74"/>
        <v>5.333333333333333</v>
      </c>
      <c r="J1233" s="15"/>
      <c r="K1233" s="15" t="s">
        <v>605</v>
      </c>
      <c r="L1233" s="15"/>
      <c r="M1233" s="2">
        <v>450</v>
      </c>
      <c r="N1233" s="15"/>
      <c r="O1233" s="15"/>
      <c r="P1233" s="15"/>
      <c r="Q1233" s="15"/>
      <c r="R1233" s="15"/>
      <c r="S1233" s="15"/>
    </row>
    <row r="1234" spans="2:19" ht="12.75">
      <c r="B1234" s="288">
        <v>100</v>
      </c>
      <c r="C1234" s="1" t="s">
        <v>676</v>
      </c>
      <c r="D1234" s="1" t="s">
        <v>83</v>
      </c>
      <c r="E1234" s="1" t="s">
        <v>87</v>
      </c>
      <c r="F1234" s="27" t="s">
        <v>604</v>
      </c>
      <c r="G1234" s="27" t="s">
        <v>306</v>
      </c>
      <c r="H1234" s="29">
        <f t="shared" si="73"/>
        <v>-5150</v>
      </c>
      <c r="I1234" s="22">
        <f t="shared" si="74"/>
        <v>0.2222222222222222</v>
      </c>
      <c r="J1234" s="15"/>
      <c r="K1234" s="15" t="s">
        <v>605</v>
      </c>
      <c r="L1234" s="15"/>
      <c r="M1234" s="2">
        <v>450</v>
      </c>
      <c r="N1234" s="15"/>
      <c r="O1234" s="15"/>
      <c r="P1234" s="15"/>
      <c r="Q1234" s="15"/>
      <c r="R1234" s="15"/>
      <c r="S1234" s="15"/>
    </row>
    <row r="1235" spans="1:13" s="358" customFormat="1" ht="12.75">
      <c r="A1235" s="1"/>
      <c r="B1235" s="288">
        <v>450</v>
      </c>
      <c r="C1235" s="1" t="s">
        <v>677</v>
      </c>
      <c r="D1235" s="1" t="s">
        <v>83</v>
      </c>
      <c r="E1235" s="1" t="s">
        <v>87</v>
      </c>
      <c r="F1235" s="27" t="s">
        <v>604</v>
      </c>
      <c r="G1235" s="27" t="s">
        <v>335</v>
      </c>
      <c r="H1235" s="29">
        <f t="shared" si="73"/>
        <v>-5600</v>
      </c>
      <c r="I1235" s="22">
        <f t="shared" si="74"/>
        <v>1</v>
      </c>
      <c r="J1235" s="15"/>
      <c r="K1235" s="15" t="s">
        <v>605</v>
      </c>
      <c r="L1235" s="15"/>
      <c r="M1235" s="2">
        <v>450</v>
      </c>
    </row>
    <row r="1236" spans="2:19" ht="12.75">
      <c r="B1236" s="288">
        <v>250</v>
      </c>
      <c r="C1236" s="1" t="s">
        <v>678</v>
      </c>
      <c r="D1236" s="1" t="s">
        <v>83</v>
      </c>
      <c r="E1236" s="1" t="s">
        <v>87</v>
      </c>
      <c r="F1236" s="27" t="s">
        <v>604</v>
      </c>
      <c r="G1236" s="27" t="s">
        <v>50</v>
      </c>
      <c r="H1236" s="29">
        <f t="shared" si="73"/>
        <v>-5850</v>
      </c>
      <c r="I1236" s="22">
        <f t="shared" si="74"/>
        <v>0.5555555555555556</v>
      </c>
      <c r="J1236" s="15"/>
      <c r="K1236" s="15" t="s">
        <v>605</v>
      </c>
      <c r="L1236" s="15"/>
      <c r="M1236" s="2">
        <v>450</v>
      </c>
      <c r="N1236" s="15"/>
      <c r="O1236" s="15"/>
      <c r="P1236" s="15"/>
      <c r="Q1236" s="15"/>
      <c r="R1236" s="15"/>
      <c r="S1236" s="15"/>
    </row>
    <row r="1237" spans="1:19" ht="12.75">
      <c r="A1237" s="359"/>
      <c r="B1237" s="288">
        <v>600</v>
      </c>
      <c r="C1237" s="1" t="s">
        <v>675</v>
      </c>
      <c r="D1237" s="1" t="s">
        <v>83</v>
      </c>
      <c r="E1237" s="1" t="s">
        <v>87</v>
      </c>
      <c r="F1237" s="27" t="s">
        <v>604</v>
      </c>
      <c r="G1237" s="27" t="s">
        <v>51</v>
      </c>
      <c r="H1237" s="360">
        <f t="shared" si="73"/>
        <v>-6450</v>
      </c>
      <c r="I1237" s="22">
        <f t="shared" si="74"/>
        <v>1.3333333333333333</v>
      </c>
      <c r="J1237" s="358"/>
      <c r="K1237" s="15" t="s">
        <v>605</v>
      </c>
      <c r="L1237" s="358"/>
      <c r="M1237" s="2">
        <v>450</v>
      </c>
      <c r="N1237" s="15"/>
      <c r="O1237" s="15"/>
      <c r="P1237" s="15"/>
      <c r="Q1237" s="15"/>
      <c r="R1237" s="15"/>
      <c r="S1237" s="15"/>
    </row>
    <row r="1238" spans="2:19" ht="12.75">
      <c r="B1238" s="288">
        <v>125</v>
      </c>
      <c r="C1238" s="1" t="s">
        <v>679</v>
      </c>
      <c r="D1238" s="1" t="s">
        <v>83</v>
      </c>
      <c r="E1238" s="1" t="s">
        <v>87</v>
      </c>
      <c r="F1238" s="27" t="s">
        <v>604</v>
      </c>
      <c r="G1238" s="27" t="s">
        <v>51</v>
      </c>
      <c r="H1238" s="29">
        <f t="shared" si="73"/>
        <v>-6575</v>
      </c>
      <c r="I1238" s="22">
        <f t="shared" si="74"/>
        <v>0.2777777777777778</v>
      </c>
      <c r="J1238" s="15"/>
      <c r="K1238" s="15" t="s">
        <v>605</v>
      </c>
      <c r="L1238" s="15"/>
      <c r="M1238" s="2">
        <v>450</v>
      </c>
      <c r="N1238" s="15"/>
      <c r="O1238" s="15"/>
      <c r="P1238" s="15"/>
      <c r="Q1238" s="15"/>
      <c r="R1238" s="15"/>
      <c r="S1238" s="15"/>
    </row>
    <row r="1239" spans="2:19" ht="12.75">
      <c r="B1239" s="288">
        <v>100</v>
      </c>
      <c r="C1239" s="1" t="s">
        <v>680</v>
      </c>
      <c r="D1239" s="1" t="s">
        <v>83</v>
      </c>
      <c r="E1239" s="1" t="s">
        <v>87</v>
      </c>
      <c r="F1239" s="27" t="s">
        <v>604</v>
      </c>
      <c r="G1239" s="27" t="s">
        <v>549</v>
      </c>
      <c r="H1239" s="29">
        <f t="shared" si="73"/>
        <v>-6675</v>
      </c>
      <c r="I1239" s="22">
        <f t="shared" si="74"/>
        <v>0.2222222222222222</v>
      </c>
      <c r="J1239" s="15"/>
      <c r="K1239" s="15" t="s">
        <v>605</v>
      </c>
      <c r="L1239" s="15"/>
      <c r="M1239" s="2">
        <v>450</v>
      </c>
      <c r="N1239" s="15"/>
      <c r="O1239" s="15"/>
      <c r="P1239" s="15"/>
      <c r="Q1239" s="15"/>
      <c r="R1239" s="15"/>
      <c r="S1239" s="15"/>
    </row>
    <row r="1240" spans="2:19" ht="12.75">
      <c r="B1240" s="288">
        <v>350</v>
      </c>
      <c r="C1240" s="1" t="s">
        <v>674</v>
      </c>
      <c r="D1240" s="1" t="s">
        <v>83</v>
      </c>
      <c r="E1240" s="1" t="s">
        <v>87</v>
      </c>
      <c r="F1240" s="27" t="s">
        <v>656</v>
      </c>
      <c r="G1240" s="27" t="s">
        <v>339</v>
      </c>
      <c r="H1240" s="29">
        <f t="shared" si="73"/>
        <v>-7025</v>
      </c>
      <c r="I1240" s="22">
        <f t="shared" si="74"/>
        <v>0.7777777777777778</v>
      </c>
      <c r="J1240" s="15"/>
      <c r="K1240" s="15" t="s">
        <v>657</v>
      </c>
      <c r="L1240" s="15"/>
      <c r="M1240" s="2">
        <v>450</v>
      </c>
      <c r="N1240" s="15"/>
      <c r="O1240" s="15"/>
      <c r="P1240" s="15"/>
      <c r="Q1240" s="15"/>
      <c r="R1240" s="15"/>
      <c r="S1240" s="15"/>
    </row>
    <row r="1241" spans="2:19" ht="12.75">
      <c r="B1241" s="288">
        <v>300</v>
      </c>
      <c r="C1241" s="1" t="s">
        <v>681</v>
      </c>
      <c r="D1241" s="1" t="s">
        <v>83</v>
      </c>
      <c r="E1241" s="1" t="s">
        <v>87</v>
      </c>
      <c r="F1241" s="27" t="s">
        <v>656</v>
      </c>
      <c r="G1241" s="27" t="s">
        <v>343</v>
      </c>
      <c r="H1241" s="29">
        <f t="shared" si="73"/>
        <v>-7325</v>
      </c>
      <c r="I1241" s="22">
        <f t="shared" si="74"/>
        <v>0.6666666666666666</v>
      </c>
      <c r="J1241" s="15"/>
      <c r="K1241" s="15" t="s">
        <v>657</v>
      </c>
      <c r="L1241" s="15"/>
      <c r="M1241" s="2">
        <v>450</v>
      </c>
      <c r="N1241" s="15"/>
      <c r="O1241" s="15"/>
      <c r="P1241" s="15"/>
      <c r="Q1241" s="15"/>
      <c r="R1241" s="15"/>
      <c r="S1241" s="15"/>
    </row>
    <row r="1242" spans="2:19" ht="12.75">
      <c r="B1242" s="288">
        <v>100</v>
      </c>
      <c r="C1242" s="1" t="s">
        <v>676</v>
      </c>
      <c r="D1242" s="1" t="s">
        <v>83</v>
      </c>
      <c r="E1242" s="1" t="s">
        <v>87</v>
      </c>
      <c r="F1242" s="27" t="s">
        <v>656</v>
      </c>
      <c r="G1242" s="27" t="s">
        <v>404</v>
      </c>
      <c r="H1242" s="29">
        <f t="shared" si="73"/>
        <v>-7425</v>
      </c>
      <c r="I1242" s="22">
        <f t="shared" si="74"/>
        <v>0.2222222222222222</v>
      </c>
      <c r="J1242" s="15"/>
      <c r="K1242" s="15" t="s">
        <v>657</v>
      </c>
      <c r="L1242" s="15"/>
      <c r="M1242" s="2">
        <v>450</v>
      </c>
      <c r="N1242" s="15"/>
      <c r="O1242" s="15"/>
      <c r="P1242" s="15"/>
      <c r="Q1242" s="15"/>
      <c r="R1242" s="15"/>
      <c r="S1242" s="15"/>
    </row>
    <row r="1243" spans="2:19" ht="12.75">
      <c r="B1243" s="288">
        <v>775</v>
      </c>
      <c r="C1243" s="1" t="s">
        <v>682</v>
      </c>
      <c r="D1243" s="1" t="s">
        <v>83</v>
      </c>
      <c r="E1243" s="1" t="s">
        <v>87</v>
      </c>
      <c r="F1243" s="27" t="s">
        <v>683</v>
      </c>
      <c r="G1243" s="27" t="s">
        <v>216</v>
      </c>
      <c r="H1243" s="29">
        <f t="shared" si="73"/>
        <v>-8200</v>
      </c>
      <c r="I1243" s="22">
        <f t="shared" si="74"/>
        <v>1.7222222222222223</v>
      </c>
      <c r="J1243" s="15"/>
      <c r="K1243" s="15" t="s">
        <v>614</v>
      </c>
      <c r="L1243" s="15"/>
      <c r="M1243" s="2">
        <v>450</v>
      </c>
      <c r="N1243" s="15"/>
      <c r="O1243" s="15"/>
      <c r="P1243" s="15"/>
      <c r="Q1243" s="15"/>
      <c r="R1243" s="15"/>
      <c r="S1243" s="15"/>
    </row>
    <row r="1244" spans="2:19" ht="12.75">
      <c r="B1244" s="288">
        <v>1840</v>
      </c>
      <c r="C1244" s="1" t="s">
        <v>684</v>
      </c>
      <c r="D1244" s="1" t="s">
        <v>83</v>
      </c>
      <c r="E1244" s="1" t="s">
        <v>87</v>
      </c>
      <c r="F1244" s="27" t="s">
        <v>685</v>
      </c>
      <c r="G1244" s="27" t="s">
        <v>273</v>
      </c>
      <c r="H1244" s="29">
        <f t="shared" si="73"/>
        <v>-10040</v>
      </c>
      <c r="I1244" s="22">
        <f t="shared" si="74"/>
        <v>4.088888888888889</v>
      </c>
      <c r="J1244" s="15"/>
      <c r="K1244" s="15" t="s">
        <v>614</v>
      </c>
      <c r="L1244" s="15"/>
      <c r="M1244" s="2">
        <v>450</v>
      </c>
      <c r="N1244" s="15"/>
      <c r="O1244" s="15"/>
      <c r="P1244" s="15"/>
      <c r="Q1244" s="15"/>
      <c r="R1244" s="15"/>
      <c r="S1244" s="15"/>
    </row>
    <row r="1245" spans="2:19" ht="12.75">
      <c r="B1245" s="288">
        <v>100</v>
      </c>
      <c r="C1245" s="1" t="s">
        <v>676</v>
      </c>
      <c r="D1245" s="1" t="s">
        <v>83</v>
      </c>
      <c r="E1245" s="1" t="s">
        <v>87</v>
      </c>
      <c r="F1245" s="27" t="s">
        <v>631</v>
      </c>
      <c r="G1245" s="27" t="s">
        <v>404</v>
      </c>
      <c r="H1245" s="29">
        <f t="shared" si="73"/>
        <v>-10140</v>
      </c>
      <c r="I1245" s="22">
        <f t="shared" si="74"/>
        <v>0.2222222222222222</v>
      </c>
      <c r="J1245" s="15"/>
      <c r="K1245" s="15" t="s">
        <v>614</v>
      </c>
      <c r="L1245" s="15"/>
      <c r="M1245" s="2">
        <v>450</v>
      </c>
      <c r="N1245" s="15"/>
      <c r="O1245" s="15"/>
      <c r="P1245" s="15"/>
      <c r="Q1245" s="15"/>
      <c r="R1245" s="15"/>
      <c r="S1245" s="15"/>
    </row>
    <row r="1246" spans="2:19" ht="12.75">
      <c r="B1246" s="288">
        <v>300</v>
      </c>
      <c r="C1246" s="1" t="s">
        <v>681</v>
      </c>
      <c r="D1246" s="1" t="s">
        <v>83</v>
      </c>
      <c r="E1246" s="1" t="s">
        <v>87</v>
      </c>
      <c r="F1246" s="27" t="s">
        <v>631</v>
      </c>
      <c r="G1246" s="27" t="s">
        <v>51</v>
      </c>
      <c r="H1246" s="29">
        <f t="shared" si="73"/>
        <v>-10440</v>
      </c>
      <c r="I1246" s="22">
        <f t="shared" si="74"/>
        <v>0.6666666666666666</v>
      </c>
      <c r="J1246" s="15"/>
      <c r="K1246" s="15" t="s">
        <v>614</v>
      </c>
      <c r="L1246" s="15"/>
      <c r="M1246" s="2">
        <v>450</v>
      </c>
      <c r="N1246" s="15"/>
      <c r="O1246" s="15"/>
      <c r="P1246" s="15"/>
      <c r="Q1246" s="15"/>
      <c r="R1246" s="15"/>
      <c r="S1246" s="15"/>
    </row>
    <row r="1247" spans="2:19" ht="12.75">
      <c r="B1247" s="288">
        <v>3600</v>
      </c>
      <c r="C1247" s="1" t="s">
        <v>686</v>
      </c>
      <c r="D1247" s="1" t="s">
        <v>83</v>
      </c>
      <c r="E1247" s="1" t="s">
        <v>87</v>
      </c>
      <c r="F1247" s="27" t="s">
        <v>687</v>
      </c>
      <c r="G1247" s="27" t="s">
        <v>549</v>
      </c>
      <c r="H1247" s="29">
        <f t="shared" si="73"/>
        <v>-14040</v>
      </c>
      <c r="I1247" s="22">
        <f t="shared" si="74"/>
        <v>8</v>
      </c>
      <c r="J1247" s="15"/>
      <c r="K1247" s="15" t="s">
        <v>506</v>
      </c>
      <c r="L1247" s="15"/>
      <c r="M1247" s="2">
        <v>450</v>
      </c>
      <c r="N1247" s="15"/>
      <c r="O1247" s="15"/>
      <c r="P1247" s="15"/>
      <c r="Q1247" s="15"/>
      <c r="R1247" s="15"/>
      <c r="S1247" s="15"/>
    </row>
    <row r="1248" spans="2:19" ht="12.75">
      <c r="B1248" s="288">
        <v>575</v>
      </c>
      <c r="C1248" s="1" t="s">
        <v>688</v>
      </c>
      <c r="D1248" s="1" t="s">
        <v>83</v>
      </c>
      <c r="E1248" s="1" t="s">
        <v>87</v>
      </c>
      <c r="F1248" s="27" t="s">
        <v>687</v>
      </c>
      <c r="G1248" s="27" t="s">
        <v>549</v>
      </c>
      <c r="H1248" s="29">
        <f t="shared" si="73"/>
        <v>-14615</v>
      </c>
      <c r="I1248" s="22">
        <f t="shared" si="74"/>
        <v>1.2777777777777777</v>
      </c>
      <c r="J1248" s="15"/>
      <c r="K1248" s="15" t="s">
        <v>506</v>
      </c>
      <c r="L1248" s="15"/>
      <c r="M1248" s="2">
        <v>450</v>
      </c>
      <c r="N1248" s="15"/>
      <c r="O1248" s="15"/>
      <c r="P1248" s="15"/>
      <c r="Q1248" s="15"/>
      <c r="R1248" s="15"/>
      <c r="S1248" s="15"/>
    </row>
    <row r="1249" spans="1:13" s="57" customFormat="1" ht="12.75">
      <c r="A1249" s="1"/>
      <c r="B1249" s="288">
        <v>1000</v>
      </c>
      <c r="C1249" s="1" t="s">
        <v>689</v>
      </c>
      <c r="D1249" s="1" t="s">
        <v>83</v>
      </c>
      <c r="E1249" s="1" t="s">
        <v>87</v>
      </c>
      <c r="F1249" s="27" t="s">
        <v>687</v>
      </c>
      <c r="G1249" s="27" t="s">
        <v>549</v>
      </c>
      <c r="H1249" s="29">
        <f t="shared" si="73"/>
        <v>-15615</v>
      </c>
      <c r="I1249" s="22">
        <f t="shared" si="74"/>
        <v>2.2222222222222223</v>
      </c>
      <c r="J1249" s="15"/>
      <c r="K1249" s="15" t="s">
        <v>506</v>
      </c>
      <c r="L1249" s="15"/>
      <c r="M1249" s="2">
        <v>450</v>
      </c>
    </row>
    <row r="1250" spans="2:19" ht="12.75">
      <c r="B1250" s="288">
        <v>100</v>
      </c>
      <c r="C1250" s="1" t="s">
        <v>690</v>
      </c>
      <c r="D1250" s="1" t="s">
        <v>83</v>
      </c>
      <c r="E1250" s="1" t="s">
        <v>87</v>
      </c>
      <c r="F1250" s="27" t="s">
        <v>687</v>
      </c>
      <c r="G1250" s="27" t="s">
        <v>549</v>
      </c>
      <c r="H1250" s="29">
        <f t="shared" si="73"/>
        <v>-15715</v>
      </c>
      <c r="I1250" s="22">
        <f t="shared" si="74"/>
        <v>0.2222222222222222</v>
      </c>
      <c r="J1250" s="15"/>
      <c r="K1250" s="15" t="s">
        <v>506</v>
      </c>
      <c r="L1250" s="15"/>
      <c r="M1250" s="2">
        <v>450</v>
      </c>
      <c r="N1250" s="15"/>
      <c r="O1250" s="15"/>
      <c r="P1250" s="15"/>
      <c r="Q1250" s="15"/>
      <c r="R1250" s="15"/>
      <c r="S1250" s="15"/>
    </row>
    <row r="1251" spans="1:19" ht="12.75">
      <c r="A1251" s="11"/>
      <c r="B1251" s="287">
        <f>SUM(B1230:B1250)</f>
        <v>15715</v>
      </c>
      <c r="C1251" s="11" t="s">
        <v>87</v>
      </c>
      <c r="D1251" s="11"/>
      <c r="E1251" s="11"/>
      <c r="F1251" s="18"/>
      <c r="G1251" s="18"/>
      <c r="H1251" s="55">
        <v>0</v>
      </c>
      <c r="I1251" s="56">
        <f t="shared" si="74"/>
        <v>34.922222222222224</v>
      </c>
      <c r="J1251" s="57"/>
      <c r="K1251" s="57"/>
      <c r="L1251" s="57"/>
      <c r="M1251" s="2">
        <v>450</v>
      </c>
      <c r="N1251" s="15"/>
      <c r="O1251" s="15"/>
      <c r="P1251" s="15"/>
      <c r="Q1251" s="15"/>
      <c r="R1251" s="15"/>
      <c r="S1251" s="15"/>
    </row>
    <row r="1252" spans="2:19" ht="12.75">
      <c r="B1252" s="69"/>
      <c r="H1252" s="29">
        <v>0</v>
      </c>
      <c r="I1252" s="22">
        <f t="shared" si="74"/>
        <v>0</v>
      </c>
      <c r="J1252" s="15"/>
      <c r="K1252" s="15"/>
      <c r="L1252" s="15"/>
      <c r="M1252" s="2">
        <v>450</v>
      </c>
      <c r="N1252" s="15"/>
      <c r="O1252" s="15"/>
      <c r="P1252" s="15"/>
      <c r="Q1252" s="15"/>
      <c r="R1252" s="15"/>
      <c r="S1252" s="15"/>
    </row>
    <row r="1253" spans="1:19" ht="12.75">
      <c r="A1253" s="12"/>
      <c r="B1253" s="32"/>
      <c r="C1253" s="12"/>
      <c r="D1253" s="12"/>
      <c r="E1253" s="12"/>
      <c r="F1253" s="30"/>
      <c r="G1253" s="30"/>
      <c r="H1253" s="29">
        <v>0</v>
      </c>
      <c r="I1253" s="22">
        <f t="shared" si="74"/>
        <v>0</v>
      </c>
      <c r="J1253" s="15"/>
      <c r="K1253" s="15"/>
      <c r="L1253" s="15"/>
      <c r="M1253" s="2">
        <v>450</v>
      </c>
      <c r="N1253" s="15"/>
      <c r="O1253" s="15"/>
      <c r="P1253" s="15"/>
      <c r="Q1253" s="15"/>
      <c r="R1253" s="15"/>
      <c r="S1253" s="15"/>
    </row>
    <row r="1254" spans="2:19" ht="12.75">
      <c r="B1254" s="232">
        <v>40000</v>
      </c>
      <c r="C1254" s="1" t="s">
        <v>88</v>
      </c>
      <c r="D1254" s="1" t="s">
        <v>83</v>
      </c>
      <c r="E1254" s="1" t="s">
        <v>691</v>
      </c>
      <c r="F1254" s="27" t="s">
        <v>692</v>
      </c>
      <c r="G1254" s="27" t="s">
        <v>208</v>
      </c>
      <c r="H1254" s="6">
        <f aca="true" t="shared" si="75" ref="H1254:H1262">H1253-B1254</f>
        <v>-40000</v>
      </c>
      <c r="I1254" s="22">
        <f t="shared" si="74"/>
        <v>88.88888888888889</v>
      </c>
      <c r="J1254" s="15"/>
      <c r="K1254" s="15" t="s">
        <v>610</v>
      </c>
      <c r="L1254" s="15"/>
      <c r="M1254" s="2">
        <v>450</v>
      </c>
      <c r="N1254" s="15"/>
      <c r="O1254" s="15"/>
      <c r="P1254" s="15"/>
      <c r="Q1254" s="15"/>
      <c r="R1254" s="15"/>
      <c r="S1254" s="15"/>
    </row>
    <row r="1255" spans="1:13" s="15" customFormat="1" ht="12.75">
      <c r="A1255" s="12"/>
      <c r="B1255" s="72">
        <v>132000</v>
      </c>
      <c r="C1255" s="12" t="s">
        <v>88</v>
      </c>
      <c r="D1255" s="12" t="s">
        <v>83</v>
      </c>
      <c r="E1255" s="12" t="s">
        <v>691</v>
      </c>
      <c r="F1255" s="30" t="s">
        <v>693</v>
      </c>
      <c r="G1255" s="30" t="s">
        <v>208</v>
      </c>
      <c r="H1255" s="29">
        <f t="shared" si="75"/>
        <v>-172000</v>
      </c>
      <c r="I1255" s="39">
        <f t="shared" si="74"/>
        <v>293.3333333333333</v>
      </c>
      <c r="K1255" s="15" t="s">
        <v>610</v>
      </c>
      <c r="M1255" s="40">
        <v>450</v>
      </c>
    </row>
    <row r="1256" spans="1:13" s="15" customFormat="1" ht="12.75">
      <c r="A1256" s="12"/>
      <c r="B1256" s="245">
        <v>50000</v>
      </c>
      <c r="C1256" s="12" t="s">
        <v>88</v>
      </c>
      <c r="D1256" s="12" t="s">
        <v>83</v>
      </c>
      <c r="E1256" s="12" t="s">
        <v>691</v>
      </c>
      <c r="F1256" s="30" t="s">
        <v>694</v>
      </c>
      <c r="G1256" s="30" t="s">
        <v>211</v>
      </c>
      <c r="H1256" s="29">
        <f t="shared" si="75"/>
        <v>-222000</v>
      </c>
      <c r="I1256" s="39">
        <f t="shared" si="74"/>
        <v>111.11111111111111</v>
      </c>
      <c r="M1256" s="40">
        <v>450</v>
      </c>
    </row>
    <row r="1257" spans="1:13" s="15" customFormat="1" ht="12.75">
      <c r="A1257" s="12"/>
      <c r="B1257" s="245">
        <v>4513</v>
      </c>
      <c r="C1257" s="12" t="s">
        <v>88</v>
      </c>
      <c r="D1257" s="12" t="s">
        <v>83</v>
      </c>
      <c r="E1257" s="12" t="s">
        <v>691</v>
      </c>
      <c r="F1257" s="30" t="s">
        <v>694</v>
      </c>
      <c r="G1257" s="30" t="s">
        <v>211</v>
      </c>
      <c r="H1257" s="29">
        <f t="shared" si="75"/>
        <v>-226513</v>
      </c>
      <c r="I1257" s="39">
        <f t="shared" si="74"/>
        <v>10.028888888888888</v>
      </c>
      <c r="M1257" s="40">
        <v>450</v>
      </c>
    </row>
    <row r="1258" spans="1:13" s="15" customFormat="1" ht="12.75">
      <c r="A1258" s="12"/>
      <c r="B1258" s="72">
        <v>487</v>
      </c>
      <c r="C1258" s="12" t="s">
        <v>88</v>
      </c>
      <c r="D1258" s="12" t="s">
        <v>83</v>
      </c>
      <c r="E1258" s="12" t="s">
        <v>691</v>
      </c>
      <c r="F1258" s="30" t="s">
        <v>694</v>
      </c>
      <c r="G1258" s="30" t="s">
        <v>211</v>
      </c>
      <c r="H1258" s="29">
        <f t="shared" si="75"/>
        <v>-227000</v>
      </c>
      <c r="I1258" s="39">
        <f t="shared" si="74"/>
        <v>1.0822222222222222</v>
      </c>
      <c r="M1258" s="40">
        <v>450</v>
      </c>
    </row>
    <row r="1259" spans="1:13" s="15" customFormat="1" ht="12.75">
      <c r="A1259" s="12"/>
      <c r="B1259" s="375">
        <v>50000</v>
      </c>
      <c r="C1259" s="362" t="s">
        <v>88</v>
      </c>
      <c r="D1259" s="362" t="s">
        <v>83</v>
      </c>
      <c r="E1259" s="362" t="s">
        <v>691</v>
      </c>
      <c r="F1259" s="363" t="s">
        <v>695</v>
      </c>
      <c r="G1259" s="364" t="s">
        <v>304</v>
      </c>
      <c r="H1259" s="29">
        <f>H1256-B1259</f>
        <v>-272000</v>
      </c>
      <c r="I1259" s="39">
        <f t="shared" si="74"/>
        <v>111.11111111111111</v>
      </c>
      <c r="K1259" s="15" t="s">
        <v>610</v>
      </c>
      <c r="M1259" s="40">
        <v>450</v>
      </c>
    </row>
    <row r="1260" spans="1:13" s="15" customFormat="1" ht="12.75">
      <c r="A1260" s="12"/>
      <c r="B1260" s="72">
        <v>50000</v>
      </c>
      <c r="C1260" s="12" t="s">
        <v>88</v>
      </c>
      <c r="D1260" s="12" t="s">
        <v>83</v>
      </c>
      <c r="E1260" s="12" t="s">
        <v>691</v>
      </c>
      <c r="F1260" s="30" t="s">
        <v>696</v>
      </c>
      <c r="G1260" s="30" t="s">
        <v>404</v>
      </c>
      <c r="H1260" s="29">
        <f t="shared" si="75"/>
        <v>-322000</v>
      </c>
      <c r="I1260" s="39">
        <f t="shared" si="74"/>
        <v>111.11111111111111</v>
      </c>
      <c r="K1260" s="15" t="s">
        <v>610</v>
      </c>
      <c r="M1260" s="40">
        <v>450</v>
      </c>
    </row>
    <row r="1261" spans="1:13" s="57" customFormat="1" ht="12.75">
      <c r="A1261" s="1"/>
      <c r="B1261" s="232">
        <v>50000</v>
      </c>
      <c r="C1261" s="1" t="s">
        <v>88</v>
      </c>
      <c r="D1261" s="1" t="s">
        <v>83</v>
      </c>
      <c r="E1261" s="1" t="s">
        <v>691</v>
      </c>
      <c r="F1261" s="27" t="s">
        <v>697</v>
      </c>
      <c r="G1261" s="27" t="s">
        <v>458</v>
      </c>
      <c r="H1261" s="6">
        <f t="shared" si="75"/>
        <v>-372000</v>
      </c>
      <c r="I1261" s="22">
        <f t="shared" si="74"/>
        <v>111.11111111111111</v>
      </c>
      <c r="J1261" s="15"/>
      <c r="K1261" s="15" t="s">
        <v>610</v>
      </c>
      <c r="L1261" s="15"/>
      <c r="M1261" s="2">
        <v>450</v>
      </c>
    </row>
    <row r="1262" spans="1:13" ht="12.75">
      <c r="A1262" s="12"/>
      <c r="B1262" s="361">
        <v>50000</v>
      </c>
      <c r="C1262" s="362" t="s">
        <v>88</v>
      </c>
      <c r="D1262" s="362" t="s">
        <v>83</v>
      </c>
      <c r="E1262" s="362" t="s">
        <v>698</v>
      </c>
      <c r="F1262" s="363" t="s">
        <v>699</v>
      </c>
      <c r="G1262" s="364" t="s">
        <v>339</v>
      </c>
      <c r="H1262" s="29">
        <f t="shared" si="75"/>
        <v>-422000</v>
      </c>
      <c r="I1262" s="22">
        <f t="shared" si="74"/>
        <v>111.11111111111111</v>
      </c>
      <c r="J1262" s="15"/>
      <c r="K1262" s="15" t="s">
        <v>610</v>
      </c>
      <c r="L1262" s="15"/>
      <c r="M1262" s="2">
        <v>450</v>
      </c>
    </row>
    <row r="1263" spans="1:13" s="15" customFormat="1" ht="12.75">
      <c r="A1263" s="12"/>
      <c r="B1263" s="72">
        <v>125000</v>
      </c>
      <c r="C1263" s="12" t="s">
        <v>700</v>
      </c>
      <c r="D1263" s="12" t="s">
        <v>83</v>
      </c>
      <c r="E1263" s="12" t="s">
        <v>701</v>
      </c>
      <c r="F1263" s="30" t="s">
        <v>702</v>
      </c>
      <c r="G1263" s="30" t="s">
        <v>404</v>
      </c>
      <c r="H1263" s="29">
        <f>H1261-B1263</f>
        <v>-497000</v>
      </c>
      <c r="I1263" s="39">
        <f>+B1264/M1263</f>
        <v>277.77777777777777</v>
      </c>
      <c r="M1263" s="2">
        <v>450</v>
      </c>
    </row>
    <row r="1264" spans="1:13" s="15" customFormat="1" ht="12.75">
      <c r="A1264" s="12"/>
      <c r="B1264" s="72">
        <v>125000</v>
      </c>
      <c r="C1264" s="12" t="s">
        <v>700</v>
      </c>
      <c r="D1264" s="12" t="s">
        <v>83</v>
      </c>
      <c r="E1264" s="12" t="s">
        <v>701</v>
      </c>
      <c r="F1264" s="30" t="s">
        <v>703</v>
      </c>
      <c r="G1264" s="30" t="s">
        <v>404</v>
      </c>
      <c r="H1264" s="29">
        <f>H1263-B1264</f>
        <v>-622000</v>
      </c>
      <c r="I1264" s="39">
        <f>+B1265/M1264</f>
        <v>277.77777777777777</v>
      </c>
      <c r="M1264" s="2">
        <v>450</v>
      </c>
    </row>
    <row r="1265" spans="1:13" s="15" customFormat="1" ht="12.75">
      <c r="A1265" s="12"/>
      <c r="B1265" s="72">
        <v>125000</v>
      </c>
      <c r="C1265" s="12" t="s">
        <v>700</v>
      </c>
      <c r="D1265" s="12" t="s">
        <v>83</v>
      </c>
      <c r="E1265" s="12" t="s">
        <v>701</v>
      </c>
      <c r="F1265" s="30" t="s">
        <v>704</v>
      </c>
      <c r="G1265" s="30" t="s">
        <v>404</v>
      </c>
      <c r="H1265" s="29">
        <f>H1264-B1265</f>
        <v>-747000</v>
      </c>
      <c r="I1265" s="39">
        <f>+B1266/M1265</f>
        <v>277.77777777777777</v>
      </c>
      <c r="M1265" s="2">
        <v>450</v>
      </c>
    </row>
    <row r="1266" spans="1:13" s="15" customFormat="1" ht="12.75">
      <c r="A1266" s="12"/>
      <c r="B1266" s="72">
        <v>125000</v>
      </c>
      <c r="C1266" s="12" t="s">
        <v>700</v>
      </c>
      <c r="D1266" s="12" t="s">
        <v>83</v>
      </c>
      <c r="E1266" s="12" t="s">
        <v>701</v>
      </c>
      <c r="F1266" s="30" t="s">
        <v>705</v>
      </c>
      <c r="G1266" s="30" t="s">
        <v>404</v>
      </c>
      <c r="H1266" s="29">
        <f>H1265-B1266</f>
        <v>-872000</v>
      </c>
      <c r="I1266" s="39">
        <f aca="true" t="shared" si="76" ref="I1266:I1329">+B1266/M1266</f>
        <v>277.77777777777777</v>
      </c>
      <c r="M1266" s="2">
        <v>450</v>
      </c>
    </row>
    <row r="1267" spans="1:13" ht="12.75">
      <c r="A1267" s="11"/>
      <c r="B1267" s="65">
        <f>SUM(B1254:B1266)</f>
        <v>927000</v>
      </c>
      <c r="C1267" s="11" t="s">
        <v>88</v>
      </c>
      <c r="D1267" s="11"/>
      <c r="E1267" s="11"/>
      <c r="F1267" s="18"/>
      <c r="G1267" s="18"/>
      <c r="H1267" s="55">
        <v>0</v>
      </c>
      <c r="I1267" s="56">
        <f t="shared" si="76"/>
        <v>2060</v>
      </c>
      <c r="J1267" s="57"/>
      <c r="K1267" s="57"/>
      <c r="L1267" s="57"/>
      <c r="M1267" s="2">
        <v>450</v>
      </c>
    </row>
    <row r="1268" spans="1:13" s="15" customFormat="1" ht="12.75">
      <c r="A1268" s="1"/>
      <c r="B1268" s="69"/>
      <c r="C1268" s="1"/>
      <c r="D1268" s="1"/>
      <c r="E1268" s="1"/>
      <c r="F1268" s="27"/>
      <c r="G1268" s="27"/>
      <c r="H1268" s="6">
        <f>H1267-B1268</f>
        <v>0</v>
      </c>
      <c r="I1268" s="22">
        <f t="shared" si="76"/>
        <v>0</v>
      </c>
      <c r="J1268"/>
      <c r="K1268"/>
      <c r="L1268"/>
      <c r="M1268" s="2">
        <v>450</v>
      </c>
    </row>
    <row r="1269" spans="1:13" s="57" customFormat="1" ht="12.75">
      <c r="A1269" s="1"/>
      <c r="B1269" s="69"/>
      <c r="C1269" s="1"/>
      <c r="D1269" s="1"/>
      <c r="E1269" s="1"/>
      <c r="F1269" s="27"/>
      <c r="G1269" s="27"/>
      <c r="H1269" s="6">
        <f>H1268-B1269</f>
        <v>0</v>
      </c>
      <c r="I1269" s="22">
        <f t="shared" si="76"/>
        <v>0</v>
      </c>
      <c r="J1269"/>
      <c r="K1269"/>
      <c r="L1269"/>
      <c r="M1269" s="2">
        <v>450</v>
      </c>
    </row>
    <row r="1270" spans="1:13" s="15" customFormat="1" ht="12.75">
      <c r="A1270" s="12"/>
      <c r="B1270" s="72">
        <v>1000</v>
      </c>
      <c r="C1270" s="12" t="s">
        <v>89</v>
      </c>
      <c r="D1270" s="12" t="s">
        <v>83</v>
      </c>
      <c r="E1270" s="12" t="s">
        <v>706</v>
      </c>
      <c r="F1270" s="30" t="s">
        <v>707</v>
      </c>
      <c r="G1270" s="30" t="s">
        <v>404</v>
      </c>
      <c r="H1270" s="29">
        <f>H1269-B1270</f>
        <v>-1000</v>
      </c>
      <c r="I1270" s="39">
        <f t="shared" si="76"/>
        <v>2.2222222222222223</v>
      </c>
      <c r="K1270" s="15" t="s">
        <v>614</v>
      </c>
      <c r="M1270" s="40">
        <v>450</v>
      </c>
    </row>
    <row r="1271" spans="1:13" ht="12.75">
      <c r="A1271" s="11"/>
      <c r="B1271" s="227">
        <v>1000</v>
      </c>
      <c r="C1271" s="11" t="s">
        <v>89</v>
      </c>
      <c r="D1271" s="11"/>
      <c r="E1271" s="11"/>
      <c r="F1271" s="18"/>
      <c r="G1271" s="18"/>
      <c r="H1271" s="55">
        <v>0</v>
      </c>
      <c r="I1271" s="56">
        <f t="shared" si="76"/>
        <v>2.2222222222222223</v>
      </c>
      <c r="J1271" s="57"/>
      <c r="K1271" s="57"/>
      <c r="L1271" s="57"/>
      <c r="M1271" s="2">
        <v>450</v>
      </c>
    </row>
    <row r="1272" spans="2:19" ht="12.75">
      <c r="B1272" s="69"/>
      <c r="H1272" s="6">
        <f aca="true" t="shared" si="77" ref="H1272:H1283">H1271-B1272</f>
        <v>0</v>
      </c>
      <c r="I1272" s="22">
        <f t="shared" si="76"/>
        <v>0</v>
      </c>
      <c r="M1272" s="2">
        <v>450</v>
      </c>
      <c r="N1272" s="15"/>
      <c r="O1272" s="15"/>
      <c r="P1272" s="15"/>
      <c r="Q1272" s="15"/>
      <c r="R1272" s="15"/>
      <c r="S1272" s="15"/>
    </row>
    <row r="1273" spans="2:13" ht="12.75">
      <c r="B1273" s="69"/>
      <c r="H1273" s="6">
        <f t="shared" si="77"/>
        <v>0</v>
      </c>
      <c r="I1273" s="22">
        <f t="shared" si="76"/>
        <v>0</v>
      </c>
      <c r="M1273" s="2">
        <v>450</v>
      </c>
    </row>
    <row r="1274" spans="2:13" ht="12.75">
      <c r="B1274" s="349">
        <v>80000</v>
      </c>
      <c r="C1274" s="1" t="s">
        <v>708</v>
      </c>
      <c r="D1274" s="1" t="s">
        <v>83</v>
      </c>
      <c r="E1274" s="12" t="s">
        <v>709</v>
      </c>
      <c r="F1274" s="31" t="s">
        <v>491</v>
      </c>
      <c r="G1274" s="30" t="s">
        <v>216</v>
      </c>
      <c r="H1274" s="6">
        <f t="shared" si="77"/>
        <v>-80000</v>
      </c>
      <c r="I1274" s="22">
        <f t="shared" si="76"/>
        <v>177.77777777777777</v>
      </c>
      <c r="M1274" s="2">
        <v>450</v>
      </c>
    </row>
    <row r="1275" spans="2:13" ht="12.75">
      <c r="B1275" s="349">
        <v>30000</v>
      </c>
      <c r="C1275" s="1" t="s">
        <v>708</v>
      </c>
      <c r="D1275" s="1" t="s">
        <v>83</v>
      </c>
      <c r="E1275" s="12" t="s">
        <v>709</v>
      </c>
      <c r="F1275" s="31"/>
      <c r="G1275" s="30" t="s">
        <v>216</v>
      </c>
      <c r="H1275" s="6">
        <f t="shared" si="77"/>
        <v>-110000</v>
      </c>
      <c r="I1275" s="22">
        <f t="shared" si="76"/>
        <v>66.66666666666667</v>
      </c>
      <c r="M1275" s="2">
        <v>450</v>
      </c>
    </row>
    <row r="1276" spans="2:13" ht="12.75">
      <c r="B1276" s="349">
        <v>140000</v>
      </c>
      <c r="C1276" s="1" t="s">
        <v>530</v>
      </c>
      <c r="D1276" s="1" t="s">
        <v>83</v>
      </c>
      <c r="E1276" s="12"/>
      <c r="F1276" s="31" t="s">
        <v>491</v>
      </c>
      <c r="G1276" s="30" t="s">
        <v>216</v>
      </c>
      <c r="H1276" s="6">
        <f t="shared" si="77"/>
        <v>-250000</v>
      </c>
      <c r="I1276" s="22">
        <f t="shared" si="76"/>
        <v>311.1111111111111</v>
      </c>
      <c r="M1276" s="2">
        <v>450</v>
      </c>
    </row>
    <row r="1277" spans="2:13" ht="12.75">
      <c r="B1277" s="249">
        <v>30000</v>
      </c>
      <c r="C1277" s="1" t="s">
        <v>530</v>
      </c>
      <c r="D1277" s="1" t="s">
        <v>83</v>
      </c>
      <c r="E1277" s="12" t="s">
        <v>709</v>
      </c>
      <c r="F1277" s="31"/>
      <c r="G1277" s="30" t="s">
        <v>216</v>
      </c>
      <c r="H1277" s="6">
        <f t="shared" si="77"/>
        <v>-280000</v>
      </c>
      <c r="I1277" s="22">
        <f t="shared" si="76"/>
        <v>66.66666666666667</v>
      </c>
      <c r="M1277" s="2">
        <v>450</v>
      </c>
    </row>
    <row r="1278" spans="2:13" ht="12.75">
      <c r="B1278" s="349">
        <v>210000</v>
      </c>
      <c r="C1278" s="12" t="s">
        <v>610</v>
      </c>
      <c r="D1278" s="1" t="s">
        <v>83</v>
      </c>
      <c r="E1278" s="12"/>
      <c r="F1278" s="31" t="s">
        <v>491</v>
      </c>
      <c r="G1278" s="30" t="s">
        <v>216</v>
      </c>
      <c r="H1278" s="6">
        <f t="shared" si="77"/>
        <v>-490000</v>
      </c>
      <c r="I1278" s="22">
        <f t="shared" si="76"/>
        <v>466.6666666666667</v>
      </c>
      <c r="M1278" s="2">
        <v>450</v>
      </c>
    </row>
    <row r="1279" spans="2:13" ht="12.75">
      <c r="B1279" s="249">
        <v>30000</v>
      </c>
      <c r="C1279" s="1" t="s">
        <v>610</v>
      </c>
      <c r="D1279" s="1" t="s">
        <v>83</v>
      </c>
      <c r="E1279" s="12" t="s">
        <v>709</v>
      </c>
      <c r="F1279" s="31"/>
      <c r="G1279" s="30" t="s">
        <v>216</v>
      </c>
      <c r="H1279" s="6">
        <f t="shared" si="77"/>
        <v>-520000</v>
      </c>
      <c r="I1279" s="22">
        <f t="shared" si="76"/>
        <v>66.66666666666667</v>
      </c>
      <c r="M1279" s="2">
        <v>450</v>
      </c>
    </row>
    <row r="1280" spans="2:13" ht="12.75">
      <c r="B1280" s="349">
        <v>140000</v>
      </c>
      <c r="C1280" s="12" t="s">
        <v>710</v>
      </c>
      <c r="D1280" s="1" t="s">
        <v>83</v>
      </c>
      <c r="E1280" s="12"/>
      <c r="F1280" s="31" t="s">
        <v>491</v>
      </c>
      <c r="G1280" s="30" t="s">
        <v>216</v>
      </c>
      <c r="H1280" s="6">
        <f t="shared" si="77"/>
        <v>-660000</v>
      </c>
      <c r="I1280" s="22">
        <f t="shared" si="76"/>
        <v>311.1111111111111</v>
      </c>
      <c r="M1280" s="2">
        <v>450</v>
      </c>
    </row>
    <row r="1281" spans="2:13" ht="12.75">
      <c r="B1281" s="249">
        <v>30000</v>
      </c>
      <c r="C1281" s="1" t="s">
        <v>710</v>
      </c>
      <c r="D1281" s="1" t="s">
        <v>83</v>
      </c>
      <c r="E1281" s="12" t="s">
        <v>709</v>
      </c>
      <c r="F1281" s="31"/>
      <c r="G1281" s="30" t="s">
        <v>216</v>
      </c>
      <c r="H1281" s="6">
        <f t="shared" si="77"/>
        <v>-690000</v>
      </c>
      <c r="I1281" s="22">
        <f t="shared" si="76"/>
        <v>66.66666666666667</v>
      </c>
      <c r="M1281" s="2">
        <v>450</v>
      </c>
    </row>
    <row r="1282" spans="1:13" s="57" customFormat="1" ht="12.75">
      <c r="A1282" s="1"/>
      <c r="B1282" s="349">
        <v>80000</v>
      </c>
      <c r="C1282" s="12" t="s">
        <v>585</v>
      </c>
      <c r="D1282" s="1" t="s">
        <v>83</v>
      </c>
      <c r="E1282" s="12" t="s">
        <v>709</v>
      </c>
      <c r="F1282" s="31"/>
      <c r="G1282" s="30" t="s">
        <v>216</v>
      </c>
      <c r="H1282" s="6">
        <f t="shared" si="77"/>
        <v>-770000</v>
      </c>
      <c r="I1282" s="22">
        <f t="shared" si="76"/>
        <v>177.77777777777777</v>
      </c>
      <c r="J1282"/>
      <c r="K1282"/>
      <c r="L1282"/>
      <c r="M1282" s="2">
        <v>450</v>
      </c>
    </row>
    <row r="1283" spans="2:13" ht="12.75">
      <c r="B1283" s="249">
        <v>30000</v>
      </c>
      <c r="C1283" s="1" t="s">
        <v>585</v>
      </c>
      <c r="D1283" s="1" t="s">
        <v>83</v>
      </c>
      <c r="E1283" s="12" t="s">
        <v>709</v>
      </c>
      <c r="F1283" s="31"/>
      <c r="G1283" s="30" t="s">
        <v>216</v>
      </c>
      <c r="H1283" s="6">
        <f t="shared" si="77"/>
        <v>-800000</v>
      </c>
      <c r="I1283" s="22">
        <f t="shared" si="76"/>
        <v>66.66666666666667</v>
      </c>
      <c r="M1283" s="2">
        <v>450</v>
      </c>
    </row>
    <row r="1284" spans="1:13" ht="12.75">
      <c r="A1284" s="11"/>
      <c r="B1284" s="62">
        <f>SUM(B1274:B1283)</f>
        <v>800000</v>
      </c>
      <c r="C1284" s="11" t="s">
        <v>78</v>
      </c>
      <c r="D1284" s="11"/>
      <c r="E1284" s="11"/>
      <c r="F1284" s="63"/>
      <c r="G1284" s="18"/>
      <c r="H1284" s="55">
        <v>0</v>
      </c>
      <c r="I1284" s="56">
        <f t="shared" si="76"/>
        <v>1777.7777777777778</v>
      </c>
      <c r="J1284" s="57"/>
      <c r="K1284" s="57"/>
      <c r="L1284" s="57"/>
      <c r="M1284" s="2">
        <v>450</v>
      </c>
    </row>
    <row r="1285" spans="2:13" ht="12.75">
      <c r="B1285" s="69"/>
      <c r="H1285" s="6">
        <f>H1284-B1285</f>
        <v>0</v>
      </c>
      <c r="I1285" s="22">
        <f t="shared" si="76"/>
        <v>0</v>
      </c>
      <c r="M1285" s="2">
        <v>450</v>
      </c>
    </row>
    <row r="1286" spans="2:13" ht="12.75">
      <c r="B1286" s="69"/>
      <c r="H1286" s="6">
        <f>H1285-B1286</f>
        <v>0</v>
      </c>
      <c r="I1286" s="22">
        <f t="shared" si="76"/>
        <v>0</v>
      </c>
      <c r="M1286" s="2">
        <v>450</v>
      </c>
    </row>
    <row r="1287" spans="2:13" ht="12.75">
      <c r="B1287" s="69"/>
      <c r="H1287" s="6">
        <f>H1286-B1287</f>
        <v>0</v>
      </c>
      <c r="I1287" s="22">
        <f t="shared" si="76"/>
        <v>0</v>
      </c>
      <c r="M1287" s="2">
        <v>450</v>
      </c>
    </row>
    <row r="1288" spans="2:13" ht="12.75">
      <c r="B1288" s="69"/>
      <c r="H1288" s="6">
        <f>H1287-B1288</f>
        <v>0</v>
      </c>
      <c r="I1288" s="22">
        <f t="shared" si="76"/>
        <v>0</v>
      </c>
      <c r="M1288" s="2">
        <v>450</v>
      </c>
    </row>
    <row r="1289" spans="1:13" ht="13.5" thickBot="1">
      <c r="A1289" s="41"/>
      <c r="B1289" s="66">
        <f>+B1354+B1358+B1363+B1446+B1449+B1489+B1513+B1521+B1525+B1536+B1517</f>
        <v>1372450</v>
      </c>
      <c r="C1289" s="44"/>
      <c r="D1289" s="43" t="s">
        <v>91</v>
      </c>
      <c r="E1289" s="41"/>
      <c r="F1289" s="73"/>
      <c r="G1289" s="46"/>
      <c r="H1289" s="74">
        <v>0</v>
      </c>
      <c r="I1289" s="75">
        <f t="shared" si="76"/>
        <v>3049.8888888888887</v>
      </c>
      <c r="J1289" s="49"/>
      <c r="K1289" s="49"/>
      <c r="L1289" s="49"/>
      <c r="M1289" s="2">
        <v>450</v>
      </c>
    </row>
    <row r="1290" spans="1:13" s="15" customFormat="1" ht="12.75">
      <c r="A1290" s="1"/>
      <c r="B1290" s="32"/>
      <c r="C1290" s="12"/>
      <c r="D1290" s="12"/>
      <c r="E1290" s="35"/>
      <c r="F1290" s="27"/>
      <c r="G1290" s="36"/>
      <c r="H1290" s="6">
        <f aca="true" t="shared" si="78" ref="H1290:H1321">H1289-B1290</f>
        <v>0</v>
      </c>
      <c r="I1290" s="22">
        <f t="shared" si="76"/>
        <v>0</v>
      </c>
      <c r="J1290"/>
      <c r="K1290"/>
      <c r="L1290"/>
      <c r="M1290" s="2">
        <v>450</v>
      </c>
    </row>
    <row r="1291" spans="2:13" ht="12.75">
      <c r="B1291" s="32"/>
      <c r="C1291" s="12"/>
      <c r="D1291" s="12"/>
      <c r="E1291" s="12"/>
      <c r="G1291" s="30"/>
      <c r="H1291" s="6">
        <f t="shared" si="78"/>
        <v>0</v>
      </c>
      <c r="I1291" s="22">
        <f t="shared" si="76"/>
        <v>0</v>
      </c>
      <c r="M1291" s="2">
        <v>450</v>
      </c>
    </row>
    <row r="1292" spans="1:13" ht="12.75">
      <c r="A1292" s="12"/>
      <c r="B1292" s="263">
        <v>5000</v>
      </c>
      <c r="C1292" s="33" t="s">
        <v>0</v>
      </c>
      <c r="D1292" s="12" t="s">
        <v>711</v>
      </c>
      <c r="E1292" s="12" t="s">
        <v>712</v>
      </c>
      <c r="F1292" s="336" t="s">
        <v>713</v>
      </c>
      <c r="G1292" s="31" t="s">
        <v>73</v>
      </c>
      <c r="H1292" s="6">
        <f t="shared" si="78"/>
        <v>-5000</v>
      </c>
      <c r="I1292" s="22">
        <f t="shared" si="76"/>
        <v>11.11111111111111</v>
      </c>
      <c r="J1292" s="15"/>
      <c r="K1292" t="s">
        <v>0</v>
      </c>
      <c r="L1292" s="15"/>
      <c r="M1292" s="2">
        <v>450</v>
      </c>
    </row>
    <row r="1293" spans="2:13" ht="12.75">
      <c r="B1293" s="289">
        <v>5000</v>
      </c>
      <c r="C1293" s="33" t="s">
        <v>0</v>
      </c>
      <c r="D1293" s="1" t="s">
        <v>711</v>
      </c>
      <c r="E1293" s="1" t="s">
        <v>712</v>
      </c>
      <c r="F1293" s="336" t="s">
        <v>714</v>
      </c>
      <c r="G1293" s="27" t="s">
        <v>208</v>
      </c>
      <c r="H1293" s="6">
        <f t="shared" si="78"/>
        <v>-10000</v>
      </c>
      <c r="I1293" s="22">
        <f t="shared" si="76"/>
        <v>11.11111111111111</v>
      </c>
      <c r="K1293" t="s">
        <v>0</v>
      </c>
      <c r="M1293" s="2">
        <v>450</v>
      </c>
    </row>
    <row r="1294" spans="2:14" ht="12.75">
      <c r="B1294" s="289">
        <v>5000</v>
      </c>
      <c r="C1294" s="33" t="s">
        <v>0</v>
      </c>
      <c r="D1294" s="1" t="s">
        <v>711</v>
      </c>
      <c r="E1294" s="1" t="s">
        <v>712</v>
      </c>
      <c r="F1294" s="336" t="s">
        <v>715</v>
      </c>
      <c r="G1294" s="27" t="s">
        <v>211</v>
      </c>
      <c r="H1294" s="6">
        <f t="shared" si="78"/>
        <v>-15000</v>
      </c>
      <c r="I1294" s="22">
        <f t="shared" si="76"/>
        <v>11.11111111111111</v>
      </c>
      <c r="K1294" t="s">
        <v>0</v>
      </c>
      <c r="M1294" s="2">
        <v>450</v>
      </c>
      <c r="N1294" s="345">
        <v>500</v>
      </c>
    </row>
    <row r="1295" spans="2:13" ht="12.75">
      <c r="B1295" s="289">
        <v>5000</v>
      </c>
      <c r="C1295" s="33" t="s">
        <v>0</v>
      </c>
      <c r="D1295" s="1" t="s">
        <v>711</v>
      </c>
      <c r="E1295" s="1" t="s">
        <v>712</v>
      </c>
      <c r="F1295" s="58" t="s">
        <v>716</v>
      </c>
      <c r="G1295" s="27" t="s">
        <v>214</v>
      </c>
      <c r="H1295" s="6">
        <f t="shared" si="78"/>
        <v>-20000</v>
      </c>
      <c r="I1295" s="22">
        <f t="shared" si="76"/>
        <v>11.11111111111111</v>
      </c>
      <c r="K1295" t="s">
        <v>0</v>
      </c>
      <c r="M1295" s="2">
        <v>450</v>
      </c>
    </row>
    <row r="1296" spans="2:13" ht="12.75">
      <c r="B1296" s="289">
        <v>2500</v>
      </c>
      <c r="C1296" s="33" t="s">
        <v>0</v>
      </c>
      <c r="D1296" s="1" t="s">
        <v>711</v>
      </c>
      <c r="E1296" s="1" t="s">
        <v>712</v>
      </c>
      <c r="F1296" s="58" t="s">
        <v>717</v>
      </c>
      <c r="G1296" s="27" t="s">
        <v>227</v>
      </c>
      <c r="H1296" s="6">
        <f t="shared" si="78"/>
        <v>-22500</v>
      </c>
      <c r="I1296" s="22">
        <f t="shared" si="76"/>
        <v>5.555555555555555</v>
      </c>
      <c r="K1296" t="s">
        <v>0</v>
      </c>
      <c r="M1296" s="2">
        <v>450</v>
      </c>
    </row>
    <row r="1297" spans="2:13" ht="12.75">
      <c r="B1297" s="289">
        <v>5000</v>
      </c>
      <c r="C1297" s="33" t="s">
        <v>0</v>
      </c>
      <c r="D1297" s="1" t="s">
        <v>711</v>
      </c>
      <c r="E1297" s="1" t="s">
        <v>712</v>
      </c>
      <c r="F1297" s="58" t="s">
        <v>718</v>
      </c>
      <c r="G1297" s="27" t="s">
        <v>216</v>
      </c>
      <c r="H1297" s="6">
        <f t="shared" si="78"/>
        <v>-27500</v>
      </c>
      <c r="I1297" s="22">
        <f t="shared" si="76"/>
        <v>11.11111111111111</v>
      </c>
      <c r="K1297" t="s">
        <v>0</v>
      </c>
      <c r="M1297" s="2">
        <v>450</v>
      </c>
    </row>
    <row r="1298" spans="2:13" ht="12.75">
      <c r="B1298" s="289">
        <v>2500</v>
      </c>
      <c r="C1298" s="33" t="s">
        <v>0</v>
      </c>
      <c r="D1298" s="1" t="s">
        <v>711</v>
      </c>
      <c r="E1298" s="1" t="s">
        <v>712</v>
      </c>
      <c r="F1298" s="58" t="s">
        <v>719</v>
      </c>
      <c r="G1298" s="27" t="s">
        <v>218</v>
      </c>
      <c r="H1298" s="6">
        <f t="shared" si="78"/>
        <v>-30000</v>
      </c>
      <c r="I1298" s="22">
        <f t="shared" si="76"/>
        <v>5.555555555555555</v>
      </c>
      <c r="K1298" t="s">
        <v>0</v>
      </c>
      <c r="M1298" s="2">
        <v>450</v>
      </c>
    </row>
    <row r="1299" spans="2:13" ht="12.75">
      <c r="B1299" s="289">
        <v>2500</v>
      </c>
      <c r="C1299" s="33" t="s">
        <v>0</v>
      </c>
      <c r="D1299" s="1" t="s">
        <v>711</v>
      </c>
      <c r="E1299" s="1" t="s">
        <v>712</v>
      </c>
      <c r="F1299" s="58" t="s">
        <v>720</v>
      </c>
      <c r="G1299" s="27" t="s">
        <v>319</v>
      </c>
      <c r="H1299" s="6">
        <f t="shared" si="78"/>
        <v>-32500</v>
      </c>
      <c r="I1299" s="22">
        <f t="shared" si="76"/>
        <v>5.555555555555555</v>
      </c>
      <c r="K1299" t="s">
        <v>0</v>
      </c>
      <c r="M1299" s="2">
        <v>450</v>
      </c>
    </row>
    <row r="1300" spans="2:13" ht="12.75">
      <c r="B1300" s="289">
        <v>2500</v>
      </c>
      <c r="C1300" s="33" t="s">
        <v>0</v>
      </c>
      <c r="D1300" s="1" t="s">
        <v>711</v>
      </c>
      <c r="E1300" s="1" t="s">
        <v>712</v>
      </c>
      <c r="F1300" s="58" t="s">
        <v>721</v>
      </c>
      <c r="G1300" s="27" t="s">
        <v>319</v>
      </c>
      <c r="H1300" s="6">
        <f t="shared" si="78"/>
        <v>-35000</v>
      </c>
      <c r="I1300" s="22">
        <f t="shared" si="76"/>
        <v>5.555555555555555</v>
      </c>
      <c r="K1300" t="s">
        <v>0</v>
      </c>
      <c r="M1300" s="2">
        <v>450</v>
      </c>
    </row>
    <row r="1301" spans="2:13" ht="12.75">
      <c r="B1301" s="289">
        <v>2500</v>
      </c>
      <c r="C1301" s="33" t="s">
        <v>0</v>
      </c>
      <c r="D1301" s="1" t="s">
        <v>711</v>
      </c>
      <c r="E1301" s="1" t="s">
        <v>712</v>
      </c>
      <c r="F1301" s="58" t="s">
        <v>722</v>
      </c>
      <c r="G1301" s="27" t="s">
        <v>304</v>
      </c>
      <c r="H1301" s="6">
        <f t="shared" si="78"/>
        <v>-37500</v>
      </c>
      <c r="I1301" s="22">
        <f t="shared" si="76"/>
        <v>5.555555555555555</v>
      </c>
      <c r="K1301" t="s">
        <v>0</v>
      </c>
      <c r="M1301" s="2">
        <v>450</v>
      </c>
    </row>
    <row r="1302" spans="2:13" ht="12.75">
      <c r="B1302" s="289">
        <v>2500</v>
      </c>
      <c r="C1302" s="33" t="s">
        <v>0</v>
      </c>
      <c r="D1302" s="1" t="s">
        <v>711</v>
      </c>
      <c r="E1302" s="1" t="s">
        <v>712</v>
      </c>
      <c r="F1302" s="58" t="s">
        <v>723</v>
      </c>
      <c r="G1302" s="27" t="s">
        <v>306</v>
      </c>
      <c r="H1302" s="6">
        <f t="shared" si="78"/>
        <v>-40000</v>
      </c>
      <c r="I1302" s="22">
        <f t="shared" si="76"/>
        <v>5.555555555555555</v>
      </c>
      <c r="K1302" t="s">
        <v>0</v>
      </c>
      <c r="M1302" s="2">
        <v>450</v>
      </c>
    </row>
    <row r="1303" spans="2:13" ht="12.75">
      <c r="B1303" s="289">
        <v>2500</v>
      </c>
      <c r="C1303" s="33" t="s">
        <v>0</v>
      </c>
      <c r="D1303" s="1" t="s">
        <v>711</v>
      </c>
      <c r="E1303" s="1" t="s">
        <v>712</v>
      </c>
      <c r="F1303" s="58" t="s">
        <v>724</v>
      </c>
      <c r="G1303" s="27" t="s">
        <v>335</v>
      </c>
      <c r="H1303" s="6">
        <f t="shared" si="78"/>
        <v>-42500</v>
      </c>
      <c r="I1303" s="22">
        <f t="shared" si="76"/>
        <v>5.555555555555555</v>
      </c>
      <c r="K1303" t="s">
        <v>0</v>
      </c>
      <c r="M1303" s="2">
        <v>450</v>
      </c>
    </row>
    <row r="1304" spans="2:13" ht="12.75">
      <c r="B1304" s="289">
        <v>2500</v>
      </c>
      <c r="C1304" s="33" t="s">
        <v>0</v>
      </c>
      <c r="D1304" s="1" t="s">
        <v>711</v>
      </c>
      <c r="E1304" s="1" t="s">
        <v>712</v>
      </c>
      <c r="F1304" s="58" t="s">
        <v>725</v>
      </c>
      <c r="G1304" s="27" t="s">
        <v>337</v>
      </c>
      <c r="H1304" s="6">
        <f t="shared" si="78"/>
        <v>-45000</v>
      </c>
      <c r="I1304" s="22">
        <f t="shared" si="76"/>
        <v>5.555555555555555</v>
      </c>
      <c r="K1304" t="s">
        <v>0</v>
      </c>
      <c r="M1304" s="2">
        <v>450</v>
      </c>
    </row>
    <row r="1305" spans="2:13" ht="12.75">
      <c r="B1305" s="289">
        <v>2500</v>
      </c>
      <c r="C1305" s="33" t="s">
        <v>0</v>
      </c>
      <c r="D1305" s="1" t="s">
        <v>711</v>
      </c>
      <c r="E1305" s="1" t="s">
        <v>712</v>
      </c>
      <c r="F1305" s="58" t="s">
        <v>726</v>
      </c>
      <c r="G1305" s="27" t="s">
        <v>339</v>
      </c>
      <c r="H1305" s="6">
        <f t="shared" si="78"/>
        <v>-47500</v>
      </c>
      <c r="I1305" s="22">
        <f t="shared" si="76"/>
        <v>5.555555555555555</v>
      </c>
      <c r="K1305" t="s">
        <v>0</v>
      </c>
      <c r="M1305" s="2">
        <v>450</v>
      </c>
    </row>
    <row r="1306" spans="2:13" ht="12.75">
      <c r="B1306" s="289">
        <v>5000</v>
      </c>
      <c r="C1306" s="33" t="s">
        <v>0</v>
      </c>
      <c r="D1306" s="1" t="s">
        <v>711</v>
      </c>
      <c r="E1306" s="1" t="s">
        <v>712</v>
      </c>
      <c r="F1306" s="58" t="s">
        <v>727</v>
      </c>
      <c r="G1306" s="27" t="s">
        <v>343</v>
      </c>
      <c r="H1306" s="6">
        <f t="shared" si="78"/>
        <v>-52500</v>
      </c>
      <c r="I1306" s="22">
        <f t="shared" si="76"/>
        <v>11.11111111111111</v>
      </c>
      <c r="K1306" t="s">
        <v>0</v>
      </c>
      <c r="M1306" s="2">
        <v>450</v>
      </c>
    </row>
    <row r="1307" spans="2:13" ht="12.75">
      <c r="B1307" s="289">
        <v>2500</v>
      </c>
      <c r="C1307" s="33" t="s">
        <v>0</v>
      </c>
      <c r="D1307" s="1" t="s">
        <v>711</v>
      </c>
      <c r="E1307" s="1" t="s">
        <v>712</v>
      </c>
      <c r="F1307" s="58" t="s">
        <v>728</v>
      </c>
      <c r="G1307" s="27" t="s">
        <v>404</v>
      </c>
      <c r="H1307" s="6">
        <f t="shared" si="78"/>
        <v>-55000</v>
      </c>
      <c r="I1307" s="22">
        <f t="shared" si="76"/>
        <v>5.555555555555555</v>
      </c>
      <c r="K1307" t="s">
        <v>0</v>
      </c>
      <c r="M1307" s="2">
        <v>450</v>
      </c>
    </row>
    <row r="1308" spans="2:13" ht="12.75">
      <c r="B1308" s="289">
        <v>2500</v>
      </c>
      <c r="C1308" s="33" t="s">
        <v>0</v>
      </c>
      <c r="D1308" s="1" t="s">
        <v>711</v>
      </c>
      <c r="E1308" s="1" t="s">
        <v>712</v>
      </c>
      <c r="F1308" s="58" t="s">
        <v>729</v>
      </c>
      <c r="G1308" s="27" t="s">
        <v>50</v>
      </c>
      <c r="H1308" s="6">
        <f t="shared" si="78"/>
        <v>-57500</v>
      </c>
      <c r="I1308" s="22">
        <f t="shared" si="76"/>
        <v>5.555555555555555</v>
      </c>
      <c r="K1308" t="s">
        <v>0</v>
      </c>
      <c r="M1308" s="2">
        <v>450</v>
      </c>
    </row>
    <row r="1309" spans="2:13" ht="12.75">
      <c r="B1309" s="289">
        <v>2500</v>
      </c>
      <c r="C1309" s="33" t="s">
        <v>0</v>
      </c>
      <c r="D1309" s="1" t="s">
        <v>711</v>
      </c>
      <c r="E1309" s="1" t="s">
        <v>712</v>
      </c>
      <c r="F1309" s="58" t="s">
        <v>730</v>
      </c>
      <c r="G1309" s="27" t="s">
        <v>50</v>
      </c>
      <c r="H1309" s="6">
        <f t="shared" si="78"/>
        <v>-60000</v>
      </c>
      <c r="I1309" s="22">
        <f t="shared" si="76"/>
        <v>5.555555555555555</v>
      </c>
      <c r="K1309" t="s">
        <v>0</v>
      </c>
      <c r="M1309" s="2">
        <v>450</v>
      </c>
    </row>
    <row r="1310" spans="2:13" ht="12.75">
      <c r="B1310" s="289">
        <v>2500</v>
      </c>
      <c r="C1310" s="33" t="s">
        <v>0</v>
      </c>
      <c r="D1310" s="1" t="s">
        <v>711</v>
      </c>
      <c r="E1310" s="1" t="s">
        <v>712</v>
      </c>
      <c r="F1310" s="58" t="s">
        <v>731</v>
      </c>
      <c r="G1310" s="27" t="s">
        <v>407</v>
      </c>
      <c r="H1310" s="6">
        <f t="shared" si="78"/>
        <v>-62500</v>
      </c>
      <c r="I1310" s="22">
        <f t="shared" si="76"/>
        <v>5.555555555555555</v>
      </c>
      <c r="K1310" t="s">
        <v>0</v>
      </c>
      <c r="M1310" s="2">
        <v>450</v>
      </c>
    </row>
    <row r="1311" spans="2:13" ht="12.75">
      <c r="B1311" s="289">
        <v>2500</v>
      </c>
      <c r="C1311" s="33" t="s">
        <v>0</v>
      </c>
      <c r="D1311" s="1" t="s">
        <v>711</v>
      </c>
      <c r="E1311" s="1" t="s">
        <v>712</v>
      </c>
      <c r="F1311" s="58" t="s">
        <v>732</v>
      </c>
      <c r="G1311" s="27" t="s">
        <v>51</v>
      </c>
      <c r="H1311" s="6">
        <f t="shared" si="78"/>
        <v>-65000</v>
      </c>
      <c r="I1311" s="22">
        <f t="shared" si="76"/>
        <v>5.555555555555555</v>
      </c>
      <c r="K1311" t="s">
        <v>0</v>
      </c>
      <c r="M1311" s="2">
        <v>450</v>
      </c>
    </row>
    <row r="1312" spans="2:13" ht="12.75">
      <c r="B1312" s="289">
        <v>2500</v>
      </c>
      <c r="C1312" s="33" t="s">
        <v>0</v>
      </c>
      <c r="D1312" s="12" t="s">
        <v>711</v>
      </c>
      <c r="E1312" s="1" t="s">
        <v>733</v>
      </c>
      <c r="F1312" s="336" t="s">
        <v>734</v>
      </c>
      <c r="G1312" s="31" t="s">
        <v>73</v>
      </c>
      <c r="H1312" s="6">
        <f t="shared" si="78"/>
        <v>-67500</v>
      </c>
      <c r="I1312" s="22">
        <f t="shared" si="76"/>
        <v>5.555555555555555</v>
      </c>
      <c r="K1312" t="s">
        <v>0</v>
      </c>
      <c r="M1312" s="2">
        <v>450</v>
      </c>
    </row>
    <row r="1313" spans="2:13" ht="12.75">
      <c r="B1313" s="289">
        <v>2500</v>
      </c>
      <c r="C1313" s="33" t="s">
        <v>0</v>
      </c>
      <c r="D1313" s="1" t="s">
        <v>711</v>
      </c>
      <c r="E1313" s="1" t="s">
        <v>733</v>
      </c>
      <c r="F1313" s="336" t="s">
        <v>735</v>
      </c>
      <c r="G1313" s="27" t="s">
        <v>208</v>
      </c>
      <c r="H1313" s="6">
        <f t="shared" si="78"/>
        <v>-70000</v>
      </c>
      <c r="I1313" s="22">
        <f t="shared" si="76"/>
        <v>5.555555555555555</v>
      </c>
      <c r="K1313" t="s">
        <v>0</v>
      </c>
      <c r="M1313" s="2">
        <v>450</v>
      </c>
    </row>
    <row r="1314" spans="2:13" ht="12.75">
      <c r="B1314" s="289">
        <v>5000</v>
      </c>
      <c r="C1314" s="33" t="s">
        <v>0</v>
      </c>
      <c r="D1314" s="1" t="s">
        <v>711</v>
      </c>
      <c r="E1314" s="1" t="s">
        <v>733</v>
      </c>
      <c r="F1314" s="58" t="s">
        <v>736</v>
      </c>
      <c r="G1314" s="27" t="s">
        <v>211</v>
      </c>
      <c r="H1314" s="6">
        <f t="shared" si="78"/>
        <v>-75000</v>
      </c>
      <c r="I1314" s="22">
        <f t="shared" si="76"/>
        <v>11.11111111111111</v>
      </c>
      <c r="K1314" t="s">
        <v>0</v>
      </c>
      <c r="M1314" s="2">
        <v>450</v>
      </c>
    </row>
    <row r="1315" spans="2:13" ht="12.75">
      <c r="B1315" s="289">
        <v>2500</v>
      </c>
      <c r="C1315" s="33" t="s">
        <v>0</v>
      </c>
      <c r="D1315" s="1" t="s">
        <v>711</v>
      </c>
      <c r="E1315" s="1" t="s">
        <v>733</v>
      </c>
      <c r="F1315" s="58" t="s">
        <v>737</v>
      </c>
      <c r="G1315" s="27" t="s">
        <v>214</v>
      </c>
      <c r="H1315" s="6">
        <f t="shared" si="78"/>
        <v>-77500</v>
      </c>
      <c r="I1315" s="22">
        <f t="shared" si="76"/>
        <v>5.555555555555555</v>
      </c>
      <c r="K1315" t="s">
        <v>0</v>
      </c>
      <c r="M1315" s="2">
        <v>450</v>
      </c>
    </row>
    <row r="1316" spans="2:13" ht="12.75">
      <c r="B1316" s="289">
        <v>2500</v>
      </c>
      <c r="C1316" s="33" t="s">
        <v>0</v>
      </c>
      <c r="D1316" s="1" t="s">
        <v>711</v>
      </c>
      <c r="E1316" s="1" t="s">
        <v>733</v>
      </c>
      <c r="F1316" s="58" t="s">
        <v>738</v>
      </c>
      <c r="G1316" s="27" t="s">
        <v>227</v>
      </c>
      <c r="H1316" s="6">
        <f t="shared" si="78"/>
        <v>-80000</v>
      </c>
      <c r="I1316" s="22">
        <f t="shared" si="76"/>
        <v>5.555555555555555</v>
      </c>
      <c r="K1316" t="s">
        <v>0</v>
      </c>
      <c r="M1316" s="2">
        <v>450</v>
      </c>
    </row>
    <row r="1317" spans="2:13" ht="12.75">
      <c r="B1317" s="289">
        <v>2500</v>
      </c>
      <c r="C1317" s="33" t="s">
        <v>0</v>
      </c>
      <c r="D1317" s="1" t="s">
        <v>711</v>
      </c>
      <c r="E1317" s="1" t="s">
        <v>733</v>
      </c>
      <c r="F1317" s="58" t="s">
        <v>739</v>
      </c>
      <c r="G1317" s="27" t="s">
        <v>304</v>
      </c>
      <c r="H1317" s="6">
        <f t="shared" si="78"/>
        <v>-82500</v>
      </c>
      <c r="I1317" s="22">
        <f t="shared" si="76"/>
        <v>5.555555555555555</v>
      </c>
      <c r="K1317" t="s">
        <v>0</v>
      </c>
      <c r="M1317" s="2">
        <v>450</v>
      </c>
    </row>
    <row r="1318" spans="2:13" ht="12.75">
      <c r="B1318" s="289">
        <v>2500</v>
      </c>
      <c r="C1318" s="33" t="s">
        <v>0</v>
      </c>
      <c r="D1318" s="1" t="s">
        <v>711</v>
      </c>
      <c r="E1318" s="1" t="s">
        <v>733</v>
      </c>
      <c r="F1318" s="58" t="s">
        <v>740</v>
      </c>
      <c r="G1318" s="27" t="s">
        <v>306</v>
      </c>
      <c r="H1318" s="6">
        <f t="shared" si="78"/>
        <v>-85000</v>
      </c>
      <c r="I1318" s="22">
        <f t="shared" si="76"/>
        <v>5.555555555555555</v>
      </c>
      <c r="K1318" t="s">
        <v>0</v>
      </c>
      <c r="M1318" s="2">
        <v>450</v>
      </c>
    </row>
    <row r="1319" spans="2:13" ht="12.75">
      <c r="B1319" s="289">
        <v>2500</v>
      </c>
      <c r="C1319" s="33" t="s">
        <v>0</v>
      </c>
      <c r="D1319" s="1" t="s">
        <v>711</v>
      </c>
      <c r="E1319" s="1" t="s">
        <v>733</v>
      </c>
      <c r="F1319" s="58" t="s">
        <v>724</v>
      </c>
      <c r="G1319" s="27" t="s">
        <v>335</v>
      </c>
      <c r="H1319" s="6">
        <f t="shared" si="78"/>
        <v>-87500</v>
      </c>
      <c r="I1319" s="22">
        <f t="shared" si="76"/>
        <v>5.555555555555555</v>
      </c>
      <c r="K1319" t="s">
        <v>0</v>
      </c>
      <c r="M1319" s="2">
        <v>450</v>
      </c>
    </row>
    <row r="1320" spans="2:13" ht="12.75">
      <c r="B1320" s="289">
        <v>2500</v>
      </c>
      <c r="C1320" s="33" t="s">
        <v>0</v>
      </c>
      <c r="D1320" s="1" t="s">
        <v>711</v>
      </c>
      <c r="E1320" s="1" t="s">
        <v>733</v>
      </c>
      <c r="F1320" s="58" t="s">
        <v>741</v>
      </c>
      <c r="G1320" s="27" t="s">
        <v>339</v>
      </c>
      <c r="H1320" s="6">
        <f t="shared" si="78"/>
        <v>-90000</v>
      </c>
      <c r="I1320" s="22">
        <f t="shared" si="76"/>
        <v>5.555555555555555</v>
      </c>
      <c r="K1320" t="s">
        <v>0</v>
      </c>
      <c r="M1320" s="2">
        <v>450</v>
      </c>
    </row>
    <row r="1321" spans="2:13" ht="12.75">
      <c r="B1321" s="289">
        <v>2500</v>
      </c>
      <c r="C1321" s="33" t="s">
        <v>0</v>
      </c>
      <c r="D1321" s="1" t="s">
        <v>711</v>
      </c>
      <c r="E1321" s="1" t="s">
        <v>733</v>
      </c>
      <c r="F1321" s="58" t="s">
        <v>742</v>
      </c>
      <c r="G1321" s="27" t="s">
        <v>343</v>
      </c>
      <c r="H1321" s="6">
        <f t="shared" si="78"/>
        <v>-92500</v>
      </c>
      <c r="I1321" s="22">
        <f t="shared" si="76"/>
        <v>5.555555555555555</v>
      </c>
      <c r="K1321" t="s">
        <v>0</v>
      </c>
      <c r="M1321" s="2">
        <v>450</v>
      </c>
    </row>
    <row r="1322" spans="2:13" ht="12.75">
      <c r="B1322" s="289">
        <v>2500</v>
      </c>
      <c r="C1322" s="33" t="s">
        <v>0</v>
      </c>
      <c r="D1322" s="1" t="s">
        <v>711</v>
      </c>
      <c r="E1322" s="1" t="s">
        <v>733</v>
      </c>
      <c r="F1322" s="58" t="s">
        <v>743</v>
      </c>
      <c r="G1322" s="27" t="s">
        <v>404</v>
      </c>
      <c r="H1322" s="6">
        <f aca="true" t="shared" si="79" ref="H1322:H1353">H1321-B1322</f>
        <v>-95000</v>
      </c>
      <c r="I1322" s="22">
        <f t="shared" si="76"/>
        <v>5.555555555555555</v>
      </c>
      <c r="K1322" t="s">
        <v>0</v>
      </c>
      <c r="M1322" s="2">
        <v>450</v>
      </c>
    </row>
    <row r="1323" spans="2:13" ht="12.75">
      <c r="B1323" s="289">
        <v>2500</v>
      </c>
      <c r="C1323" s="33" t="s">
        <v>0</v>
      </c>
      <c r="D1323" s="1" t="s">
        <v>711</v>
      </c>
      <c r="E1323" s="1" t="s">
        <v>733</v>
      </c>
      <c r="F1323" s="58" t="s">
        <v>744</v>
      </c>
      <c r="G1323" s="27" t="s">
        <v>50</v>
      </c>
      <c r="H1323" s="6">
        <f t="shared" si="79"/>
        <v>-97500</v>
      </c>
      <c r="I1323" s="22">
        <f t="shared" si="76"/>
        <v>5.555555555555555</v>
      </c>
      <c r="K1323" t="s">
        <v>0</v>
      </c>
      <c r="M1323" s="2">
        <v>450</v>
      </c>
    </row>
    <row r="1324" spans="2:13" ht="12.75">
      <c r="B1324" s="289">
        <v>2500</v>
      </c>
      <c r="C1324" s="33" t="s">
        <v>0</v>
      </c>
      <c r="D1324" s="1" t="s">
        <v>711</v>
      </c>
      <c r="E1324" s="1" t="s">
        <v>733</v>
      </c>
      <c r="F1324" s="58" t="s">
        <v>745</v>
      </c>
      <c r="G1324" s="27" t="s">
        <v>51</v>
      </c>
      <c r="H1324" s="6">
        <f t="shared" si="79"/>
        <v>-100000</v>
      </c>
      <c r="I1324" s="22">
        <f t="shared" si="76"/>
        <v>5.555555555555555</v>
      </c>
      <c r="K1324" t="s">
        <v>0</v>
      </c>
      <c r="M1324" s="2">
        <v>450</v>
      </c>
    </row>
    <row r="1325" spans="2:13" ht="12.75">
      <c r="B1325" s="263">
        <v>5000</v>
      </c>
      <c r="C1325" s="33" t="s">
        <v>0</v>
      </c>
      <c r="D1325" s="12" t="s">
        <v>711</v>
      </c>
      <c r="E1325" s="12" t="s">
        <v>746</v>
      </c>
      <c r="F1325" s="336" t="s">
        <v>747</v>
      </c>
      <c r="G1325" s="31" t="s">
        <v>73</v>
      </c>
      <c r="H1325" s="6">
        <f t="shared" si="79"/>
        <v>-105000</v>
      </c>
      <c r="I1325" s="22">
        <f t="shared" si="76"/>
        <v>11.11111111111111</v>
      </c>
      <c r="K1325" t="s">
        <v>0</v>
      </c>
      <c r="M1325" s="2">
        <v>450</v>
      </c>
    </row>
    <row r="1326" spans="2:13" ht="12.75">
      <c r="B1326" s="289">
        <v>2500</v>
      </c>
      <c r="C1326" s="33" t="s">
        <v>0</v>
      </c>
      <c r="D1326" s="1" t="s">
        <v>711</v>
      </c>
      <c r="E1326" s="1" t="s">
        <v>746</v>
      </c>
      <c r="F1326" s="336" t="s">
        <v>748</v>
      </c>
      <c r="G1326" s="27" t="s">
        <v>208</v>
      </c>
      <c r="H1326" s="6">
        <f t="shared" si="79"/>
        <v>-107500</v>
      </c>
      <c r="I1326" s="22">
        <f t="shared" si="76"/>
        <v>5.555555555555555</v>
      </c>
      <c r="K1326" t="s">
        <v>0</v>
      </c>
      <c r="M1326" s="2">
        <v>450</v>
      </c>
    </row>
    <row r="1327" spans="2:13" ht="12.75">
      <c r="B1327" s="289">
        <v>2500</v>
      </c>
      <c r="C1327" s="33" t="s">
        <v>0</v>
      </c>
      <c r="D1327" s="1" t="s">
        <v>711</v>
      </c>
      <c r="E1327" s="1" t="s">
        <v>746</v>
      </c>
      <c r="F1327" s="336" t="s">
        <v>749</v>
      </c>
      <c r="G1327" s="27" t="s">
        <v>211</v>
      </c>
      <c r="H1327" s="6">
        <f t="shared" si="79"/>
        <v>-110000</v>
      </c>
      <c r="I1327" s="22">
        <f t="shared" si="76"/>
        <v>5.555555555555555</v>
      </c>
      <c r="K1327" t="s">
        <v>0</v>
      </c>
      <c r="M1327" s="2">
        <v>450</v>
      </c>
    </row>
    <row r="1328" spans="2:13" ht="12.75">
      <c r="B1328" s="289">
        <v>2500</v>
      </c>
      <c r="C1328" s="33" t="s">
        <v>0</v>
      </c>
      <c r="D1328" s="1" t="s">
        <v>711</v>
      </c>
      <c r="E1328" s="1" t="s">
        <v>746</v>
      </c>
      <c r="F1328" s="58" t="s">
        <v>750</v>
      </c>
      <c r="G1328" s="27" t="s">
        <v>214</v>
      </c>
      <c r="H1328" s="6">
        <f t="shared" si="79"/>
        <v>-112500</v>
      </c>
      <c r="I1328" s="22">
        <f t="shared" si="76"/>
        <v>5.555555555555555</v>
      </c>
      <c r="K1328" t="s">
        <v>0</v>
      </c>
      <c r="M1328" s="2">
        <v>450</v>
      </c>
    </row>
    <row r="1329" spans="2:13" ht="12.75">
      <c r="B1329" s="289">
        <v>2500</v>
      </c>
      <c r="C1329" s="33" t="s">
        <v>0</v>
      </c>
      <c r="D1329" s="1" t="s">
        <v>711</v>
      </c>
      <c r="E1329" s="1" t="s">
        <v>746</v>
      </c>
      <c r="F1329" s="58" t="s">
        <v>751</v>
      </c>
      <c r="G1329" s="27" t="s">
        <v>227</v>
      </c>
      <c r="H1329" s="6">
        <f t="shared" si="79"/>
        <v>-115000</v>
      </c>
      <c r="I1329" s="22">
        <f t="shared" si="76"/>
        <v>5.555555555555555</v>
      </c>
      <c r="K1329" t="s">
        <v>0</v>
      </c>
      <c r="M1329" s="2">
        <v>450</v>
      </c>
    </row>
    <row r="1330" spans="2:13" ht="12.75">
      <c r="B1330" s="289">
        <v>2500</v>
      </c>
      <c r="C1330" s="33" t="s">
        <v>0</v>
      </c>
      <c r="D1330" s="1" t="s">
        <v>711</v>
      </c>
      <c r="E1330" s="1" t="s">
        <v>746</v>
      </c>
      <c r="F1330" s="58" t="s">
        <v>752</v>
      </c>
      <c r="G1330" s="27" t="s">
        <v>216</v>
      </c>
      <c r="H1330" s="6">
        <f t="shared" si="79"/>
        <v>-117500</v>
      </c>
      <c r="I1330" s="22">
        <f aca="true" t="shared" si="80" ref="I1330:I1393">+B1330/M1330</f>
        <v>5.555555555555555</v>
      </c>
      <c r="K1330" t="s">
        <v>0</v>
      </c>
      <c r="M1330" s="2">
        <v>450</v>
      </c>
    </row>
    <row r="1331" spans="2:13" ht="12.75">
      <c r="B1331" s="289">
        <v>2500</v>
      </c>
      <c r="C1331" s="33" t="s">
        <v>0</v>
      </c>
      <c r="D1331" s="1" t="s">
        <v>711</v>
      </c>
      <c r="E1331" s="1" t="s">
        <v>746</v>
      </c>
      <c r="F1331" s="58" t="s">
        <v>753</v>
      </c>
      <c r="G1331" s="27" t="s">
        <v>218</v>
      </c>
      <c r="H1331" s="6">
        <f t="shared" si="79"/>
        <v>-120000</v>
      </c>
      <c r="I1331" s="22">
        <f t="shared" si="80"/>
        <v>5.555555555555555</v>
      </c>
      <c r="K1331" t="s">
        <v>0</v>
      </c>
      <c r="M1331" s="2">
        <v>450</v>
      </c>
    </row>
    <row r="1332" spans="2:13" ht="12.75">
      <c r="B1332" s="289">
        <v>2500</v>
      </c>
      <c r="C1332" s="33" t="s">
        <v>0</v>
      </c>
      <c r="D1332" s="1" t="s">
        <v>711</v>
      </c>
      <c r="E1332" s="1" t="s">
        <v>746</v>
      </c>
      <c r="F1332" s="58" t="s">
        <v>754</v>
      </c>
      <c r="G1332" s="27" t="s">
        <v>319</v>
      </c>
      <c r="H1332" s="6">
        <f t="shared" si="79"/>
        <v>-122500</v>
      </c>
      <c r="I1332" s="22">
        <f t="shared" si="80"/>
        <v>5.555555555555555</v>
      </c>
      <c r="K1332" t="s">
        <v>0</v>
      </c>
      <c r="M1332" s="2">
        <v>450</v>
      </c>
    </row>
    <row r="1333" spans="2:13" ht="12.75">
      <c r="B1333" s="289">
        <v>2500</v>
      </c>
      <c r="C1333" s="33" t="s">
        <v>0</v>
      </c>
      <c r="D1333" s="1" t="s">
        <v>711</v>
      </c>
      <c r="E1333" s="1" t="s">
        <v>746</v>
      </c>
      <c r="F1333" s="58" t="s">
        <v>755</v>
      </c>
      <c r="G1333" s="27" t="s">
        <v>306</v>
      </c>
      <c r="H1333" s="6">
        <f t="shared" si="79"/>
        <v>-125000</v>
      </c>
      <c r="I1333" s="22">
        <f t="shared" si="80"/>
        <v>5.555555555555555</v>
      </c>
      <c r="K1333" t="s">
        <v>0</v>
      </c>
      <c r="M1333" s="2">
        <v>450</v>
      </c>
    </row>
    <row r="1334" spans="2:13" ht="12.75">
      <c r="B1334" s="289">
        <v>2500</v>
      </c>
      <c r="C1334" s="33" t="s">
        <v>0</v>
      </c>
      <c r="D1334" s="1" t="s">
        <v>711</v>
      </c>
      <c r="E1334" s="1" t="s">
        <v>746</v>
      </c>
      <c r="F1334" s="58" t="s">
        <v>756</v>
      </c>
      <c r="G1334" s="27" t="s">
        <v>337</v>
      </c>
      <c r="H1334" s="6">
        <f t="shared" si="79"/>
        <v>-127500</v>
      </c>
      <c r="I1334" s="22">
        <f t="shared" si="80"/>
        <v>5.555555555555555</v>
      </c>
      <c r="K1334" t="s">
        <v>0</v>
      </c>
      <c r="M1334" s="2">
        <v>450</v>
      </c>
    </row>
    <row r="1335" spans="2:13" ht="12.75">
      <c r="B1335" s="289">
        <v>2500</v>
      </c>
      <c r="C1335" s="33" t="s">
        <v>0</v>
      </c>
      <c r="D1335" s="1" t="s">
        <v>711</v>
      </c>
      <c r="E1335" s="1" t="s">
        <v>746</v>
      </c>
      <c r="F1335" s="58" t="s">
        <v>757</v>
      </c>
      <c r="G1335" s="27" t="s">
        <v>343</v>
      </c>
      <c r="H1335" s="6">
        <f t="shared" si="79"/>
        <v>-130000</v>
      </c>
      <c r="I1335" s="22">
        <f t="shared" si="80"/>
        <v>5.555555555555555</v>
      </c>
      <c r="K1335" t="s">
        <v>0</v>
      </c>
      <c r="M1335" s="2">
        <v>450</v>
      </c>
    </row>
    <row r="1336" spans="2:13" ht="12.75">
      <c r="B1336" s="289">
        <v>2500</v>
      </c>
      <c r="C1336" s="33" t="s">
        <v>0</v>
      </c>
      <c r="D1336" s="1" t="s">
        <v>711</v>
      </c>
      <c r="E1336" s="1" t="s">
        <v>746</v>
      </c>
      <c r="F1336" s="58" t="s">
        <v>758</v>
      </c>
      <c r="G1336" s="27" t="s">
        <v>51</v>
      </c>
      <c r="H1336" s="6">
        <f t="shared" si="79"/>
        <v>-132500</v>
      </c>
      <c r="I1336" s="22">
        <f t="shared" si="80"/>
        <v>5.555555555555555</v>
      </c>
      <c r="K1336" t="s">
        <v>0</v>
      </c>
      <c r="M1336" s="2">
        <v>450</v>
      </c>
    </row>
    <row r="1337" spans="2:13" ht="12.75">
      <c r="B1337" s="289">
        <v>2500</v>
      </c>
      <c r="C1337" s="33" t="s">
        <v>0</v>
      </c>
      <c r="D1337" s="1" t="s">
        <v>711</v>
      </c>
      <c r="E1337" s="1" t="s">
        <v>746</v>
      </c>
      <c r="F1337" s="58" t="s">
        <v>759</v>
      </c>
      <c r="G1337" s="27" t="s">
        <v>468</v>
      </c>
      <c r="H1337" s="6">
        <f t="shared" si="79"/>
        <v>-135000</v>
      </c>
      <c r="I1337" s="22">
        <f t="shared" si="80"/>
        <v>5.555555555555555</v>
      </c>
      <c r="K1337" t="s">
        <v>0</v>
      </c>
      <c r="M1337" s="2">
        <v>450</v>
      </c>
    </row>
    <row r="1338" spans="2:13" ht="12.75">
      <c r="B1338" s="289">
        <v>5000</v>
      </c>
      <c r="C1338" s="33" t="s">
        <v>0</v>
      </c>
      <c r="D1338" s="1" t="s">
        <v>711</v>
      </c>
      <c r="E1338" s="1" t="s">
        <v>746</v>
      </c>
      <c r="F1338" s="58" t="s">
        <v>760</v>
      </c>
      <c r="G1338" s="27" t="s">
        <v>549</v>
      </c>
      <c r="H1338" s="6">
        <f t="shared" si="79"/>
        <v>-140000</v>
      </c>
      <c r="I1338" s="22">
        <f t="shared" si="80"/>
        <v>11.11111111111111</v>
      </c>
      <c r="K1338" t="s">
        <v>0</v>
      </c>
      <c r="M1338" s="2">
        <v>450</v>
      </c>
    </row>
    <row r="1339" spans="2:13" ht="12.75">
      <c r="B1339" s="289">
        <v>5000</v>
      </c>
      <c r="C1339" s="33" t="s">
        <v>0</v>
      </c>
      <c r="D1339" s="1" t="s">
        <v>711</v>
      </c>
      <c r="E1339" s="1" t="s">
        <v>746</v>
      </c>
      <c r="F1339" s="58" t="s">
        <v>761</v>
      </c>
      <c r="G1339" s="27" t="s">
        <v>458</v>
      </c>
      <c r="H1339" s="6">
        <f t="shared" si="79"/>
        <v>-145000</v>
      </c>
      <c r="I1339" s="22">
        <f t="shared" si="80"/>
        <v>11.11111111111111</v>
      </c>
      <c r="K1339" t="s">
        <v>0</v>
      </c>
      <c r="M1339" s="2">
        <v>450</v>
      </c>
    </row>
    <row r="1340" spans="2:13" ht="12.75">
      <c r="B1340" s="289">
        <v>2500</v>
      </c>
      <c r="C1340" s="33" t="s">
        <v>0</v>
      </c>
      <c r="D1340" s="1" t="s">
        <v>711</v>
      </c>
      <c r="E1340" s="1" t="s">
        <v>746</v>
      </c>
      <c r="F1340" s="58" t="s">
        <v>762</v>
      </c>
      <c r="G1340" s="27" t="s">
        <v>409</v>
      </c>
      <c r="H1340" s="6">
        <f t="shared" si="79"/>
        <v>-147500</v>
      </c>
      <c r="I1340" s="22">
        <f t="shared" si="80"/>
        <v>5.555555555555555</v>
      </c>
      <c r="K1340" t="s">
        <v>0</v>
      </c>
      <c r="M1340" s="2">
        <v>450</v>
      </c>
    </row>
    <row r="1341" spans="2:13" ht="12.75">
      <c r="B1341" s="289">
        <v>2500</v>
      </c>
      <c r="C1341" s="33" t="s">
        <v>0</v>
      </c>
      <c r="D1341" s="1" t="s">
        <v>711</v>
      </c>
      <c r="E1341" s="1" t="s">
        <v>746</v>
      </c>
      <c r="F1341" s="58" t="s">
        <v>763</v>
      </c>
      <c r="G1341" s="27" t="s">
        <v>659</v>
      </c>
      <c r="H1341" s="6">
        <f t="shared" si="79"/>
        <v>-150000</v>
      </c>
      <c r="I1341" s="22">
        <f t="shared" si="80"/>
        <v>5.555555555555555</v>
      </c>
      <c r="K1341" t="s">
        <v>0</v>
      </c>
      <c r="M1341" s="2">
        <v>450</v>
      </c>
    </row>
    <row r="1342" spans="2:13" ht="12.75">
      <c r="B1342" s="263">
        <v>2500</v>
      </c>
      <c r="C1342" s="33" t="s">
        <v>0</v>
      </c>
      <c r="D1342" s="12" t="s">
        <v>711</v>
      </c>
      <c r="E1342" s="33" t="s">
        <v>764</v>
      </c>
      <c r="F1342" s="336" t="s">
        <v>765</v>
      </c>
      <c r="G1342" s="31" t="s">
        <v>73</v>
      </c>
      <c r="H1342" s="6">
        <f t="shared" si="79"/>
        <v>-152500</v>
      </c>
      <c r="I1342" s="22">
        <f t="shared" si="80"/>
        <v>5.555555555555555</v>
      </c>
      <c r="K1342" t="s">
        <v>0</v>
      </c>
      <c r="M1342" s="2">
        <v>450</v>
      </c>
    </row>
    <row r="1343" spans="2:13" ht="12.75">
      <c r="B1343" s="289">
        <v>2500</v>
      </c>
      <c r="C1343" s="33" t="s">
        <v>0</v>
      </c>
      <c r="D1343" s="1" t="s">
        <v>711</v>
      </c>
      <c r="E1343" s="1" t="s">
        <v>764</v>
      </c>
      <c r="F1343" s="336" t="s">
        <v>766</v>
      </c>
      <c r="G1343" s="27" t="s">
        <v>208</v>
      </c>
      <c r="H1343" s="6">
        <f t="shared" si="79"/>
        <v>-155000</v>
      </c>
      <c r="I1343" s="22">
        <f t="shared" si="80"/>
        <v>5.555555555555555</v>
      </c>
      <c r="K1343" t="s">
        <v>0</v>
      </c>
      <c r="M1343" s="2">
        <v>450</v>
      </c>
    </row>
    <row r="1344" spans="2:13" ht="12.75">
      <c r="B1344" s="289">
        <v>2500</v>
      </c>
      <c r="C1344" s="33" t="s">
        <v>0</v>
      </c>
      <c r="D1344" s="1" t="s">
        <v>711</v>
      </c>
      <c r="E1344" s="1" t="s">
        <v>764</v>
      </c>
      <c r="F1344" s="336" t="s">
        <v>767</v>
      </c>
      <c r="G1344" s="27" t="s">
        <v>211</v>
      </c>
      <c r="H1344" s="6">
        <f t="shared" si="79"/>
        <v>-157500</v>
      </c>
      <c r="I1344" s="22">
        <f t="shared" si="80"/>
        <v>5.555555555555555</v>
      </c>
      <c r="K1344" t="s">
        <v>0</v>
      </c>
      <c r="M1344" s="2">
        <v>450</v>
      </c>
    </row>
    <row r="1345" spans="2:13" ht="12.75">
      <c r="B1345" s="289">
        <v>2500</v>
      </c>
      <c r="C1345" s="33" t="s">
        <v>0</v>
      </c>
      <c r="D1345" s="1" t="s">
        <v>711</v>
      </c>
      <c r="E1345" s="1" t="s">
        <v>764</v>
      </c>
      <c r="F1345" s="58" t="s">
        <v>768</v>
      </c>
      <c r="G1345" s="27" t="s">
        <v>214</v>
      </c>
      <c r="H1345" s="6">
        <f t="shared" si="79"/>
        <v>-160000</v>
      </c>
      <c r="I1345" s="22">
        <f t="shared" si="80"/>
        <v>5.555555555555555</v>
      </c>
      <c r="K1345" t="s">
        <v>0</v>
      </c>
      <c r="M1345" s="2">
        <v>450</v>
      </c>
    </row>
    <row r="1346" spans="2:13" ht="12.75">
      <c r="B1346" s="289">
        <v>2500</v>
      </c>
      <c r="C1346" s="33" t="s">
        <v>0</v>
      </c>
      <c r="D1346" s="1" t="s">
        <v>711</v>
      </c>
      <c r="E1346" s="1" t="s">
        <v>764</v>
      </c>
      <c r="F1346" s="58" t="s">
        <v>769</v>
      </c>
      <c r="G1346" s="27" t="s">
        <v>227</v>
      </c>
      <c r="H1346" s="6">
        <f t="shared" si="79"/>
        <v>-162500</v>
      </c>
      <c r="I1346" s="22">
        <f t="shared" si="80"/>
        <v>5.555555555555555</v>
      </c>
      <c r="K1346" t="s">
        <v>0</v>
      </c>
      <c r="M1346" s="2">
        <v>450</v>
      </c>
    </row>
    <row r="1347" spans="2:13" ht="12.75">
      <c r="B1347" s="289">
        <v>2500</v>
      </c>
      <c r="C1347" s="33" t="s">
        <v>0</v>
      </c>
      <c r="D1347" s="1" t="s">
        <v>711</v>
      </c>
      <c r="E1347" s="1" t="s">
        <v>764</v>
      </c>
      <c r="F1347" s="58" t="s">
        <v>770</v>
      </c>
      <c r="G1347" s="27" t="s">
        <v>216</v>
      </c>
      <c r="H1347" s="6">
        <f t="shared" si="79"/>
        <v>-165000</v>
      </c>
      <c r="I1347" s="22">
        <f t="shared" si="80"/>
        <v>5.555555555555555</v>
      </c>
      <c r="K1347" t="s">
        <v>0</v>
      </c>
      <c r="M1347" s="2">
        <v>450</v>
      </c>
    </row>
    <row r="1348" spans="2:13" ht="12.75">
      <c r="B1348" s="289">
        <v>2500</v>
      </c>
      <c r="C1348" s="33" t="s">
        <v>0</v>
      </c>
      <c r="D1348" s="1" t="s">
        <v>711</v>
      </c>
      <c r="E1348" s="1" t="s">
        <v>764</v>
      </c>
      <c r="F1348" s="58" t="s">
        <v>771</v>
      </c>
      <c r="G1348" s="27" t="s">
        <v>319</v>
      </c>
      <c r="H1348" s="6">
        <f t="shared" si="79"/>
        <v>-167500</v>
      </c>
      <c r="I1348" s="22">
        <f t="shared" si="80"/>
        <v>5.555555555555555</v>
      </c>
      <c r="K1348" t="s">
        <v>0</v>
      </c>
      <c r="M1348" s="2">
        <v>450</v>
      </c>
    </row>
    <row r="1349" spans="2:13" ht="12.75">
      <c r="B1349" s="289">
        <v>2500</v>
      </c>
      <c r="C1349" s="33" t="s">
        <v>0</v>
      </c>
      <c r="D1349" s="1" t="s">
        <v>711</v>
      </c>
      <c r="E1349" s="1" t="s">
        <v>764</v>
      </c>
      <c r="F1349" s="58" t="s">
        <v>772</v>
      </c>
      <c r="G1349" s="27" t="s">
        <v>304</v>
      </c>
      <c r="H1349" s="6">
        <f t="shared" si="79"/>
        <v>-170000</v>
      </c>
      <c r="I1349" s="22">
        <f t="shared" si="80"/>
        <v>5.555555555555555</v>
      </c>
      <c r="K1349" t="s">
        <v>0</v>
      </c>
      <c r="M1349" s="2">
        <v>450</v>
      </c>
    </row>
    <row r="1350" spans="2:13" ht="12.75">
      <c r="B1350" s="289">
        <v>2500</v>
      </c>
      <c r="C1350" s="33" t="s">
        <v>0</v>
      </c>
      <c r="D1350" s="1" t="s">
        <v>711</v>
      </c>
      <c r="E1350" s="1" t="s">
        <v>764</v>
      </c>
      <c r="F1350" s="58" t="s">
        <v>578</v>
      </c>
      <c r="G1350" s="27" t="s">
        <v>335</v>
      </c>
      <c r="H1350" s="6">
        <f t="shared" si="79"/>
        <v>-172500</v>
      </c>
      <c r="I1350" s="22">
        <f t="shared" si="80"/>
        <v>5.555555555555555</v>
      </c>
      <c r="K1350" t="s">
        <v>0</v>
      </c>
      <c r="M1350" s="2">
        <v>450</v>
      </c>
    </row>
    <row r="1351" spans="2:13" ht="12.75">
      <c r="B1351" s="289">
        <v>2500</v>
      </c>
      <c r="C1351" s="33" t="s">
        <v>0</v>
      </c>
      <c r="D1351" s="1" t="s">
        <v>711</v>
      </c>
      <c r="E1351" s="1" t="s">
        <v>764</v>
      </c>
      <c r="F1351" s="58" t="s">
        <v>773</v>
      </c>
      <c r="G1351" s="27" t="s">
        <v>339</v>
      </c>
      <c r="H1351" s="6">
        <f t="shared" si="79"/>
        <v>-175000</v>
      </c>
      <c r="I1351" s="22">
        <f t="shared" si="80"/>
        <v>5.555555555555555</v>
      </c>
      <c r="K1351" t="s">
        <v>0</v>
      </c>
      <c r="M1351" s="2">
        <v>450</v>
      </c>
    </row>
    <row r="1352" spans="1:13" s="57" customFormat="1" ht="12.75">
      <c r="A1352" s="1"/>
      <c r="B1352" s="339">
        <v>2500</v>
      </c>
      <c r="C1352" s="33" t="s">
        <v>0</v>
      </c>
      <c r="D1352" s="1" t="s">
        <v>711</v>
      </c>
      <c r="E1352" s="1" t="s">
        <v>764</v>
      </c>
      <c r="F1352" s="58" t="s">
        <v>774</v>
      </c>
      <c r="G1352" s="27" t="s">
        <v>343</v>
      </c>
      <c r="H1352" s="6">
        <f t="shared" si="79"/>
        <v>-177500</v>
      </c>
      <c r="I1352" s="22">
        <f t="shared" si="80"/>
        <v>5.555555555555555</v>
      </c>
      <c r="J1352"/>
      <c r="K1352" t="s">
        <v>0</v>
      </c>
      <c r="L1352"/>
      <c r="M1352" s="2">
        <v>450</v>
      </c>
    </row>
    <row r="1353" spans="2:13" ht="12.75">
      <c r="B1353" s="289">
        <v>2500</v>
      </c>
      <c r="C1353" s="33" t="s">
        <v>0</v>
      </c>
      <c r="D1353" s="1" t="s">
        <v>711</v>
      </c>
      <c r="E1353" s="1" t="s">
        <v>764</v>
      </c>
      <c r="F1353" s="58" t="s">
        <v>775</v>
      </c>
      <c r="G1353" s="27" t="s">
        <v>51</v>
      </c>
      <c r="H1353" s="6">
        <f t="shared" si="79"/>
        <v>-180000</v>
      </c>
      <c r="I1353" s="22">
        <f t="shared" si="80"/>
        <v>5.555555555555555</v>
      </c>
      <c r="K1353" t="s">
        <v>0</v>
      </c>
      <c r="M1353" s="2">
        <v>450</v>
      </c>
    </row>
    <row r="1354" spans="1:13" ht="12.75">
      <c r="A1354" s="11"/>
      <c r="B1354" s="290">
        <f>SUM(B1292:B1353)</f>
        <v>180000</v>
      </c>
      <c r="C1354" s="11" t="s">
        <v>0</v>
      </c>
      <c r="D1354" s="11"/>
      <c r="E1354" s="11"/>
      <c r="F1354" s="18"/>
      <c r="G1354" s="18"/>
      <c r="H1354" s="55">
        <v>0</v>
      </c>
      <c r="I1354" s="56">
        <f t="shared" si="80"/>
        <v>400</v>
      </c>
      <c r="J1354" s="57"/>
      <c r="K1354" s="57"/>
      <c r="L1354" s="57"/>
      <c r="M1354" s="2">
        <v>450</v>
      </c>
    </row>
    <row r="1355" spans="2:13" ht="12.75">
      <c r="B1355" s="289"/>
      <c r="H1355" s="6">
        <f>H1354-B1355</f>
        <v>0</v>
      </c>
      <c r="I1355" s="22">
        <f t="shared" si="80"/>
        <v>0</v>
      </c>
      <c r="M1355" s="2">
        <v>450</v>
      </c>
    </row>
    <row r="1356" spans="1:13" s="57" customFormat="1" ht="12.75">
      <c r="A1356" s="1"/>
      <c r="B1356" s="289"/>
      <c r="C1356" s="1"/>
      <c r="D1356" s="1"/>
      <c r="E1356" s="1"/>
      <c r="F1356" s="27"/>
      <c r="G1356" s="27"/>
      <c r="H1356" s="6">
        <f>H1355-B1356</f>
        <v>0</v>
      </c>
      <c r="I1356" s="22">
        <f t="shared" si="80"/>
        <v>0</v>
      </c>
      <c r="J1356"/>
      <c r="K1356"/>
      <c r="L1356"/>
      <c r="M1356" s="2">
        <v>450</v>
      </c>
    </row>
    <row r="1357" spans="2:13" ht="12.75">
      <c r="B1357" s="289">
        <v>2000</v>
      </c>
      <c r="C1357" s="12" t="s">
        <v>776</v>
      </c>
      <c r="D1357" s="1" t="s">
        <v>711</v>
      </c>
      <c r="E1357" s="1" t="s">
        <v>86</v>
      </c>
      <c r="F1357" s="27" t="s">
        <v>777</v>
      </c>
      <c r="G1357" s="27" t="s">
        <v>409</v>
      </c>
      <c r="H1357" s="6">
        <f>H1356-B1357</f>
        <v>-2000</v>
      </c>
      <c r="I1357" s="22">
        <f t="shared" si="80"/>
        <v>4.444444444444445</v>
      </c>
      <c r="K1357" t="s">
        <v>778</v>
      </c>
      <c r="M1357" s="2">
        <v>450</v>
      </c>
    </row>
    <row r="1358" spans="1:13" ht="12.75">
      <c r="A1358" s="11"/>
      <c r="B1358" s="290">
        <f>SUM(B1357)</f>
        <v>2000</v>
      </c>
      <c r="C1358" s="11" t="s">
        <v>86</v>
      </c>
      <c r="D1358" s="11"/>
      <c r="E1358" s="11"/>
      <c r="F1358" s="18"/>
      <c r="G1358" s="18"/>
      <c r="H1358" s="55">
        <v>0</v>
      </c>
      <c r="I1358" s="56">
        <f t="shared" si="80"/>
        <v>4.444444444444445</v>
      </c>
      <c r="J1358" s="57"/>
      <c r="K1358" s="57"/>
      <c r="L1358" s="57"/>
      <c r="M1358" s="2">
        <v>450</v>
      </c>
    </row>
    <row r="1359" spans="2:13" ht="12.75">
      <c r="B1359" s="289"/>
      <c r="H1359" s="6">
        <v>0</v>
      </c>
      <c r="I1359" s="22">
        <f t="shared" si="80"/>
        <v>0</v>
      </c>
      <c r="M1359" s="2">
        <v>450</v>
      </c>
    </row>
    <row r="1360" spans="2:13" ht="12.75">
      <c r="B1360" s="289"/>
      <c r="H1360" s="6">
        <f>H1359-B1360</f>
        <v>0</v>
      </c>
      <c r="I1360" s="22">
        <f t="shared" si="80"/>
        <v>0</v>
      </c>
      <c r="M1360" s="2">
        <v>450</v>
      </c>
    </row>
    <row r="1361" spans="1:13" s="57" customFormat="1" ht="12.75">
      <c r="A1361" s="1"/>
      <c r="B1361" s="289">
        <v>5000</v>
      </c>
      <c r="C1361" s="1" t="s">
        <v>779</v>
      </c>
      <c r="D1361" s="12" t="s">
        <v>711</v>
      </c>
      <c r="E1361" s="1" t="s">
        <v>248</v>
      </c>
      <c r="F1361" s="27" t="s">
        <v>780</v>
      </c>
      <c r="G1361" s="27" t="s">
        <v>335</v>
      </c>
      <c r="H1361" s="6">
        <f>H1360-B1361</f>
        <v>-5000</v>
      </c>
      <c r="I1361" s="22">
        <f t="shared" si="80"/>
        <v>11.11111111111111</v>
      </c>
      <c r="J1361"/>
      <c r="K1361" t="s">
        <v>778</v>
      </c>
      <c r="L1361"/>
      <c r="M1361" s="2">
        <v>450</v>
      </c>
    </row>
    <row r="1362" spans="2:13" ht="12.75">
      <c r="B1362" s="289">
        <v>5000</v>
      </c>
      <c r="C1362" s="1" t="s">
        <v>781</v>
      </c>
      <c r="D1362" s="1" t="s">
        <v>711</v>
      </c>
      <c r="E1362" s="1" t="s">
        <v>248</v>
      </c>
      <c r="F1362" s="27" t="s">
        <v>782</v>
      </c>
      <c r="G1362" s="27" t="s">
        <v>468</v>
      </c>
      <c r="H1362" s="6">
        <f>H1361-B1362</f>
        <v>-10000</v>
      </c>
      <c r="I1362" s="22">
        <f t="shared" si="80"/>
        <v>11.11111111111111</v>
      </c>
      <c r="K1362" t="s">
        <v>778</v>
      </c>
      <c r="M1362" s="2">
        <v>450</v>
      </c>
    </row>
    <row r="1363" spans="1:13" ht="12.75">
      <c r="A1363" s="11"/>
      <c r="B1363" s="290">
        <f>SUM(B1361:B1362)</f>
        <v>10000</v>
      </c>
      <c r="C1363" s="11" t="s">
        <v>92</v>
      </c>
      <c r="D1363" s="11"/>
      <c r="E1363" s="11"/>
      <c r="F1363" s="18"/>
      <c r="G1363" s="18"/>
      <c r="H1363" s="55">
        <v>0</v>
      </c>
      <c r="I1363" s="56">
        <f t="shared" si="80"/>
        <v>22.22222222222222</v>
      </c>
      <c r="J1363" s="57"/>
      <c r="K1363" s="57"/>
      <c r="L1363" s="57"/>
      <c r="M1363" s="2">
        <v>450</v>
      </c>
    </row>
    <row r="1364" spans="2:13" ht="12.75">
      <c r="B1364" s="289"/>
      <c r="H1364" s="6">
        <f aca="true" t="shared" si="81" ref="H1364:H1395">H1363-B1364</f>
        <v>0</v>
      </c>
      <c r="I1364" s="22">
        <f t="shared" si="80"/>
        <v>0</v>
      </c>
      <c r="M1364" s="2">
        <v>450</v>
      </c>
    </row>
    <row r="1365" spans="2:13" ht="12.75">
      <c r="B1365" s="289"/>
      <c r="H1365" s="6">
        <f t="shared" si="81"/>
        <v>0</v>
      </c>
      <c r="I1365" s="22">
        <f t="shared" si="80"/>
        <v>0</v>
      </c>
      <c r="M1365" s="2">
        <v>450</v>
      </c>
    </row>
    <row r="1366" spans="2:13" ht="12.75">
      <c r="B1366" s="263">
        <v>1200</v>
      </c>
      <c r="C1366" s="12" t="s">
        <v>240</v>
      </c>
      <c r="D1366" s="12" t="s">
        <v>711</v>
      </c>
      <c r="E1366" s="12" t="s">
        <v>23</v>
      </c>
      <c r="F1366" s="30" t="s">
        <v>783</v>
      </c>
      <c r="G1366" s="27" t="s">
        <v>208</v>
      </c>
      <c r="H1366" s="6">
        <f t="shared" si="81"/>
        <v>-1200</v>
      </c>
      <c r="I1366" s="22">
        <f t="shared" si="80"/>
        <v>2.6666666666666665</v>
      </c>
      <c r="K1366" t="s">
        <v>778</v>
      </c>
      <c r="M1366" s="2">
        <v>450</v>
      </c>
    </row>
    <row r="1367" spans="2:13" ht="12.75">
      <c r="B1367" s="263">
        <v>1000</v>
      </c>
      <c r="C1367" s="1" t="s">
        <v>240</v>
      </c>
      <c r="D1367" s="12" t="s">
        <v>711</v>
      </c>
      <c r="E1367" s="1" t="s">
        <v>23</v>
      </c>
      <c r="F1367" s="27" t="s">
        <v>783</v>
      </c>
      <c r="G1367" s="31" t="s">
        <v>211</v>
      </c>
      <c r="H1367" s="6">
        <f t="shared" si="81"/>
        <v>-2200</v>
      </c>
      <c r="I1367" s="22">
        <f t="shared" si="80"/>
        <v>2.2222222222222223</v>
      </c>
      <c r="K1367" t="s">
        <v>778</v>
      </c>
      <c r="M1367" s="2">
        <v>450</v>
      </c>
    </row>
    <row r="1368" spans="2:13" ht="12.75">
      <c r="B1368" s="263">
        <v>1100</v>
      </c>
      <c r="C1368" s="33" t="s">
        <v>240</v>
      </c>
      <c r="D1368" s="12" t="s">
        <v>711</v>
      </c>
      <c r="E1368" s="33" t="s">
        <v>23</v>
      </c>
      <c r="F1368" s="27" t="s">
        <v>783</v>
      </c>
      <c r="G1368" s="31" t="s">
        <v>214</v>
      </c>
      <c r="H1368" s="6">
        <f t="shared" si="81"/>
        <v>-3300</v>
      </c>
      <c r="I1368" s="22">
        <f t="shared" si="80"/>
        <v>2.4444444444444446</v>
      </c>
      <c r="K1368" t="s">
        <v>778</v>
      </c>
      <c r="M1368" s="2">
        <v>450</v>
      </c>
    </row>
    <row r="1369" spans="2:13" ht="12.75">
      <c r="B1369" s="263">
        <v>1500</v>
      </c>
      <c r="C1369" s="12" t="s">
        <v>240</v>
      </c>
      <c r="D1369" s="12" t="s">
        <v>711</v>
      </c>
      <c r="E1369" s="33" t="s">
        <v>23</v>
      </c>
      <c r="F1369" s="27" t="s">
        <v>783</v>
      </c>
      <c r="G1369" s="31" t="s">
        <v>227</v>
      </c>
      <c r="H1369" s="6">
        <f t="shared" si="81"/>
        <v>-4800</v>
      </c>
      <c r="I1369" s="22">
        <f t="shared" si="80"/>
        <v>3.3333333333333335</v>
      </c>
      <c r="K1369" t="s">
        <v>778</v>
      </c>
      <c r="M1369" s="2">
        <v>450</v>
      </c>
    </row>
    <row r="1370" spans="2:13" ht="12.75">
      <c r="B1370" s="289">
        <v>1600</v>
      </c>
      <c r="C1370" s="1" t="s">
        <v>240</v>
      </c>
      <c r="D1370" s="12" t="s">
        <v>711</v>
      </c>
      <c r="E1370" s="1" t="s">
        <v>23</v>
      </c>
      <c r="F1370" s="27" t="s">
        <v>783</v>
      </c>
      <c r="G1370" s="27" t="s">
        <v>216</v>
      </c>
      <c r="H1370" s="6">
        <f t="shared" si="81"/>
        <v>-6400</v>
      </c>
      <c r="I1370" s="22">
        <f t="shared" si="80"/>
        <v>3.5555555555555554</v>
      </c>
      <c r="K1370" t="s">
        <v>778</v>
      </c>
      <c r="M1370" s="2">
        <v>450</v>
      </c>
    </row>
    <row r="1371" spans="2:13" ht="12.75">
      <c r="B1371" s="289">
        <v>1500</v>
      </c>
      <c r="C1371" s="1" t="s">
        <v>240</v>
      </c>
      <c r="D1371" s="12" t="s">
        <v>711</v>
      </c>
      <c r="E1371" s="1" t="s">
        <v>23</v>
      </c>
      <c r="F1371" s="27" t="s">
        <v>783</v>
      </c>
      <c r="G1371" s="27" t="s">
        <v>218</v>
      </c>
      <c r="H1371" s="6">
        <f t="shared" si="81"/>
        <v>-7900</v>
      </c>
      <c r="I1371" s="22">
        <f t="shared" si="80"/>
        <v>3.3333333333333335</v>
      </c>
      <c r="K1371" t="s">
        <v>778</v>
      </c>
      <c r="M1371" s="2">
        <v>450</v>
      </c>
    </row>
    <row r="1372" spans="2:13" ht="12.75">
      <c r="B1372" s="289">
        <v>1000</v>
      </c>
      <c r="C1372" s="38" t="s">
        <v>240</v>
      </c>
      <c r="D1372" s="12" t="s">
        <v>711</v>
      </c>
      <c r="E1372" s="38" t="s">
        <v>23</v>
      </c>
      <c r="F1372" s="27" t="s">
        <v>783</v>
      </c>
      <c r="G1372" s="27" t="s">
        <v>273</v>
      </c>
      <c r="H1372" s="6">
        <f t="shared" si="81"/>
        <v>-8900</v>
      </c>
      <c r="I1372" s="22">
        <f t="shared" si="80"/>
        <v>2.2222222222222223</v>
      </c>
      <c r="J1372" s="37"/>
      <c r="K1372" t="s">
        <v>778</v>
      </c>
      <c r="L1372" s="37"/>
      <c r="M1372" s="2">
        <v>450</v>
      </c>
    </row>
    <row r="1373" spans="2:13" ht="12.75">
      <c r="B1373" s="289">
        <v>1200</v>
      </c>
      <c r="C1373" s="1" t="s">
        <v>240</v>
      </c>
      <c r="D1373" s="12" t="s">
        <v>711</v>
      </c>
      <c r="E1373" s="1" t="s">
        <v>23</v>
      </c>
      <c r="F1373" s="27" t="s">
        <v>783</v>
      </c>
      <c r="G1373" s="27" t="s">
        <v>304</v>
      </c>
      <c r="H1373" s="6">
        <f t="shared" si="81"/>
        <v>-10100</v>
      </c>
      <c r="I1373" s="22">
        <f t="shared" si="80"/>
        <v>2.6666666666666665</v>
      </c>
      <c r="K1373" t="s">
        <v>778</v>
      </c>
      <c r="M1373" s="2">
        <v>450</v>
      </c>
    </row>
    <row r="1374" spans="2:13" ht="12.75">
      <c r="B1374" s="289">
        <v>800</v>
      </c>
      <c r="C1374" s="1" t="s">
        <v>240</v>
      </c>
      <c r="D1374" s="12" t="s">
        <v>711</v>
      </c>
      <c r="E1374" s="1" t="s">
        <v>23</v>
      </c>
      <c r="F1374" s="27" t="s">
        <v>783</v>
      </c>
      <c r="G1374" s="27" t="s">
        <v>306</v>
      </c>
      <c r="H1374" s="6">
        <f t="shared" si="81"/>
        <v>-10900</v>
      </c>
      <c r="I1374" s="22">
        <f t="shared" si="80"/>
        <v>1.7777777777777777</v>
      </c>
      <c r="K1374" t="s">
        <v>778</v>
      </c>
      <c r="M1374" s="2">
        <v>450</v>
      </c>
    </row>
    <row r="1375" spans="2:13" ht="12.75">
      <c r="B1375" s="289">
        <v>1300</v>
      </c>
      <c r="C1375" s="1" t="s">
        <v>240</v>
      </c>
      <c r="D1375" s="12" t="s">
        <v>711</v>
      </c>
      <c r="E1375" s="1" t="s">
        <v>23</v>
      </c>
      <c r="F1375" s="27" t="s">
        <v>783</v>
      </c>
      <c r="G1375" s="27" t="s">
        <v>335</v>
      </c>
      <c r="H1375" s="6">
        <f t="shared" si="81"/>
        <v>-12200</v>
      </c>
      <c r="I1375" s="22">
        <f t="shared" si="80"/>
        <v>2.888888888888889</v>
      </c>
      <c r="K1375" t="s">
        <v>778</v>
      </c>
      <c r="M1375" s="2">
        <v>450</v>
      </c>
    </row>
    <row r="1376" spans="2:13" ht="12.75">
      <c r="B1376" s="289">
        <v>600</v>
      </c>
      <c r="C1376" s="1" t="s">
        <v>240</v>
      </c>
      <c r="D1376" s="12" t="s">
        <v>711</v>
      </c>
      <c r="E1376" s="1" t="s">
        <v>23</v>
      </c>
      <c r="F1376" s="27" t="s">
        <v>783</v>
      </c>
      <c r="G1376" s="27" t="s">
        <v>337</v>
      </c>
      <c r="H1376" s="6">
        <f t="shared" si="81"/>
        <v>-12800</v>
      </c>
      <c r="I1376" s="22">
        <f t="shared" si="80"/>
        <v>1.3333333333333333</v>
      </c>
      <c r="K1376" t="s">
        <v>778</v>
      </c>
      <c r="M1376" s="2">
        <v>450</v>
      </c>
    </row>
    <row r="1377" spans="2:13" ht="12.75">
      <c r="B1377" s="289">
        <v>700</v>
      </c>
      <c r="C1377" s="1" t="s">
        <v>240</v>
      </c>
      <c r="D1377" s="1" t="s">
        <v>711</v>
      </c>
      <c r="E1377" s="1" t="s">
        <v>23</v>
      </c>
      <c r="F1377" s="27" t="s">
        <v>783</v>
      </c>
      <c r="G1377" s="27" t="s">
        <v>339</v>
      </c>
      <c r="H1377" s="6">
        <f t="shared" si="81"/>
        <v>-13500</v>
      </c>
      <c r="I1377" s="22">
        <f t="shared" si="80"/>
        <v>1.5555555555555556</v>
      </c>
      <c r="K1377" t="s">
        <v>778</v>
      </c>
      <c r="M1377" s="2">
        <v>450</v>
      </c>
    </row>
    <row r="1378" spans="2:13" ht="12.75">
      <c r="B1378" s="289">
        <v>800</v>
      </c>
      <c r="C1378" s="1" t="s">
        <v>240</v>
      </c>
      <c r="D1378" s="1" t="s">
        <v>711</v>
      </c>
      <c r="E1378" s="1" t="s">
        <v>23</v>
      </c>
      <c r="F1378" s="27" t="s">
        <v>783</v>
      </c>
      <c r="G1378" s="27" t="s">
        <v>343</v>
      </c>
      <c r="H1378" s="6">
        <f t="shared" si="81"/>
        <v>-14300</v>
      </c>
      <c r="I1378" s="22">
        <f t="shared" si="80"/>
        <v>1.7777777777777777</v>
      </c>
      <c r="K1378" t="s">
        <v>778</v>
      </c>
      <c r="M1378" s="2">
        <v>450</v>
      </c>
    </row>
    <row r="1379" spans="2:13" ht="12.75">
      <c r="B1379" s="289">
        <v>800</v>
      </c>
      <c r="C1379" s="1" t="s">
        <v>240</v>
      </c>
      <c r="D1379" s="1" t="s">
        <v>711</v>
      </c>
      <c r="E1379" s="1" t="s">
        <v>23</v>
      </c>
      <c r="F1379" s="27" t="s">
        <v>783</v>
      </c>
      <c r="G1379" s="27" t="s">
        <v>404</v>
      </c>
      <c r="H1379" s="6">
        <f t="shared" si="81"/>
        <v>-15100</v>
      </c>
      <c r="I1379" s="22">
        <f t="shared" si="80"/>
        <v>1.7777777777777777</v>
      </c>
      <c r="K1379" t="s">
        <v>778</v>
      </c>
      <c r="M1379" s="2">
        <v>450</v>
      </c>
    </row>
    <row r="1380" spans="2:13" ht="12.75">
      <c r="B1380" s="289">
        <v>1300</v>
      </c>
      <c r="C1380" s="1" t="s">
        <v>240</v>
      </c>
      <c r="D1380" s="1" t="s">
        <v>711</v>
      </c>
      <c r="E1380" s="1" t="s">
        <v>23</v>
      </c>
      <c r="F1380" s="27" t="s">
        <v>783</v>
      </c>
      <c r="G1380" s="27" t="s">
        <v>50</v>
      </c>
      <c r="H1380" s="6">
        <f t="shared" si="81"/>
        <v>-16400</v>
      </c>
      <c r="I1380" s="22">
        <f t="shared" si="80"/>
        <v>2.888888888888889</v>
      </c>
      <c r="K1380" t="s">
        <v>778</v>
      </c>
      <c r="M1380" s="2">
        <v>450</v>
      </c>
    </row>
    <row r="1381" spans="2:13" ht="12.75">
      <c r="B1381" s="289">
        <v>1100</v>
      </c>
      <c r="C1381" s="1" t="s">
        <v>240</v>
      </c>
      <c r="D1381" s="1" t="s">
        <v>711</v>
      </c>
      <c r="E1381" s="1" t="s">
        <v>23</v>
      </c>
      <c r="F1381" s="27" t="s">
        <v>783</v>
      </c>
      <c r="G1381" s="27" t="s">
        <v>407</v>
      </c>
      <c r="H1381" s="6">
        <f t="shared" si="81"/>
        <v>-17500</v>
      </c>
      <c r="I1381" s="22">
        <f t="shared" si="80"/>
        <v>2.4444444444444446</v>
      </c>
      <c r="K1381" t="s">
        <v>778</v>
      </c>
      <c r="M1381" s="2">
        <v>450</v>
      </c>
    </row>
    <row r="1382" spans="2:13" ht="12.75">
      <c r="B1382" s="289">
        <v>800</v>
      </c>
      <c r="C1382" s="1" t="s">
        <v>240</v>
      </c>
      <c r="D1382" s="1" t="s">
        <v>711</v>
      </c>
      <c r="E1382" s="1" t="s">
        <v>23</v>
      </c>
      <c r="F1382" s="27" t="s">
        <v>783</v>
      </c>
      <c r="G1382" s="27" t="s">
        <v>51</v>
      </c>
      <c r="H1382" s="6">
        <f t="shared" si="81"/>
        <v>-18300</v>
      </c>
      <c r="I1382" s="22">
        <f t="shared" si="80"/>
        <v>1.7777777777777777</v>
      </c>
      <c r="K1382" t="s">
        <v>778</v>
      </c>
      <c r="M1382" s="2">
        <v>450</v>
      </c>
    </row>
    <row r="1383" spans="2:13" ht="12.75">
      <c r="B1383" s="289">
        <v>1400</v>
      </c>
      <c r="C1383" s="1" t="s">
        <v>240</v>
      </c>
      <c r="D1383" s="12" t="s">
        <v>711</v>
      </c>
      <c r="E1383" s="1" t="s">
        <v>23</v>
      </c>
      <c r="F1383" s="27" t="s">
        <v>784</v>
      </c>
      <c r="G1383" s="27" t="s">
        <v>208</v>
      </c>
      <c r="H1383" s="6">
        <f t="shared" si="81"/>
        <v>-19700</v>
      </c>
      <c r="I1383" s="22">
        <f t="shared" si="80"/>
        <v>3.111111111111111</v>
      </c>
      <c r="K1383" t="s">
        <v>778</v>
      </c>
      <c r="M1383" s="2">
        <v>450</v>
      </c>
    </row>
    <row r="1384" spans="2:13" ht="12.75">
      <c r="B1384" s="263">
        <v>1000</v>
      </c>
      <c r="C1384" s="33" t="s">
        <v>240</v>
      </c>
      <c r="D1384" s="12" t="s">
        <v>711</v>
      </c>
      <c r="E1384" s="33" t="s">
        <v>23</v>
      </c>
      <c r="F1384" s="27" t="s">
        <v>784</v>
      </c>
      <c r="G1384" s="31" t="s">
        <v>211</v>
      </c>
      <c r="H1384" s="6">
        <f t="shared" si="81"/>
        <v>-20700</v>
      </c>
      <c r="I1384" s="22">
        <f t="shared" si="80"/>
        <v>2.2222222222222223</v>
      </c>
      <c r="K1384" t="s">
        <v>778</v>
      </c>
      <c r="M1384" s="2">
        <v>450</v>
      </c>
    </row>
    <row r="1385" spans="2:13" ht="12.75">
      <c r="B1385" s="263">
        <v>800</v>
      </c>
      <c r="C1385" s="12" t="s">
        <v>240</v>
      </c>
      <c r="D1385" s="12" t="s">
        <v>711</v>
      </c>
      <c r="E1385" s="33" t="s">
        <v>23</v>
      </c>
      <c r="F1385" s="27" t="s">
        <v>784</v>
      </c>
      <c r="G1385" s="31" t="s">
        <v>214</v>
      </c>
      <c r="H1385" s="6">
        <f t="shared" si="81"/>
        <v>-21500</v>
      </c>
      <c r="I1385" s="22">
        <f t="shared" si="80"/>
        <v>1.7777777777777777</v>
      </c>
      <c r="K1385" t="s">
        <v>778</v>
      </c>
      <c r="M1385" s="2">
        <v>450</v>
      </c>
    </row>
    <row r="1386" spans="2:13" ht="12.75">
      <c r="B1386" s="263">
        <v>800</v>
      </c>
      <c r="C1386" s="12" t="s">
        <v>240</v>
      </c>
      <c r="D1386" s="12" t="s">
        <v>711</v>
      </c>
      <c r="E1386" s="12" t="s">
        <v>23</v>
      </c>
      <c r="F1386" s="27" t="s">
        <v>784</v>
      </c>
      <c r="G1386" s="30" t="s">
        <v>227</v>
      </c>
      <c r="H1386" s="6">
        <f t="shared" si="81"/>
        <v>-22300</v>
      </c>
      <c r="I1386" s="22">
        <f t="shared" si="80"/>
        <v>1.7777777777777777</v>
      </c>
      <c r="K1386" t="s">
        <v>778</v>
      </c>
      <c r="M1386" s="2">
        <v>450</v>
      </c>
    </row>
    <row r="1387" spans="2:13" ht="12.75">
      <c r="B1387" s="289">
        <v>1600</v>
      </c>
      <c r="C1387" s="12" t="s">
        <v>240</v>
      </c>
      <c r="D1387" s="12" t="s">
        <v>711</v>
      </c>
      <c r="E1387" s="1" t="s">
        <v>23</v>
      </c>
      <c r="F1387" s="27" t="s">
        <v>784</v>
      </c>
      <c r="G1387" s="27" t="s">
        <v>216</v>
      </c>
      <c r="H1387" s="6">
        <f t="shared" si="81"/>
        <v>-23900</v>
      </c>
      <c r="I1387" s="22">
        <f t="shared" si="80"/>
        <v>3.5555555555555554</v>
      </c>
      <c r="K1387" t="s">
        <v>778</v>
      </c>
      <c r="M1387" s="2">
        <v>450</v>
      </c>
    </row>
    <row r="1388" spans="2:13" ht="12.75">
      <c r="B1388" s="289">
        <v>1300</v>
      </c>
      <c r="C1388" s="1" t="s">
        <v>240</v>
      </c>
      <c r="D1388" s="12" t="s">
        <v>711</v>
      </c>
      <c r="E1388" s="1" t="s">
        <v>23</v>
      </c>
      <c r="F1388" s="27" t="s">
        <v>784</v>
      </c>
      <c r="G1388" s="27" t="s">
        <v>218</v>
      </c>
      <c r="H1388" s="6">
        <f t="shared" si="81"/>
        <v>-25200</v>
      </c>
      <c r="I1388" s="22">
        <f t="shared" si="80"/>
        <v>2.888888888888889</v>
      </c>
      <c r="K1388" t="s">
        <v>778</v>
      </c>
      <c r="M1388" s="2">
        <v>450</v>
      </c>
    </row>
    <row r="1389" spans="2:13" ht="12.75">
      <c r="B1389" s="289">
        <v>1200</v>
      </c>
      <c r="C1389" s="38" t="s">
        <v>240</v>
      </c>
      <c r="D1389" s="12" t="s">
        <v>711</v>
      </c>
      <c r="E1389" s="38" t="s">
        <v>23</v>
      </c>
      <c r="F1389" s="27" t="s">
        <v>784</v>
      </c>
      <c r="G1389" s="27" t="s">
        <v>273</v>
      </c>
      <c r="H1389" s="6">
        <f t="shared" si="81"/>
        <v>-26400</v>
      </c>
      <c r="I1389" s="22">
        <f t="shared" si="80"/>
        <v>2.6666666666666665</v>
      </c>
      <c r="J1389" s="37"/>
      <c r="K1389" t="s">
        <v>778</v>
      </c>
      <c r="L1389" s="37"/>
      <c r="M1389" s="2">
        <v>450</v>
      </c>
    </row>
    <row r="1390" spans="2:13" ht="12.75">
      <c r="B1390" s="289">
        <v>1000</v>
      </c>
      <c r="C1390" s="1" t="s">
        <v>240</v>
      </c>
      <c r="D1390" s="12" t="s">
        <v>711</v>
      </c>
      <c r="E1390" s="1" t="s">
        <v>23</v>
      </c>
      <c r="F1390" s="27" t="s">
        <v>784</v>
      </c>
      <c r="G1390" s="27" t="s">
        <v>304</v>
      </c>
      <c r="H1390" s="6">
        <f t="shared" si="81"/>
        <v>-27400</v>
      </c>
      <c r="I1390" s="22">
        <f t="shared" si="80"/>
        <v>2.2222222222222223</v>
      </c>
      <c r="K1390" t="s">
        <v>778</v>
      </c>
      <c r="M1390" s="2">
        <v>450</v>
      </c>
    </row>
    <row r="1391" spans="2:13" ht="12.75">
      <c r="B1391" s="289">
        <v>1000</v>
      </c>
      <c r="C1391" s="1" t="s">
        <v>240</v>
      </c>
      <c r="D1391" s="12" t="s">
        <v>711</v>
      </c>
      <c r="E1391" s="1" t="s">
        <v>23</v>
      </c>
      <c r="F1391" s="27" t="s">
        <v>784</v>
      </c>
      <c r="G1391" s="27" t="s">
        <v>306</v>
      </c>
      <c r="H1391" s="6">
        <f t="shared" si="81"/>
        <v>-28400</v>
      </c>
      <c r="I1391" s="22">
        <f t="shared" si="80"/>
        <v>2.2222222222222223</v>
      </c>
      <c r="K1391" t="s">
        <v>778</v>
      </c>
      <c r="M1391" s="2">
        <v>450</v>
      </c>
    </row>
    <row r="1392" spans="2:13" ht="12.75">
      <c r="B1392" s="289">
        <v>1400</v>
      </c>
      <c r="C1392" s="1" t="s">
        <v>240</v>
      </c>
      <c r="D1392" s="12" t="s">
        <v>711</v>
      </c>
      <c r="E1392" s="1" t="s">
        <v>23</v>
      </c>
      <c r="F1392" s="27" t="s">
        <v>784</v>
      </c>
      <c r="G1392" s="27" t="s">
        <v>335</v>
      </c>
      <c r="H1392" s="6">
        <f t="shared" si="81"/>
        <v>-29800</v>
      </c>
      <c r="I1392" s="22">
        <f t="shared" si="80"/>
        <v>3.111111111111111</v>
      </c>
      <c r="K1392" t="s">
        <v>778</v>
      </c>
      <c r="M1392" s="2">
        <v>450</v>
      </c>
    </row>
    <row r="1393" spans="2:13" ht="12.75">
      <c r="B1393" s="289">
        <v>1000</v>
      </c>
      <c r="C1393" s="1" t="s">
        <v>240</v>
      </c>
      <c r="D1393" s="12" t="s">
        <v>711</v>
      </c>
      <c r="E1393" s="1" t="s">
        <v>23</v>
      </c>
      <c r="F1393" s="27" t="s">
        <v>784</v>
      </c>
      <c r="G1393" s="27" t="s">
        <v>337</v>
      </c>
      <c r="H1393" s="6">
        <f t="shared" si="81"/>
        <v>-30800</v>
      </c>
      <c r="I1393" s="22">
        <f t="shared" si="80"/>
        <v>2.2222222222222223</v>
      </c>
      <c r="K1393" t="s">
        <v>778</v>
      </c>
      <c r="M1393" s="2">
        <v>450</v>
      </c>
    </row>
    <row r="1394" spans="2:13" ht="12.75">
      <c r="B1394" s="289">
        <v>400</v>
      </c>
      <c r="C1394" s="1" t="s">
        <v>240</v>
      </c>
      <c r="D1394" s="1" t="s">
        <v>711</v>
      </c>
      <c r="E1394" s="1" t="s">
        <v>23</v>
      </c>
      <c r="F1394" s="27" t="s">
        <v>784</v>
      </c>
      <c r="G1394" s="27" t="s">
        <v>339</v>
      </c>
      <c r="H1394" s="6">
        <f t="shared" si="81"/>
        <v>-31200</v>
      </c>
      <c r="I1394" s="22">
        <f aca="true" t="shared" si="82" ref="I1394:I1457">+B1394/M1394</f>
        <v>0.8888888888888888</v>
      </c>
      <c r="K1394" t="s">
        <v>778</v>
      </c>
      <c r="M1394" s="2">
        <v>450</v>
      </c>
    </row>
    <row r="1395" spans="2:13" ht="12.75">
      <c r="B1395" s="289">
        <v>1600</v>
      </c>
      <c r="C1395" s="1" t="s">
        <v>240</v>
      </c>
      <c r="D1395" s="1" t="s">
        <v>711</v>
      </c>
      <c r="E1395" s="1" t="s">
        <v>23</v>
      </c>
      <c r="F1395" s="27" t="s">
        <v>784</v>
      </c>
      <c r="G1395" s="27" t="s">
        <v>343</v>
      </c>
      <c r="H1395" s="6">
        <f t="shared" si="81"/>
        <v>-32800</v>
      </c>
      <c r="I1395" s="22">
        <f t="shared" si="82"/>
        <v>3.5555555555555554</v>
      </c>
      <c r="K1395" t="s">
        <v>778</v>
      </c>
      <c r="M1395" s="2">
        <v>450</v>
      </c>
    </row>
    <row r="1396" spans="2:13" ht="12.75">
      <c r="B1396" s="289">
        <v>1800</v>
      </c>
      <c r="C1396" s="1" t="s">
        <v>240</v>
      </c>
      <c r="D1396" s="1" t="s">
        <v>711</v>
      </c>
      <c r="E1396" s="1" t="s">
        <v>23</v>
      </c>
      <c r="F1396" s="27" t="s">
        <v>784</v>
      </c>
      <c r="G1396" s="27" t="s">
        <v>404</v>
      </c>
      <c r="H1396" s="6">
        <f aca="true" t="shared" si="83" ref="H1396:H1427">H1395-B1396</f>
        <v>-34600</v>
      </c>
      <c r="I1396" s="22">
        <f t="shared" si="82"/>
        <v>4</v>
      </c>
      <c r="K1396" t="s">
        <v>778</v>
      </c>
      <c r="M1396" s="2">
        <v>450</v>
      </c>
    </row>
    <row r="1397" spans="2:13" ht="12.75">
      <c r="B1397" s="289">
        <v>1100</v>
      </c>
      <c r="C1397" s="1" t="s">
        <v>240</v>
      </c>
      <c r="D1397" s="1" t="s">
        <v>711</v>
      </c>
      <c r="E1397" s="1" t="s">
        <v>23</v>
      </c>
      <c r="F1397" s="27" t="s">
        <v>784</v>
      </c>
      <c r="G1397" s="27" t="s">
        <v>50</v>
      </c>
      <c r="H1397" s="6">
        <f t="shared" si="83"/>
        <v>-35700</v>
      </c>
      <c r="I1397" s="22">
        <f t="shared" si="82"/>
        <v>2.4444444444444446</v>
      </c>
      <c r="K1397" t="s">
        <v>778</v>
      </c>
      <c r="M1397" s="2">
        <v>450</v>
      </c>
    </row>
    <row r="1398" spans="2:13" ht="12.75">
      <c r="B1398" s="289">
        <v>800</v>
      </c>
      <c r="C1398" s="1" t="s">
        <v>240</v>
      </c>
      <c r="D1398" s="1" t="s">
        <v>711</v>
      </c>
      <c r="E1398" s="1" t="s">
        <v>23</v>
      </c>
      <c r="F1398" s="27" t="s">
        <v>784</v>
      </c>
      <c r="G1398" s="27" t="s">
        <v>407</v>
      </c>
      <c r="H1398" s="6">
        <f t="shared" si="83"/>
        <v>-36500</v>
      </c>
      <c r="I1398" s="22">
        <f t="shared" si="82"/>
        <v>1.7777777777777777</v>
      </c>
      <c r="K1398" t="s">
        <v>778</v>
      </c>
      <c r="M1398" s="2">
        <v>450</v>
      </c>
    </row>
    <row r="1399" spans="2:13" ht="12.75">
      <c r="B1399" s="289">
        <v>1000</v>
      </c>
      <c r="C1399" s="1" t="s">
        <v>240</v>
      </c>
      <c r="D1399" s="1" t="s">
        <v>711</v>
      </c>
      <c r="E1399" s="1" t="s">
        <v>23</v>
      </c>
      <c r="F1399" s="27" t="s">
        <v>784</v>
      </c>
      <c r="G1399" s="27" t="s">
        <v>51</v>
      </c>
      <c r="H1399" s="6">
        <f t="shared" si="83"/>
        <v>-37500</v>
      </c>
      <c r="I1399" s="22">
        <f t="shared" si="82"/>
        <v>2.2222222222222223</v>
      </c>
      <c r="K1399" t="s">
        <v>778</v>
      </c>
      <c r="M1399" s="2">
        <v>450</v>
      </c>
    </row>
    <row r="1400" spans="2:13" ht="12.75">
      <c r="B1400" s="289">
        <v>1400</v>
      </c>
      <c r="C1400" s="1" t="s">
        <v>240</v>
      </c>
      <c r="D1400" s="1" t="s">
        <v>711</v>
      </c>
      <c r="E1400" s="1" t="s">
        <v>23</v>
      </c>
      <c r="F1400" s="27" t="s">
        <v>784</v>
      </c>
      <c r="G1400" s="27" t="s">
        <v>468</v>
      </c>
      <c r="H1400" s="6">
        <f t="shared" si="83"/>
        <v>-38900</v>
      </c>
      <c r="I1400" s="22">
        <f t="shared" si="82"/>
        <v>3.111111111111111</v>
      </c>
      <c r="K1400" t="s">
        <v>778</v>
      </c>
      <c r="M1400" s="2">
        <v>450</v>
      </c>
    </row>
    <row r="1401" spans="2:13" ht="12.75">
      <c r="B1401" s="289">
        <v>800</v>
      </c>
      <c r="C1401" s="1" t="s">
        <v>240</v>
      </c>
      <c r="D1401" s="1" t="s">
        <v>711</v>
      </c>
      <c r="E1401" s="1" t="s">
        <v>23</v>
      </c>
      <c r="F1401" s="27" t="s">
        <v>784</v>
      </c>
      <c r="G1401" s="27" t="s">
        <v>785</v>
      </c>
      <c r="H1401" s="6">
        <f t="shared" si="83"/>
        <v>-39700</v>
      </c>
      <c r="I1401" s="22">
        <f t="shared" si="82"/>
        <v>1.7777777777777777</v>
      </c>
      <c r="K1401" t="s">
        <v>778</v>
      </c>
      <c r="M1401" s="2">
        <v>450</v>
      </c>
    </row>
    <row r="1402" spans="2:13" ht="12.75">
      <c r="B1402" s="289">
        <v>400</v>
      </c>
      <c r="C1402" s="1" t="s">
        <v>240</v>
      </c>
      <c r="D1402" s="1" t="s">
        <v>711</v>
      </c>
      <c r="E1402" s="1" t="s">
        <v>23</v>
      </c>
      <c r="F1402" s="27" t="s">
        <v>784</v>
      </c>
      <c r="G1402" s="27" t="s">
        <v>529</v>
      </c>
      <c r="H1402" s="6">
        <f t="shared" si="83"/>
        <v>-40100</v>
      </c>
      <c r="I1402" s="22">
        <f t="shared" si="82"/>
        <v>0.8888888888888888</v>
      </c>
      <c r="K1402" t="s">
        <v>778</v>
      </c>
      <c r="M1402" s="2">
        <v>450</v>
      </c>
    </row>
    <row r="1403" spans="2:13" ht="12.75">
      <c r="B1403" s="289">
        <v>1100</v>
      </c>
      <c r="C1403" s="1" t="s">
        <v>240</v>
      </c>
      <c r="D1403" s="1" t="s">
        <v>711</v>
      </c>
      <c r="E1403" s="1" t="s">
        <v>23</v>
      </c>
      <c r="F1403" s="27" t="s">
        <v>784</v>
      </c>
      <c r="G1403" s="27" t="s">
        <v>549</v>
      </c>
      <c r="H1403" s="6">
        <f t="shared" si="83"/>
        <v>-41200</v>
      </c>
      <c r="I1403" s="22">
        <f t="shared" si="82"/>
        <v>2.4444444444444446</v>
      </c>
      <c r="K1403" t="s">
        <v>778</v>
      </c>
      <c r="M1403" s="2">
        <v>450</v>
      </c>
    </row>
    <row r="1404" spans="2:13" ht="12.75">
      <c r="B1404" s="289">
        <v>1200</v>
      </c>
      <c r="C1404" s="1" t="s">
        <v>240</v>
      </c>
      <c r="D1404" s="1" t="s">
        <v>711</v>
      </c>
      <c r="E1404" s="1" t="s">
        <v>23</v>
      </c>
      <c r="F1404" s="27" t="s">
        <v>784</v>
      </c>
      <c r="G1404" s="27" t="s">
        <v>458</v>
      </c>
      <c r="H1404" s="6">
        <f t="shared" si="83"/>
        <v>-42400</v>
      </c>
      <c r="I1404" s="22">
        <f t="shared" si="82"/>
        <v>2.6666666666666665</v>
      </c>
      <c r="K1404" t="s">
        <v>778</v>
      </c>
      <c r="M1404" s="2">
        <v>450</v>
      </c>
    </row>
    <row r="1405" spans="2:13" ht="12.75">
      <c r="B1405" s="289">
        <v>800</v>
      </c>
      <c r="C1405" s="1" t="s">
        <v>240</v>
      </c>
      <c r="D1405" s="1" t="s">
        <v>711</v>
      </c>
      <c r="E1405" s="1" t="s">
        <v>23</v>
      </c>
      <c r="F1405" s="27" t="s">
        <v>784</v>
      </c>
      <c r="G1405" s="27" t="s">
        <v>462</v>
      </c>
      <c r="H1405" s="6">
        <f t="shared" si="83"/>
        <v>-43200</v>
      </c>
      <c r="I1405" s="22">
        <f t="shared" si="82"/>
        <v>1.7777777777777777</v>
      </c>
      <c r="K1405" t="s">
        <v>778</v>
      </c>
      <c r="M1405" s="2">
        <v>450</v>
      </c>
    </row>
    <row r="1406" spans="2:13" ht="12.75">
      <c r="B1406" s="289">
        <v>800</v>
      </c>
      <c r="C1406" s="1" t="s">
        <v>240</v>
      </c>
      <c r="D1406" s="1" t="s">
        <v>711</v>
      </c>
      <c r="E1406" s="1" t="s">
        <v>23</v>
      </c>
      <c r="F1406" s="27" t="s">
        <v>784</v>
      </c>
      <c r="G1406" s="27" t="s">
        <v>409</v>
      </c>
      <c r="H1406" s="6">
        <f t="shared" si="83"/>
        <v>-44000</v>
      </c>
      <c r="I1406" s="22">
        <f t="shared" si="82"/>
        <v>1.7777777777777777</v>
      </c>
      <c r="K1406" t="s">
        <v>778</v>
      </c>
      <c r="M1406" s="2">
        <v>450</v>
      </c>
    </row>
    <row r="1407" spans="2:13" ht="12.75">
      <c r="B1407" s="289">
        <v>400</v>
      </c>
      <c r="C1407" s="1" t="s">
        <v>240</v>
      </c>
      <c r="D1407" s="1" t="s">
        <v>711</v>
      </c>
      <c r="E1407" s="1" t="s">
        <v>23</v>
      </c>
      <c r="F1407" s="27" t="s">
        <v>784</v>
      </c>
      <c r="G1407" s="27" t="s">
        <v>659</v>
      </c>
      <c r="H1407" s="6">
        <f t="shared" si="83"/>
        <v>-44400</v>
      </c>
      <c r="I1407" s="22">
        <f t="shared" si="82"/>
        <v>0.8888888888888888</v>
      </c>
      <c r="K1407" t="s">
        <v>778</v>
      </c>
      <c r="M1407" s="2">
        <v>450</v>
      </c>
    </row>
    <row r="1408" spans="2:13" ht="12.75">
      <c r="B1408" s="289">
        <v>400</v>
      </c>
      <c r="C1408" s="1" t="s">
        <v>240</v>
      </c>
      <c r="D1408" s="1" t="s">
        <v>711</v>
      </c>
      <c r="E1408" s="1" t="s">
        <v>23</v>
      </c>
      <c r="F1408" s="27" t="s">
        <v>784</v>
      </c>
      <c r="G1408" s="27" t="s">
        <v>569</v>
      </c>
      <c r="H1408" s="6">
        <f t="shared" si="83"/>
        <v>-44800</v>
      </c>
      <c r="I1408" s="22">
        <f t="shared" si="82"/>
        <v>0.8888888888888888</v>
      </c>
      <c r="K1408" t="s">
        <v>778</v>
      </c>
      <c r="M1408" s="2">
        <v>450</v>
      </c>
    </row>
    <row r="1409" spans="2:13" ht="12.75">
      <c r="B1409" s="263">
        <v>1900</v>
      </c>
      <c r="C1409" s="71" t="s">
        <v>240</v>
      </c>
      <c r="D1409" s="33" t="s">
        <v>711</v>
      </c>
      <c r="E1409" s="71" t="s">
        <v>23</v>
      </c>
      <c r="F1409" s="60" t="s">
        <v>786</v>
      </c>
      <c r="G1409" s="31" t="s">
        <v>208</v>
      </c>
      <c r="H1409" s="6">
        <f t="shared" si="83"/>
        <v>-46700</v>
      </c>
      <c r="I1409" s="22">
        <f t="shared" si="82"/>
        <v>4.222222222222222</v>
      </c>
      <c r="K1409" t="s">
        <v>778</v>
      </c>
      <c r="M1409" s="2">
        <v>450</v>
      </c>
    </row>
    <row r="1410" spans="2:13" ht="12.75">
      <c r="B1410" s="263">
        <v>1900</v>
      </c>
      <c r="C1410" s="33" t="s">
        <v>240</v>
      </c>
      <c r="D1410" s="12" t="s">
        <v>711</v>
      </c>
      <c r="E1410" s="33" t="s">
        <v>23</v>
      </c>
      <c r="F1410" s="27" t="s">
        <v>786</v>
      </c>
      <c r="G1410" s="31" t="s">
        <v>211</v>
      </c>
      <c r="H1410" s="6">
        <f t="shared" si="83"/>
        <v>-48600</v>
      </c>
      <c r="I1410" s="22">
        <f t="shared" si="82"/>
        <v>4.222222222222222</v>
      </c>
      <c r="K1410" t="s">
        <v>778</v>
      </c>
      <c r="M1410" s="2">
        <v>450</v>
      </c>
    </row>
    <row r="1411" spans="2:13" ht="12.75">
      <c r="B1411" s="263">
        <v>1800</v>
      </c>
      <c r="C1411" s="12" t="s">
        <v>240</v>
      </c>
      <c r="D1411" s="12" t="s">
        <v>711</v>
      </c>
      <c r="E1411" s="33" t="s">
        <v>23</v>
      </c>
      <c r="F1411" s="27" t="s">
        <v>786</v>
      </c>
      <c r="G1411" s="31" t="s">
        <v>214</v>
      </c>
      <c r="H1411" s="6">
        <f t="shared" si="83"/>
        <v>-50400</v>
      </c>
      <c r="I1411" s="22">
        <f t="shared" si="82"/>
        <v>4</v>
      </c>
      <c r="K1411" t="s">
        <v>778</v>
      </c>
      <c r="M1411" s="2">
        <v>450</v>
      </c>
    </row>
    <row r="1412" spans="1:13" ht="12.75">
      <c r="A1412" s="12"/>
      <c r="B1412" s="263">
        <v>1900</v>
      </c>
      <c r="C1412" s="12" t="s">
        <v>240</v>
      </c>
      <c r="D1412" s="12" t="s">
        <v>711</v>
      </c>
      <c r="E1412" s="12" t="s">
        <v>23</v>
      </c>
      <c r="F1412" s="27" t="s">
        <v>786</v>
      </c>
      <c r="G1412" s="30" t="s">
        <v>227</v>
      </c>
      <c r="H1412" s="6">
        <f t="shared" si="83"/>
        <v>-52300</v>
      </c>
      <c r="I1412" s="22">
        <f t="shared" si="82"/>
        <v>4.222222222222222</v>
      </c>
      <c r="J1412" s="15"/>
      <c r="K1412" t="s">
        <v>778</v>
      </c>
      <c r="L1412" s="15"/>
      <c r="M1412" s="2">
        <v>450</v>
      </c>
    </row>
    <row r="1413" spans="2:13" ht="12.75">
      <c r="B1413" s="289">
        <v>1850</v>
      </c>
      <c r="C1413" s="1" t="s">
        <v>240</v>
      </c>
      <c r="D1413" s="12" t="s">
        <v>711</v>
      </c>
      <c r="E1413" s="1" t="s">
        <v>23</v>
      </c>
      <c r="F1413" s="27" t="s">
        <v>786</v>
      </c>
      <c r="G1413" s="27" t="s">
        <v>216</v>
      </c>
      <c r="H1413" s="6">
        <f t="shared" si="83"/>
        <v>-54150</v>
      </c>
      <c r="I1413" s="22">
        <f t="shared" si="82"/>
        <v>4.111111111111111</v>
      </c>
      <c r="K1413" t="s">
        <v>778</v>
      </c>
      <c r="M1413" s="2">
        <v>450</v>
      </c>
    </row>
    <row r="1414" spans="2:13" ht="12.75">
      <c r="B1414" s="289">
        <v>1900</v>
      </c>
      <c r="C1414" s="1" t="s">
        <v>240</v>
      </c>
      <c r="D1414" s="12" t="s">
        <v>711</v>
      </c>
      <c r="E1414" s="1" t="s">
        <v>23</v>
      </c>
      <c r="F1414" s="27" t="s">
        <v>786</v>
      </c>
      <c r="G1414" s="27" t="s">
        <v>218</v>
      </c>
      <c r="H1414" s="6">
        <f t="shared" si="83"/>
        <v>-56050</v>
      </c>
      <c r="I1414" s="22">
        <f t="shared" si="82"/>
        <v>4.222222222222222</v>
      </c>
      <c r="K1414" t="s">
        <v>778</v>
      </c>
      <c r="M1414" s="2">
        <v>450</v>
      </c>
    </row>
    <row r="1415" spans="2:13" ht="12.75">
      <c r="B1415" s="289">
        <v>1800</v>
      </c>
      <c r="C1415" s="1" t="s">
        <v>240</v>
      </c>
      <c r="D1415" s="12" t="s">
        <v>711</v>
      </c>
      <c r="E1415" s="1" t="s">
        <v>23</v>
      </c>
      <c r="F1415" s="27" t="s">
        <v>786</v>
      </c>
      <c r="G1415" s="27" t="s">
        <v>271</v>
      </c>
      <c r="H1415" s="6">
        <f t="shared" si="83"/>
        <v>-57850</v>
      </c>
      <c r="I1415" s="22">
        <f t="shared" si="82"/>
        <v>4</v>
      </c>
      <c r="K1415" t="s">
        <v>778</v>
      </c>
      <c r="M1415" s="2">
        <v>450</v>
      </c>
    </row>
    <row r="1416" spans="2:13" ht="12.75">
      <c r="B1416" s="289">
        <v>1900</v>
      </c>
      <c r="C1416" s="38" t="s">
        <v>240</v>
      </c>
      <c r="D1416" s="12" t="s">
        <v>711</v>
      </c>
      <c r="E1416" s="38" t="s">
        <v>23</v>
      </c>
      <c r="F1416" s="27" t="s">
        <v>786</v>
      </c>
      <c r="G1416" s="27" t="s">
        <v>273</v>
      </c>
      <c r="H1416" s="6">
        <f t="shared" si="83"/>
        <v>-59750</v>
      </c>
      <c r="I1416" s="22">
        <f t="shared" si="82"/>
        <v>4.222222222222222</v>
      </c>
      <c r="J1416" s="37"/>
      <c r="K1416" t="s">
        <v>778</v>
      </c>
      <c r="L1416" s="37"/>
      <c r="M1416" s="2">
        <v>450</v>
      </c>
    </row>
    <row r="1417" spans="2:13" ht="12.75">
      <c r="B1417" s="289">
        <v>1850</v>
      </c>
      <c r="C1417" s="1" t="s">
        <v>240</v>
      </c>
      <c r="D1417" s="12" t="s">
        <v>711</v>
      </c>
      <c r="E1417" s="1" t="s">
        <v>23</v>
      </c>
      <c r="F1417" s="27" t="s">
        <v>786</v>
      </c>
      <c r="G1417" s="27" t="s">
        <v>304</v>
      </c>
      <c r="H1417" s="6">
        <f t="shared" si="83"/>
        <v>-61600</v>
      </c>
      <c r="I1417" s="22">
        <f t="shared" si="82"/>
        <v>4.111111111111111</v>
      </c>
      <c r="K1417" t="s">
        <v>778</v>
      </c>
      <c r="M1417" s="2">
        <v>450</v>
      </c>
    </row>
    <row r="1418" spans="2:13" ht="12.75">
      <c r="B1418" s="289">
        <v>1900</v>
      </c>
      <c r="C1418" s="1" t="s">
        <v>240</v>
      </c>
      <c r="D1418" s="12" t="s">
        <v>711</v>
      </c>
      <c r="E1418" s="1" t="s">
        <v>23</v>
      </c>
      <c r="F1418" s="27" t="s">
        <v>786</v>
      </c>
      <c r="G1418" s="27" t="s">
        <v>306</v>
      </c>
      <c r="H1418" s="6">
        <f t="shared" si="83"/>
        <v>-63500</v>
      </c>
      <c r="I1418" s="22">
        <f t="shared" si="82"/>
        <v>4.222222222222222</v>
      </c>
      <c r="K1418" t="s">
        <v>778</v>
      </c>
      <c r="M1418" s="2">
        <v>450</v>
      </c>
    </row>
    <row r="1419" spans="2:13" ht="12.75">
      <c r="B1419" s="289">
        <v>500</v>
      </c>
      <c r="C1419" s="1" t="s">
        <v>240</v>
      </c>
      <c r="D1419" s="12" t="s">
        <v>711</v>
      </c>
      <c r="E1419" s="1" t="s">
        <v>23</v>
      </c>
      <c r="F1419" s="27" t="s">
        <v>786</v>
      </c>
      <c r="G1419" s="27" t="s">
        <v>335</v>
      </c>
      <c r="H1419" s="6">
        <f t="shared" si="83"/>
        <v>-64000</v>
      </c>
      <c r="I1419" s="22">
        <f t="shared" si="82"/>
        <v>1.1111111111111112</v>
      </c>
      <c r="K1419" t="s">
        <v>778</v>
      </c>
      <c r="M1419" s="2">
        <v>450</v>
      </c>
    </row>
    <row r="1420" spans="2:13" ht="12.75">
      <c r="B1420" s="289">
        <v>500</v>
      </c>
      <c r="C1420" s="1" t="s">
        <v>240</v>
      </c>
      <c r="D1420" s="12" t="s">
        <v>711</v>
      </c>
      <c r="E1420" s="1" t="s">
        <v>23</v>
      </c>
      <c r="F1420" s="27" t="s">
        <v>786</v>
      </c>
      <c r="G1420" s="27" t="s">
        <v>335</v>
      </c>
      <c r="H1420" s="6">
        <f t="shared" si="83"/>
        <v>-64500</v>
      </c>
      <c r="I1420" s="22">
        <f t="shared" si="82"/>
        <v>1.1111111111111112</v>
      </c>
      <c r="K1420" t="s">
        <v>778</v>
      </c>
      <c r="M1420" s="2">
        <v>450</v>
      </c>
    </row>
    <row r="1421" spans="2:13" ht="12.75">
      <c r="B1421" s="289">
        <v>600</v>
      </c>
      <c r="C1421" s="1" t="s">
        <v>240</v>
      </c>
      <c r="D1421" s="12" t="s">
        <v>711</v>
      </c>
      <c r="E1421" s="1" t="s">
        <v>23</v>
      </c>
      <c r="F1421" s="27" t="s">
        <v>786</v>
      </c>
      <c r="G1421" s="27" t="s">
        <v>337</v>
      </c>
      <c r="H1421" s="6">
        <f t="shared" si="83"/>
        <v>-65100</v>
      </c>
      <c r="I1421" s="22">
        <f t="shared" si="82"/>
        <v>1.3333333333333333</v>
      </c>
      <c r="K1421" t="s">
        <v>778</v>
      </c>
      <c r="M1421" s="2">
        <v>450</v>
      </c>
    </row>
    <row r="1422" spans="2:13" ht="12.75">
      <c r="B1422" s="289">
        <v>500</v>
      </c>
      <c r="C1422" s="1" t="s">
        <v>240</v>
      </c>
      <c r="D1422" s="1" t="s">
        <v>711</v>
      </c>
      <c r="E1422" s="1" t="s">
        <v>23</v>
      </c>
      <c r="F1422" s="27" t="s">
        <v>786</v>
      </c>
      <c r="G1422" s="27" t="s">
        <v>339</v>
      </c>
      <c r="H1422" s="6">
        <f t="shared" si="83"/>
        <v>-65600</v>
      </c>
      <c r="I1422" s="22">
        <f t="shared" si="82"/>
        <v>1.1111111111111112</v>
      </c>
      <c r="K1422" t="s">
        <v>778</v>
      </c>
      <c r="M1422" s="2">
        <v>450</v>
      </c>
    </row>
    <row r="1423" spans="2:13" ht="12.75">
      <c r="B1423" s="289">
        <v>1900</v>
      </c>
      <c r="C1423" s="1" t="s">
        <v>240</v>
      </c>
      <c r="D1423" s="1" t="s">
        <v>711</v>
      </c>
      <c r="E1423" s="1" t="s">
        <v>23</v>
      </c>
      <c r="F1423" s="27" t="s">
        <v>786</v>
      </c>
      <c r="G1423" s="27" t="s">
        <v>341</v>
      </c>
      <c r="H1423" s="6">
        <f t="shared" si="83"/>
        <v>-67500</v>
      </c>
      <c r="I1423" s="22">
        <f t="shared" si="82"/>
        <v>4.222222222222222</v>
      </c>
      <c r="K1423" t="s">
        <v>778</v>
      </c>
      <c r="M1423" s="2">
        <v>450</v>
      </c>
    </row>
    <row r="1424" spans="2:13" ht="12.75">
      <c r="B1424" s="289">
        <v>1900</v>
      </c>
      <c r="C1424" s="1" t="s">
        <v>240</v>
      </c>
      <c r="D1424" s="1" t="s">
        <v>711</v>
      </c>
      <c r="E1424" s="1" t="s">
        <v>23</v>
      </c>
      <c r="F1424" s="27" t="s">
        <v>786</v>
      </c>
      <c r="G1424" s="27" t="s">
        <v>343</v>
      </c>
      <c r="H1424" s="6">
        <f t="shared" si="83"/>
        <v>-69400</v>
      </c>
      <c r="I1424" s="22">
        <f t="shared" si="82"/>
        <v>4.222222222222222</v>
      </c>
      <c r="K1424" t="s">
        <v>778</v>
      </c>
      <c r="M1424" s="2">
        <v>450</v>
      </c>
    </row>
    <row r="1425" spans="2:13" ht="12.75">
      <c r="B1425" s="289">
        <v>1800</v>
      </c>
      <c r="C1425" s="1" t="s">
        <v>240</v>
      </c>
      <c r="D1425" s="1" t="s">
        <v>711</v>
      </c>
      <c r="E1425" s="1" t="s">
        <v>23</v>
      </c>
      <c r="F1425" s="27" t="s">
        <v>786</v>
      </c>
      <c r="G1425" s="27" t="s">
        <v>404</v>
      </c>
      <c r="H1425" s="6">
        <f t="shared" si="83"/>
        <v>-71200</v>
      </c>
      <c r="I1425" s="22">
        <f t="shared" si="82"/>
        <v>4</v>
      </c>
      <c r="K1425" t="s">
        <v>778</v>
      </c>
      <c r="M1425" s="2">
        <v>450</v>
      </c>
    </row>
    <row r="1426" spans="2:13" ht="12.75">
      <c r="B1426" s="289">
        <v>1900</v>
      </c>
      <c r="C1426" s="71" t="s">
        <v>240</v>
      </c>
      <c r="D1426" s="71" t="s">
        <v>711</v>
      </c>
      <c r="E1426" s="71" t="s">
        <v>23</v>
      </c>
      <c r="F1426" s="60" t="s">
        <v>786</v>
      </c>
      <c r="G1426" s="60" t="s">
        <v>50</v>
      </c>
      <c r="H1426" s="6">
        <f t="shared" si="83"/>
        <v>-73100</v>
      </c>
      <c r="I1426" s="22">
        <f t="shared" si="82"/>
        <v>4.222222222222222</v>
      </c>
      <c r="K1426" t="s">
        <v>778</v>
      </c>
      <c r="M1426" s="2">
        <v>450</v>
      </c>
    </row>
    <row r="1427" spans="2:13" ht="12.75">
      <c r="B1427" s="289">
        <v>1800</v>
      </c>
      <c r="C1427" s="71" t="s">
        <v>240</v>
      </c>
      <c r="D1427" s="1" t="s">
        <v>711</v>
      </c>
      <c r="E1427" s="1" t="s">
        <v>23</v>
      </c>
      <c r="F1427" s="27" t="s">
        <v>786</v>
      </c>
      <c r="G1427" s="27" t="s">
        <v>407</v>
      </c>
      <c r="H1427" s="6">
        <f t="shared" si="83"/>
        <v>-74900</v>
      </c>
      <c r="I1427" s="22">
        <f t="shared" si="82"/>
        <v>4</v>
      </c>
      <c r="K1427" t="s">
        <v>778</v>
      </c>
      <c r="M1427" s="2">
        <v>450</v>
      </c>
    </row>
    <row r="1428" spans="2:13" ht="12.75">
      <c r="B1428" s="289">
        <v>1900</v>
      </c>
      <c r="C1428" s="71" t="s">
        <v>240</v>
      </c>
      <c r="D1428" s="1" t="s">
        <v>711</v>
      </c>
      <c r="E1428" s="1" t="s">
        <v>23</v>
      </c>
      <c r="F1428" s="27" t="s">
        <v>786</v>
      </c>
      <c r="G1428" s="27" t="s">
        <v>51</v>
      </c>
      <c r="H1428" s="6">
        <f aca="true" t="shared" si="84" ref="H1428:H1445">H1427-B1428</f>
        <v>-76800</v>
      </c>
      <c r="I1428" s="22">
        <f t="shared" si="82"/>
        <v>4.222222222222222</v>
      </c>
      <c r="K1428" t="s">
        <v>778</v>
      </c>
      <c r="M1428" s="2">
        <v>450</v>
      </c>
    </row>
    <row r="1429" spans="2:13" ht="12.75">
      <c r="B1429" s="289">
        <v>500</v>
      </c>
      <c r="C1429" s="71" t="s">
        <v>240</v>
      </c>
      <c r="D1429" s="1" t="s">
        <v>711</v>
      </c>
      <c r="E1429" s="1" t="s">
        <v>23</v>
      </c>
      <c r="F1429" s="27" t="s">
        <v>786</v>
      </c>
      <c r="G1429" s="27" t="s">
        <v>468</v>
      </c>
      <c r="H1429" s="6">
        <f t="shared" si="84"/>
        <v>-77300</v>
      </c>
      <c r="I1429" s="22">
        <f t="shared" si="82"/>
        <v>1.1111111111111112</v>
      </c>
      <c r="K1429" t="s">
        <v>778</v>
      </c>
      <c r="M1429" s="2">
        <v>450</v>
      </c>
    </row>
    <row r="1430" spans="2:13" ht="12.75">
      <c r="B1430" s="263">
        <v>650</v>
      </c>
      <c r="C1430" s="12" t="s">
        <v>240</v>
      </c>
      <c r="D1430" s="12" t="s">
        <v>711</v>
      </c>
      <c r="E1430" s="12" t="s">
        <v>23</v>
      </c>
      <c r="F1430" s="27" t="s">
        <v>787</v>
      </c>
      <c r="G1430" s="30" t="s">
        <v>788</v>
      </c>
      <c r="H1430" s="6">
        <f t="shared" si="84"/>
        <v>-77950</v>
      </c>
      <c r="I1430" s="22">
        <f t="shared" si="82"/>
        <v>1.4444444444444444</v>
      </c>
      <c r="K1430" s="365" t="s">
        <v>789</v>
      </c>
      <c r="M1430" s="2">
        <v>450</v>
      </c>
    </row>
    <row r="1431" spans="1:13" s="15" customFormat="1" ht="12.75">
      <c r="A1431" s="1"/>
      <c r="B1431" s="263">
        <v>700</v>
      </c>
      <c r="C1431" s="12" t="s">
        <v>240</v>
      </c>
      <c r="D1431" s="12" t="s">
        <v>711</v>
      </c>
      <c r="E1431" s="12" t="s">
        <v>23</v>
      </c>
      <c r="F1431" s="27" t="s">
        <v>787</v>
      </c>
      <c r="G1431" s="30" t="s">
        <v>790</v>
      </c>
      <c r="H1431" s="6">
        <f t="shared" si="84"/>
        <v>-78650</v>
      </c>
      <c r="I1431" s="22">
        <f t="shared" si="82"/>
        <v>1.5555555555555556</v>
      </c>
      <c r="J1431"/>
      <c r="K1431" s="365" t="s">
        <v>789</v>
      </c>
      <c r="L1431"/>
      <c r="M1431" s="2">
        <v>450</v>
      </c>
    </row>
    <row r="1432" spans="1:13" s="15" customFormat="1" ht="12.75">
      <c r="A1432" s="12"/>
      <c r="B1432" s="263">
        <v>450</v>
      </c>
      <c r="C1432" s="12" t="s">
        <v>240</v>
      </c>
      <c r="D1432" s="12" t="s">
        <v>711</v>
      </c>
      <c r="E1432" s="12" t="s">
        <v>23</v>
      </c>
      <c r="F1432" s="27" t="s">
        <v>787</v>
      </c>
      <c r="G1432" s="30" t="s">
        <v>791</v>
      </c>
      <c r="H1432" s="6">
        <f t="shared" si="84"/>
        <v>-79100</v>
      </c>
      <c r="I1432" s="22">
        <f t="shared" si="82"/>
        <v>1</v>
      </c>
      <c r="K1432" s="365" t="s">
        <v>789</v>
      </c>
      <c r="M1432" s="2">
        <v>450</v>
      </c>
    </row>
    <row r="1433" spans="1:13" s="15" customFormat="1" ht="12.75">
      <c r="A1433" s="12"/>
      <c r="B1433" s="263">
        <v>1050</v>
      </c>
      <c r="C1433" s="12" t="s">
        <v>240</v>
      </c>
      <c r="D1433" s="12" t="s">
        <v>711</v>
      </c>
      <c r="E1433" s="12" t="s">
        <v>23</v>
      </c>
      <c r="F1433" s="27" t="s">
        <v>787</v>
      </c>
      <c r="G1433" s="30" t="s">
        <v>792</v>
      </c>
      <c r="H1433" s="6">
        <f t="shared" si="84"/>
        <v>-80150</v>
      </c>
      <c r="I1433" s="22">
        <f t="shared" si="82"/>
        <v>2.3333333333333335</v>
      </c>
      <c r="K1433" s="365" t="s">
        <v>789</v>
      </c>
      <c r="M1433" s="2">
        <v>450</v>
      </c>
    </row>
    <row r="1434" spans="1:13" s="15" customFormat="1" ht="12.75">
      <c r="A1434" s="12"/>
      <c r="B1434" s="263">
        <v>650</v>
      </c>
      <c r="C1434" s="12" t="s">
        <v>240</v>
      </c>
      <c r="D1434" s="12" t="s">
        <v>711</v>
      </c>
      <c r="E1434" s="12" t="s">
        <v>23</v>
      </c>
      <c r="F1434" s="27" t="s">
        <v>787</v>
      </c>
      <c r="G1434" s="30" t="s">
        <v>793</v>
      </c>
      <c r="H1434" s="6">
        <f t="shared" si="84"/>
        <v>-80800</v>
      </c>
      <c r="I1434" s="22">
        <f t="shared" si="82"/>
        <v>1.4444444444444444</v>
      </c>
      <c r="K1434" s="365" t="s">
        <v>789</v>
      </c>
      <c r="M1434" s="2">
        <v>450</v>
      </c>
    </row>
    <row r="1435" spans="1:13" s="15" customFormat="1" ht="12.75">
      <c r="A1435" s="12"/>
      <c r="B1435" s="263">
        <v>500</v>
      </c>
      <c r="C1435" s="12" t="s">
        <v>240</v>
      </c>
      <c r="D1435" s="12" t="s">
        <v>711</v>
      </c>
      <c r="E1435" s="12" t="s">
        <v>23</v>
      </c>
      <c r="F1435" s="27" t="s">
        <v>787</v>
      </c>
      <c r="G1435" s="30" t="s">
        <v>273</v>
      </c>
      <c r="H1435" s="6">
        <f t="shared" si="84"/>
        <v>-81300</v>
      </c>
      <c r="I1435" s="22">
        <f t="shared" si="82"/>
        <v>1.1111111111111112</v>
      </c>
      <c r="K1435" s="365" t="s">
        <v>789</v>
      </c>
      <c r="M1435" s="2">
        <v>450</v>
      </c>
    </row>
    <row r="1436" spans="1:13" s="15" customFormat="1" ht="12.75">
      <c r="A1436" s="12"/>
      <c r="B1436" s="263">
        <v>550</v>
      </c>
      <c r="C1436" s="12" t="s">
        <v>240</v>
      </c>
      <c r="D1436" s="12" t="s">
        <v>711</v>
      </c>
      <c r="E1436" s="12" t="s">
        <v>23</v>
      </c>
      <c r="F1436" s="27" t="s">
        <v>787</v>
      </c>
      <c r="G1436" s="30" t="s">
        <v>306</v>
      </c>
      <c r="H1436" s="6">
        <f t="shared" si="84"/>
        <v>-81850</v>
      </c>
      <c r="I1436" s="22">
        <f t="shared" si="82"/>
        <v>1.2222222222222223</v>
      </c>
      <c r="K1436" s="365" t="s">
        <v>789</v>
      </c>
      <c r="M1436" s="2">
        <v>450</v>
      </c>
    </row>
    <row r="1437" spans="1:13" s="15" customFormat="1" ht="12.75">
      <c r="A1437" s="12"/>
      <c r="B1437" s="263">
        <v>450</v>
      </c>
      <c r="C1437" s="12" t="s">
        <v>240</v>
      </c>
      <c r="D1437" s="12" t="s">
        <v>711</v>
      </c>
      <c r="E1437" s="12" t="s">
        <v>23</v>
      </c>
      <c r="F1437" s="27" t="s">
        <v>787</v>
      </c>
      <c r="G1437" s="30" t="s">
        <v>335</v>
      </c>
      <c r="H1437" s="6">
        <f t="shared" si="84"/>
        <v>-82300</v>
      </c>
      <c r="I1437" s="22">
        <f t="shared" si="82"/>
        <v>1</v>
      </c>
      <c r="K1437" s="365" t="s">
        <v>789</v>
      </c>
      <c r="M1437" s="2">
        <v>450</v>
      </c>
    </row>
    <row r="1438" spans="1:13" s="15" customFormat="1" ht="12.75">
      <c r="A1438" s="12"/>
      <c r="B1438" s="263">
        <v>950</v>
      </c>
      <c r="C1438" s="12" t="s">
        <v>240</v>
      </c>
      <c r="D1438" s="12" t="s">
        <v>711</v>
      </c>
      <c r="E1438" s="12" t="s">
        <v>23</v>
      </c>
      <c r="F1438" s="27" t="s">
        <v>787</v>
      </c>
      <c r="G1438" s="30" t="s">
        <v>337</v>
      </c>
      <c r="H1438" s="6">
        <f t="shared" si="84"/>
        <v>-83250</v>
      </c>
      <c r="I1438" s="22">
        <f t="shared" si="82"/>
        <v>2.111111111111111</v>
      </c>
      <c r="K1438" s="365" t="s">
        <v>789</v>
      </c>
      <c r="M1438" s="2">
        <v>450</v>
      </c>
    </row>
    <row r="1439" spans="2:13" ht="12.75">
      <c r="B1439" s="263">
        <v>500</v>
      </c>
      <c r="C1439" s="12" t="s">
        <v>240</v>
      </c>
      <c r="D1439" s="12" t="s">
        <v>711</v>
      </c>
      <c r="E1439" s="12" t="s">
        <v>23</v>
      </c>
      <c r="F1439" s="27" t="s">
        <v>787</v>
      </c>
      <c r="G1439" s="30" t="s">
        <v>339</v>
      </c>
      <c r="H1439" s="6">
        <f t="shared" si="84"/>
        <v>-83750</v>
      </c>
      <c r="I1439" s="22">
        <f t="shared" si="82"/>
        <v>1.1111111111111112</v>
      </c>
      <c r="K1439" s="365" t="s">
        <v>789</v>
      </c>
      <c r="M1439" s="2">
        <v>450</v>
      </c>
    </row>
    <row r="1440" spans="2:13" ht="12.75">
      <c r="B1440" s="289">
        <v>800</v>
      </c>
      <c r="C1440" s="12" t="s">
        <v>240</v>
      </c>
      <c r="D1440" s="12" t="s">
        <v>711</v>
      </c>
      <c r="E1440" s="1" t="s">
        <v>23</v>
      </c>
      <c r="F1440" s="27" t="s">
        <v>787</v>
      </c>
      <c r="G1440" s="27" t="s">
        <v>343</v>
      </c>
      <c r="H1440" s="6">
        <f t="shared" si="84"/>
        <v>-84550</v>
      </c>
      <c r="I1440" s="22">
        <f t="shared" si="82"/>
        <v>1.7777777777777777</v>
      </c>
      <c r="K1440" s="365" t="s">
        <v>789</v>
      </c>
      <c r="M1440" s="2">
        <v>450</v>
      </c>
    </row>
    <row r="1441" spans="2:13" ht="12.75">
      <c r="B1441" s="289">
        <v>1500</v>
      </c>
      <c r="C1441" s="12" t="s">
        <v>240</v>
      </c>
      <c r="D1441" s="12" t="s">
        <v>711</v>
      </c>
      <c r="E1441" s="1" t="s">
        <v>23</v>
      </c>
      <c r="F1441" s="27" t="s">
        <v>787</v>
      </c>
      <c r="G1441" s="27" t="s">
        <v>404</v>
      </c>
      <c r="H1441" s="6">
        <f t="shared" si="84"/>
        <v>-86050</v>
      </c>
      <c r="I1441" s="22">
        <f t="shared" si="82"/>
        <v>3.3333333333333335</v>
      </c>
      <c r="K1441" s="365" t="s">
        <v>789</v>
      </c>
      <c r="M1441" s="2">
        <v>450</v>
      </c>
    </row>
    <row r="1442" spans="1:13" s="15" customFormat="1" ht="12.75">
      <c r="A1442" s="1"/>
      <c r="B1442" s="289">
        <v>1200</v>
      </c>
      <c r="C1442" s="12" t="s">
        <v>240</v>
      </c>
      <c r="D1442" s="12" t="s">
        <v>711</v>
      </c>
      <c r="E1442" s="1" t="s">
        <v>23</v>
      </c>
      <c r="F1442" s="27" t="s">
        <v>787</v>
      </c>
      <c r="G1442" s="27" t="s">
        <v>50</v>
      </c>
      <c r="H1442" s="6">
        <f t="shared" si="84"/>
        <v>-87250</v>
      </c>
      <c r="I1442" s="22">
        <f t="shared" si="82"/>
        <v>2.6666666666666665</v>
      </c>
      <c r="J1442"/>
      <c r="K1442" s="365" t="s">
        <v>789</v>
      </c>
      <c r="L1442"/>
      <c r="M1442" s="2">
        <v>450</v>
      </c>
    </row>
    <row r="1443" spans="2:13" ht="12.75">
      <c r="B1443" s="289">
        <v>1000</v>
      </c>
      <c r="C1443" s="12" t="s">
        <v>240</v>
      </c>
      <c r="D1443" s="12" t="s">
        <v>711</v>
      </c>
      <c r="E1443" s="1" t="s">
        <v>23</v>
      </c>
      <c r="F1443" s="27" t="s">
        <v>787</v>
      </c>
      <c r="G1443" s="27" t="s">
        <v>407</v>
      </c>
      <c r="H1443" s="6">
        <f t="shared" si="84"/>
        <v>-88250</v>
      </c>
      <c r="I1443" s="22">
        <f t="shared" si="82"/>
        <v>2.2222222222222223</v>
      </c>
      <c r="K1443" s="365" t="s">
        <v>789</v>
      </c>
      <c r="M1443" s="2">
        <v>450</v>
      </c>
    </row>
    <row r="1444" spans="1:13" s="80" customFormat="1" ht="12.75">
      <c r="A1444" s="1"/>
      <c r="B1444" s="289">
        <v>650</v>
      </c>
      <c r="C1444" s="1" t="s">
        <v>240</v>
      </c>
      <c r="D1444" s="12" t="s">
        <v>711</v>
      </c>
      <c r="E1444" s="1" t="s">
        <v>23</v>
      </c>
      <c r="F1444" s="27" t="s">
        <v>787</v>
      </c>
      <c r="G1444" s="27" t="s">
        <v>51</v>
      </c>
      <c r="H1444" s="6">
        <f t="shared" si="84"/>
        <v>-88900</v>
      </c>
      <c r="I1444" s="22">
        <f t="shared" si="82"/>
        <v>1.4444444444444444</v>
      </c>
      <c r="J1444"/>
      <c r="K1444" s="365" t="s">
        <v>789</v>
      </c>
      <c r="L1444"/>
      <c r="M1444" s="2">
        <v>450</v>
      </c>
    </row>
    <row r="1445" spans="2:13" ht="12.75">
      <c r="B1445" s="289">
        <v>800</v>
      </c>
      <c r="C1445" s="71" t="s">
        <v>240</v>
      </c>
      <c r="D1445" s="12" t="s">
        <v>711</v>
      </c>
      <c r="E1445" s="1" t="s">
        <v>23</v>
      </c>
      <c r="F1445" s="27" t="s">
        <v>787</v>
      </c>
      <c r="G1445" s="27" t="s">
        <v>468</v>
      </c>
      <c r="H1445" s="6">
        <f t="shared" si="84"/>
        <v>-89700</v>
      </c>
      <c r="I1445" s="22">
        <f t="shared" si="82"/>
        <v>1.7777777777777777</v>
      </c>
      <c r="K1445" s="365" t="s">
        <v>789</v>
      </c>
      <c r="M1445" s="2">
        <v>450</v>
      </c>
    </row>
    <row r="1446" spans="1:13" ht="12.75">
      <c r="A1446" s="77"/>
      <c r="B1446" s="296">
        <f>SUM(B1366:B1445)</f>
        <v>89700</v>
      </c>
      <c r="C1446" s="77"/>
      <c r="D1446" s="77"/>
      <c r="E1446" s="77" t="s">
        <v>23</v>
      </c>
      <c r="F1446" s="78"/>
      <c r="G1446" s="78"/>
      <c r="H1446" s="79">
        <v>0</v>
      </c>
      <c r="I1446" s="56">
        <f t="shared" si="82"/>
        <v>199.33333333333334</v>
      </c>
      <c r="J1446" s="80"/>
      <c r="K1446" s="80"/>
      <c r="L1446" s="80"/>
      <c r="M1446" s="2">
        <v>450</v>
      </c>
    </row>
    <row r="1447" spans="1:13" s="80" customFormat="1" ht="12.75">
      <c r="A1447" s="1"/>
      <c r="B1447" s="69"/>
      <c r="C1447" s="3"/>
      <c r="D1447" s="1"/>
      <c r="E1447" s="1"/>
      <c r="F1447" s="27"/>
      <c r="G1447" s="27"/>
      <c r="H1447" s="6">
        <f>H1446-B1447</f>
        <v>0</v>
      </c>
      <c r="I1447" s="22">
        <f t="shared" si="82"/>
        <v>0</v>
      </c>
      <c r="J1447"/>
      <c r="K1447"/>
      <c r="L1447"/>
      <c r="M1447" s="2">
        <v>450</v>
      </c>
    </row>
    <row r="1448" spans="2:13" ht="12.75">
      <c r="B1448" s="69"/>
      <c r="H1448" s="6">
        <f>H1447-B1448</f>
        <v>0</v>
      </c>
      <c r="I1448" s="22">
        <f t="shared" si="82"/>
        <v>0</v>
      </c>
      <c r="M1448" s="2">
        <v>450</v>
      </c>
    </row>
    <row r="1449" spans="1:13" ht="12.75">
      <c r="A1449" s="77"/>
      <c r="B1449" s="292">
        <f>+B1453+B1461+B1467+B1471+B1482+B1486</f>
        <v>237000</v>
      </c>
      <c r="C1449" s="81" t="s">
        <v>93</v>
      </c>
      <c r="D1449" s="77"/>
      <c r="E1449" s="77"/>
      <c r="F1449" s="78"/>
      <c r="G1449" s="78"/>
      <c r="H1449" s="79">
        <f>H1448-B1449</f>
        <v>-237000</v>
      </c>
      <c r="I1449" s="56">
        <f t="shared" si="82"/>
        <v>526.6666666666666</v>
      </c>
      <c r="J1449" s="80"/>
      <c r="K1449" s="80"/>
      <c r="L1449" s="80"/>
      <c r="M1449" s="2">
        <v>450</v>
      </c>
    </row>
    <row r="1450" spans="2:13" ht="12.75">
      <c r="B1450" s="293"/>
      <c r="H1450" s="6">
        <v>0</v>
      </c>
      <c r="I1450" s="22">
        <f t="shared" si="82"/>
        <v>0</v>
      </c>
      <c r="M1450" s="2">
        <v>450</v>
      </c>
    </row>
    <row r="1451" spans="1:13" s="57" customFormat="1" ht="12.75">
      <c r="A1451" s="1"/>
      <c r="B1451" s="293"/>
      <c r="C1451" s="1"/>
      <c r="D1451" s="1"/>
      <c r="E1451" s="1"/>
      <c r="F1451" s="27"/>
      <c r="G1451" s="27"/>
      <c r="H1451" s="6">
        <v>0</v>
      </c>
      <c r="I1451" s="22">
        <f t="shared" si="82"/>
        <v>0</v>
      </c>
      <c r="J1451"/>
      <c r="K1451"/>
      <c r="L1451"/>
      <c r="M1451" s="2">
        <v>450</v>
      </c>
    </row>
    <row r="1452" spans="2:13" ht="12.75">
      <c r="B1452" s="293">
        <v>20000</v>
      </c>
      <c r="C1452" s="15" t="s">
        <v>794</v>
      </c>
      <c r="D1452" s="366" t="s">
        <v>711</v>
      </c>
      <c r="E1452" s="367" t="s">
        <v>94</v>
      </c>
      <c r="F1452" s="82" t="s">
        <v>786</v>
      </c>
      <c r="G1452" s="368" t="s">
        <v>214</v>
      </c>
      <c r="H1452" s="6">
        <f>H1451-B1452</f>
        <v>-20000</v>
      </c>
      <c r="I1452" s="22">
        <f t="shared" si="82"/>
        <v>44.44444444444444</v>
      </c>
      <c r="K1452" t="s">
        <v>778</v>
      </c>
      <c r="M1452" s="2">
        <v>450</v>
      </c>
    </row>
    <row r="1453" spans="1:13" ht="12.75">
      <c r="A1453" s="11"/>
      <c r="B1453" s="171">
        <f>SUM(B1452)</f>
        <v>20000</v>
      </c>
      <c r="C1453" s="11"/>
      <c r="D1453" s="11"/>
      <c r="E1453" s="84" t="s">
        <v>94</v>
      </c>
      <c r="F1453" s="18"/>
      <c r="G1453" s="18"/>
      <c r="H1453" s="55"/>
      <c r="I1453" s="56">
        <f t="shared" si="82"/>
        <v>44.44444444444444</v>
      </c>
      <c r="J1453" s="57"/>
      <c r="K1453" s="57"/>
      <c r="L1453" s="57"/>
      <c r="M1453" s="2">
        <v>450</v>
      </c>
    </row>
    <row r="1454" spans="2:13" ht="12.75">
      <c r="B1454" s="293"/>
      <c r="H1454" s="6">
        <f>H1453-B1454</f>
        <v>0</v>
      </c>
      <c r="I1454" s="22">
        <f t="shared" si="82"/>
        <v>0</v>
      </c>
      <c r="M1454" s="2">
        <v>450</v>
      </c>
    </row>
    <row r="1455" spans="2:13" ht="12.75">
      <c r="B1455" s="293"/>
      <c r="H1455" s="6">
        <f>H1454-B1455</f>
        <v>0</v>
      </c>
      <c r="I1455" s="22">
        <f t="shared" si="82"/>
        <v>0</v>
      </c>
      <c r="M1455" s="2">
        <v>450</v>
      </c>
    </row>
    <row r="1456" spans="2:13" ht="12.75">
      <c r="B1456" s="293">
        <v>20000</v>
      </c>
      <c r="C1456" s="15" t="s">
        <v>794</v>
      </c>
      <c r="D1456" s="366" t="s">
        <v>711</v>
      </c>
      <c r="E1456" s="367" t="s">
        <v>795</v>
      </c>
      <c r="F1456" s="82" t="s">
        <v>786</v>
      </c>
      <c r="G1456" s="368" t="s">
        <v>73</v>
      </c>
      <c r="H1456" s="6">
        <v>-20000</v>
      </c>
      <c r="I1456" s="22">
        <f t="shared" si="82"/>
        <v>44.44444444444444</v>
      </c>
      <c r="K1456" t="s">
        <v>778</v>
      </c>
      <c r="M1456" s="2">
        <v>450</v>
      </c>
    </row>
    <row r="1457" spans="2:13" ht="12.75">
      <c r="B1457" s="293">
        <v>10000</v>
      </c>
      <c r="C1457" s="85" t="s">
        <v>796</v>
      </c>
      <c r="D1457" s="366" t="s">
        <v>711</v>
      </c>
      <c r="E1457" s="367" t="s">
        <v>795</v>
      </c>
      <c r="F1457" s="82" t="s">
        <v>786</v>
      </c>
      <c r="G1457" s="368" t="s">
        <v>208</v>
      </c>
      <c r="H1457" s="6">
        <f>H1456-B1457</f>
        <v>-30000</v>
      </c>
      <c r="I1457" s="22">
        <f t="shared" si="82"/>
        <v>22.22222222222222</v>
      </c>
      <c r="K1457" t="s">
        <v>778</v>
      </c>
      <c r="M1457" s="2">
        <v>450</v>
      </c>
    </row>
    <row r="1458" spans="2:13" ht="12.75">
      <c r="B1458" s="166">
        <v>27000</v>
      </c>
      <c r="C1458" s="12" t="s">
        <v>797</v>
      </c>
      <c r="D1458" s="12" t="s">
        <v>711</v>
      </c>
      <c r="E1458" s="367" t="s">
        <v>795</v>
      </c>
      <c r="F1458" s="82" t="s">
        <v>786</v>
      </c>
      <c r="G1458" s="31" t="s">
        <v>208</v>
      </c>
      <c r="H1458" s="6">
        <f>H1457-B1458</f>
        <v>-57000</v>
      </c>
      <c r="I1458" s="22">
        <f aca="true" t="shared" si="85" ref="I1458:I1521">+B1458/M1458</f>
        <v>60</v>
      </c>
      <c r="K1458" t="s">
        <v>778</v>
      </c>
      <c r="M1458" s="2">
        <v>450</v>
      </c>
    </row>
    <row r="1459" spans="1:13" s="57" customFormat="1" ht="12.75">
      <c r="A1459" s="1"/>
      <c r="B1459" s="293">
        <v>25000</v>
      </c>
      <c r="C1459" s="85" t="s">
        <v>798</v>
      </c>
      <c r="D1459" s="366" t="s">
        <v>711</v>
      </c>
      <c r="E1459" s="367" t="s">
        <v>795</v>
      </c>
      <c r="F1459" s="82" t="s">
        <v>786</v>
      </c>
      <c r="G1459" s="368" t="s">
        <v>211</v>
      </c>
      <c r="H1459" s="6">
        <f>H1457-B1459</f>
        <v>-55000</v>
      </c>
      <c r="I1459" s="22">
        <f t="shared" si="85"/>
        <v>55.55555555555556</v>
      </c>
      <c r="J1459"/>
      <c r="K1459" t="s">
        <v>778</v>
      </c>
      <c r="L1459"/>
      <c r="M1459" s="2">
        <v>450</v>
      </c>
    </row>
    <row r="1460" spans="2:13" ht="12.75">
      <c r="B1460" s="293">
        <v>40000</v>
      </c>
      <c r="C1460" s="85" t="s">
        <v>799</v>
      </c>
      <c r="D1460" s="366" t="s">
        <v>711</v>
      </c>
      <c r="E1460" s="367" t="s">
        <v>795</v>
      </c>
      <c r="F1460" s="82" t="s">
        <v>786</v>
      </c>
      <c r="G1460" s="368" t="s">
        <v>214</v>
      </c>
      <c r="H1460" s="6">
        <f>H1459-B1460</f>
        <v>-95000</v>
      </c>
      <c r="I1460" s="22">
        <f t="shared" si="85"/>
        <v>88.88888888888889</v>
      </c>
      <c r="K1460" t="s">
        <v>778</v>
      </c>
      <c r="M1460" s="2">
        <v>450</v>
      </c>
    </row>
    <row r="1461" spans="1:13" ht="12.75">
      <c r="A1461" s="11"/>
      <c r="B1461" s="171">
        <f>SUM(B1456:B1460)</f>
        <v>122000</v>
      </c>
      <c r="C1461" s="11"/>
      <c r="D1461" s="11"/>
      <c r="E1461" s="84" t="s">
        <v>190</v>
      </c>
      <c r="F1461" s="18"/>
      <c r="G1461" s="18"/>
      <c r="H1461" s="55"/>
      <c r="I1461" s="56">
        <f t="shared" si="85"/>
        <v>271.1111111111111</v>
      </c>
      <c r="J1461" s="57"/>
      <c r="K1461" s="57"/>
      <c r="L1461" s="57"/>
      <c r="M1461" s="2">
        <v>450</v>
      </c>
    </row>
    <row r="1462" spans="2:13" ht="12.75">
      <c r="B1462" s="293"/>
      <c r="H1462" s="6">
        <f>H1461-B1462</f>
        <v>0</v>
      </c>
      <c r="I1462" s="22">
        <f t="shared" si="85"/>
        <v>0</v>
      </c>
      <c r="M1462" s="2">
        <v>450</v>
      </c>
    </row>
    <row r="1463" spans="2:13" ht="12.75">
      <c r="B1463" s="293"/>
      <c r="H1463" s="6">
        <f>H1462-B1463</f>
        <v>0</v>
      </c>
      <c r="I1463" s="22">
        <f t="shared" si="85"/>
        <v>0</v>
      </c>
      <c r="M1463" s="2">
        <v>450</v>
      </c>
    </row>
    <row r="1464" spans="2:13" ht="12.75">
      <c r="B1464" s="293">
        <v>5000</v>
      </c>
      <c r="C1464" s="366" t="s">
        <v>800</v>
      </c>
      <c r="D1464" s="366" t="s">
        <v>711</v>
      </c>
      <c r="E1464" s="82" t="s">
        <v>801</v>
      </c>
      <c r="F1464" s="82" t="s">
        <v>786</v>
      </c>
      <c r="G1464" s="366" t="s">
        <v>343</v>
      </c>
      <c r="H1464" s="6">
        <f>H1463-B1464</f>
        <v>-5000</v>
      </c>
      <c r="I1464" s="22">
        <f t="shared" si="85"/>
        <v>11.11111111111111</v>
      </c>
      <c r="K1464" t="s">
        <v>778</v>
      </c>
      <c r="M1464" s="2">
        <v>450</v>
      </c>
    </row>
    <row r="1465" spans="1:13" s="57" customFormat="1" ht="12.75">
      <c r="A1465" s="1"/>
      <c r="B1465" s="293">
        <v>5000</v>
      </c>
      <c r="C1465" s="369" t="s">
        <v>802</v>
      </c>
      <c r="D1465" s="366" t="s">
        <v>711</v>
      </c>
      <c r="E1465" s="370" t="s">
        <v>801</v>
      </c>
      <c r="F1465" s="82" t="s">
        <v>786</v>
      </c>
      <c r="G1465" s="369" t="s">
        <v>404</v>
      </c>
      <c r="H1465" s="6">
        <f>H1464-B1465</f>
        <v>-10000</v>
      </c>
      <c r="I1465" s="22">
        <f t="shared" si="85"/>
        <v>11.11111111111111</v>
      </c>
      <c r="J1465"/>
      <c r="K1465" t="s">
        <v>778</v>
      </c>
      <c r="L1465"/>
      <c r="M1465" s="2">
        <v>450</v>
      </c>
    </row>
    <row r="1466" spans="2:13" ht="12.75">
      <c r="B1466" s="293">
        <v>5000</v>
      </c>
      <c r="C1466" s="369" t="s">
        <v>802</v>
      </c>
      <c r="D1466" s="366" t="s">
        <v>711</v>
      </c>
      <c r="E1466" s="370" t="s">
        <v>801</v>
      </c>
      <c r="F1466" s="82" t="s">
        <v>786</v>
      </c>
      <c r="G1466" s="369" t="s">
        <v>404</v>
      </c>
      <c r="H1466" s="6">
        <f>H1465-B1466</f>
        <v>-15000</v>
      </c>
      <c r="I1466" s="22">
        <f t="shared" si="85"/>
        <v>11.11111111111111</v>
      </c>
      <c r="K1466" t="s">
        <v>778</v>
      </c>
      <c r="M1466" s="2">
        <v>450</v>
      </c>
    </row>
    <row r="1467" spans="1:13" ht="12.75">
      <c r="A1467" s="11"/>
      <c r="B1467" s="171">
        <f>SUM(B1464:B1466)</f>
        <v>15000</v>
      </c>
      <c r="C1467" s="11"/>
      <c r="D1467" s="11"/>
      <c r="E1467" s="83" t="s">
        <v>191</v>
      </c>
      <c r="F1467" s="18"/>
      <c r="G1467" s="18"/>
      <c r="H1467" s="55"/>
      <c r="I1467" s="56">
        <f t="shared" si="85"/>
        <v>33.333333333333336</v>
      </c>
      <c r="J1467" s="57"/>
      <c r="K1467" s="57"/>
      <c r="L1467" s="57"/>
      <c r="M1467" s="2">
        <v>450</v>
      </c>
    </row>
    <row r="1468" spans="2:13" ht="12.75">
      <c r="B1468" s="293"/>
      <c r="H1468" s="6">
        <f>H1467-B1468</f>
        <v>0</v>
      </c>
      <c r="I1468" s="22">
        <f t="shared" si="85"/>
        <v>0</v>
      </c>
      <c r="M1468" s="2">
        <v>450</v>
      </c>
    </row>
    <row r="1469" spans="1:13" s="57" customFormat="1" ht="12.75">
      <c r="A1469" s="1"/>
      <c r="B1469" s="293"/>
      <c r="C1469" s="1"/>
      <c r="D1469" s="1"/>
      <c r="E1469" s="1"/>
      <c r="F1469" s="27"/>
      <c r="G1469" s="27"/>
      <c r="H1469" s="6">
        <f>H1468-B1469</f>
        <v>0</v>
      </c>
      <c r="I1469" s="22">
        <f t="shared" si="85"/>
        <v>0</v>
      </c>
      <c r="J1469"/>
      <c r="K1469"/>
      <c r="L1469"/>
      <c r="M1469" s="2">
        <v>450</v>
      </c>
    </row>
    <row r="1470" spans="1:13" s="15" customFormat="1" ht="12.75">
      <c r="A1470" s="1"/>
      <c r="B1470" s="293">
        <v>10000</v>
      </c>
      <c r="C1470" s="369" t="s">
        <v>803</v>
      </c>
      <c r="D1470" s="366" t="s">
        <v>711</v>
      </c>
      <c r="E1470" s="370" t="s">
        <v>95</v>
      </c>
      <c r="F1470" s="82" t="s">
        <v>786</v>
      </c>
      <c r="G1470" s="369" t="s">
        <v>337</v>
      </c>
      <c r="H1470" s="6">
        <f>H1469-B1470</f>
        <v>-10000</v>
      </c>
      <c r="I1470" s="22">
        <f t="shared" si="85"/>
        <v>22.22222222222222</v>
      </c>
      <c r="J1470"/>
      <c r="K1470" t="s">
        <v>778</v>
      </c>
      <c r="L1470"/>
      <c r="M1470" s="2">
        <v>450</v>
      </c>
    </row>
    <row r="1471" spans="1:13" ht="12.75">
      <c r="A1471" s="11"/>
      <c r="B1471" s="171">
        <f>SUM(B1470)</f>
        <v>10000</v>
      </c>
      <c r="C1471" s="11"/>
      <c r="D1471" s="11"/>
      <c r="E1471" s="83" t="s">
        <v>95</v>
      </c>
      <c r="F1471" s="18"/>
      <c r="G1471" s="18"/>
      <c r="H1471" s="79"/>
      <c r="I1471" s="56">
        <f t="shared" si="85"/>
        <v>22.22222222222222</v>
      </c>
      <c r="J1471" s="57"/>
      <c r="K1471" s="57"/>
      <c r="L1471" s="57"/>
      <c r="M1471" s="2">
        <v>450</v>
      </c>
    </row>
    <row r="1472" spans="1:13" ht="12.75">
      <c r="A1472" s="12"/>
      <c r="B1472" s="166"/>
      <c r="C1472" s="12"/>
      <c r="D1472" s="12"/>
      <c r="E1472" s="82"/>
      <c r="F1472" s="30"/>
      <c r="G1472" s="30"/>
      <c r="H1472" s="6">
        <f aca="true" t="shared" si="86" ref="H1472:H1481">H1471-B1472</f>
        <v>0</v>
      </c>
      <c r="I1472" s="22">
        <f t="shared" si="85"/>
        <v>0</v>
      </c>
      <c r="J1472" s="15"/>
      <c r="K1472" s="15"/>
      <c r="L1472" s="15"/>
      <c r="M1472" s="2">
        <v>450</v>
      </c>
    </row>
    <row r="1473" spans="2:13" ht="12.75">
      <c r="B1473" s="293"/>
      <c r="H1473" s="6">
        <f t="shared" si="86"/>
        <v>0</v>
      </c>
      <c r="I1473" s="22">
        <f t="shared" si="85"/>
        <v>0</v>
      </c>
      <c r="M1473" s="2">
        <v>450</v>
      </c>
    </row>
    <row r="1474" spans="1:13" s="57" customFormat="1" ht="12.75">
      <c r="A1474" s="1"/>
      <c r="B1474" s="293">
        <v>10000</v>
      </c>
      <c r="C1474" s="86" t="s">
        <v>796</v>
      </c>
      <c r="D1474" s="366" t="s">
        <v>711</v>
      </c>
      <c r="E1474" s="367" t="s">
        <v>804</v>
      </c>
      <c r="F1474" s="82" t="s">
        <v>786</v>
      </c>
      <c r="G1474" s="70" t="s">
        <v>208</v>
      </c>
      <c r="H1474" s="6">
        <f t="shared" si="86"/>
        <v>-10000</v>
      </c>
      <c r="I1474" s="22">
        <f t="shared" si="85"/>
        <v>22.22222222222222</v>
      </c>
      <c r="J1474"/>
      <c r="K1474" t="s">
        <v>778</v>
      </c>
      <c r="L1474"/>
      <c r="M1474" s="2">
        <v>450</v>
      </c>
    </row>
    <row r="1475" spans="2:13" ht="12.75">
      <c r="B1475" s="293">
        <v>5000</v>
      </c>
      <c r="C1475" s="85" t="s">
        <v>800</v>
      </c>
      <c r="D1475" s="366" t="s">
        <v>711</v>
      </c>
      <c r="E1475" s="367" t="s">
        <v>804</v>
      </c>
      <c r="F1475" s="82" t="s">
        <v>786</v>
      </c>
      <c r="G1475" s="368" t="s">
        <v>208</v>
      </c>
      <c r="H1475" s="6">
        <f t="shared" si="86"/>
        <v>-15000</v>
      </c>
      <c r="I1475" s="22">
        <f t="shared" si="85"/>
        <v>11.11111111111111</v>
      </c>
      <c r="K1475" t="s">
        <v>778</v>
      </c>
      <c r="M1475" s="2">
        <v>450</v>
      </c>
    </row>
    <row r="1476" spans="2:13" ht="12.75">
      <c r="B1476" s="293">
        <v>5000</v>
      </c>
      <c r="C1476" s="85" t="s">
        <v>800</v>
      </c>
      <c r="D1476" s="366" t="s">
        <v>711</v>
      </c>
      <c r="E1476" s="367" t="s">
        <v>96</v>
      </c>
      <c r="F1476" s="82" t="s">
        <v>786</v>
      </c>
      <c r="G1476" s="368" t="s">
        <v>273</v>
      </c>
      <c r="H1476" s="6">
        <f t="shared" si="86"/>
        <v>-20000</v>
      </c>
      <c r="I1476" s="22">
        <f t="shared" si="85"/>
        <v>11.11111111111111</v>
      </c>
      <c r="K1476" t="s">
        <v>778</v>
      </c>
      <c r="M1476" s="2">
        <v>450</v>
      </c>
    </row>
    <row r="1477" spans="2:13" ht="12.75">
      <c r="B1477" s="293">
        <v>5000</v>
      </c>
      <c r="C1477" s="85" t="s">
        <v>800</v>
      </c>
      <c r="D1477" s="366" t="s">
        <v>711</v>
      </c>
      <c r="E1477" s="367" t="s">
        <v>96</v>
      </c>
      <c r="F1477" s="82" t="s">
        <v>786</v>
      </c>
      <c r="G1477" s="70" t="s">
        <v>304</v>
      </c>
      <c r="H1477" s="6">
        <f t="shared" si="86"/>
        <v>-25000</v>
      </c>
      <c r="I1477" s="22">
        <f t="shared" si="85"/>
        <v>11.11111111111111</v>
      </c>
      <c r="K1477" t="s">
        <v>778</v>
      </c>
      <c r="M1477" s="2">
        <v>450</v>
      </c>
    </row>
    <row r="1478" spans="2:13" ht="12.75">
      <c r="B1478" s="293">
        <v>10000</v>
      </c>
      <c r="C1478" s="369" t="s">
        <v>805</v>
      </c>
      <c r="D1478" s="366" t="s">
        <v>711</v>
      </c>
      <c r="E1478" s="370" t="s">
        <v>806</v>
      </c>
      <c r="F1478" s="82" t="s">
        <v>786</v>
      </c>
      <c r="G1478" s="70" t="s">
        <v>304</v>
      </c>
      <c r="H1478" s="6">
        <f t="shared" si="86"/>
        <v>-35000</v>
      </c>
      <c r="I1478" s="22">
        <f t="shared" si="85"/>
        <v>22.22222222222222</v>
      </c>
      <c r="K1478" t="s">
        <v>778</v>
      </c>
      <c r="M1478" s="2">
        <v>450</v>
      </c>
    </row>
    <row r="1479" spans="2:13" ht="12.75">
      <c r="B1479" s="293">
        <v>5000</v>
      </c>
      <c r="C1479" s="85" t="s">
        <v>800</v>
      </c>
      <c r="D1479" s="366" t="s">
        <v>711</v>
      </c>
      <c r="E1479" s="367" t="s">
        <v>96</v>
      </c>
      <c r="F1479" s="82" t="s">
        <v>786</v>
      </c>
      <c r="G1479" s="70" t="s">
        <v>306</v>
      </c>
      <c r="H1479" s="6">
        <f t="shared" si="86"/>
        <v>-40000</v>
      </c>
      <c r="I1479" s="22">
        <f t="shared" si="85"/>
        <v>11.11111111111111</v>
      </c>
      <c r="K1479" t="s">
        <v>778</v>
      </c>
      <c r="M1479" s="2">
        <v>450</v>
      </c>
    </row>
    <row r="1480" spans="1:13" s="57" customFormat="1" ht="12.75">
      <c r="A1480" s="1"/>
      <c r="B1480" s="293">
        <v>10000</v>
      </c>
      <c r="C1480" s="369" t="s">
        <v>796</v>
      </c>
      <c r="D1480" s="366" t="s">
        <v>711</v>
      </c>
      <c r="E1480" s="370" t="s">
        <v>807</v>
      </c>
      <c r="F1480" s="82" t="s">
        <v>786</v>
      </c>
      <c r="G1480" s="70" t="s">
        <v>306</v>
      </c>
      <c r="H1480" s="6">
        <f t="shared" si="86"/>
        <v>-50000</v>
      </c>
      <c r="I1480" s="22">
        <f t="shared" si="85"/>
        <v>22.22222222222222</v>
      </c>
      <c r="J1480"/>
      <c r="K1480" t="s">
        <v>778</v>
      </c>
      <c r="L1480"/>
      <c r="M1480" s="2">
        <v>450</v>
      </c>
    </row>
    <row r="1481" spans="2:13" ht="12.75">
      <c r="B1481" s="293">
        <v>10000</v>
      </c>
      <c r="C1481" s="369" t="s">
        <v>808</v>
      </c>
      <c r="D1481" s="366" t="s">
        <v>711</v>
      </c>
      <c r="E1481" s="370" t="s">
        <v>96</v>
      </c>
      <c r="F1481" s="82" t="s">
        <v>786</v>
      </c>
      <c r="G1481" s="70" t="s">
        <v>337</v>
      </c>
      <c r="H1481" s="6">
        <f t="shared" si="86"/>
        <v>-60000</v>
      </c>
      <c r="I1481" s="22">
        <f t="shared" si="85"/>
        <v>22.22222222222222</v>
      </c>
      <c r="K1481" t="s">
        <v>778</v>
      </c>
      <c r="M1481" s="2">
        <v>450</v>
      </c>
    </row>
    <row r="1482" spans="1:13" ht="12.75">
      <c r="A1482" s="11"/>
      <c r="B1482" s="171">
        <f>SUM(B1474:B1481)</f>
        <v>60000</v>
      </c>
      <c r="C1482" s="11"/>
      <c r="D1482" s="11"/>
      <c r="E1482" s="83" t="s">
        <v>96</v>
      </c>
      <c r="F1482" s="18"/>
      <c r="G1482" s="18"/>
      <c r="H1482" s="55"/>
      <c r="I1482" s="56">
        <f t="shared" si="85"/>
        <v>133.33333333333334</v>
      </c>
      <c r="J1482" s="57"/>
      <c r="K1482" s="57"/>
      <c r="L1482" s="57"/>
      <c r="M1482" s="2">
        <v>450</v>
      </c>
    </row>
    <row r="1483" spans="2:13" ht="12.75">
      <c r="B1483" s="293"/>
      <c r="H1483" s="6">
        <f>H1482-B1483</f>
        <v>0</v>
      </c>
      <c r="I1483" s="22">
        <f t="shared" si="85"/>
        <v>0</v>
      </c>
      <c r="M1483" s="2">
        <v>450</v>
      </c>
    </row>
    <row r="1484" spans="1:13" s="57" customFormat="1" ht="12.75">
      <c r="A1484" s="1"/>
      <c r="B1484" s="293"/>
      <c r="C1484" s="1"/>
      <c r="D1484" s="1"/>
      <c r="E1484" s="1"/>
      <c r="F1484" s="27"/>
      <c r="G1484" s="27"/>
      <c r="H1484" s="6">
        <f>H1483-B1484</f>
        <v>0</v>
      </c>
      <c r="I1484" s="22">
        <f t="shared" si="85"/>
        <v>0</v>
      </c>
      <c r="J1484"/>
      <c r="K1484"/>
      <c r="L1484"/>
      <c r="M1484" s="2">
        <v>450</v>
      </c>
    </row>
    <row r="1485" spans="2:13" ht="12.75">
      <c r="B1485" s="293">
        <v>10000</v>
      </c>
      <c r="C1485" s="369" t="s">
        <v>805</v>
      </c>
      <c r="D1485" s="366" t="s">
        <v>711</v>
      </c>
      <c r="E1485" s="367" t="s">
        <v>809</v>
      </c>
      <c r="F1485" s="82" t="s">
        <v>786</v>
      </c>
      <c r="G1485" s="70" t="s">
        <v>304</v>
      </c>
      <c r="H1485" s="6">
        <f>H1484-B1485</f>
        <v>-10000</v>
      </c>
      <c r="I1485" s="22">
        <f t="shared" si="85"/>
        <v>22.22222222222222</v>
      </c>
      <c r="K1485" t="s">
        <v>778</v>
      </c>
      <c r="M1485" s="2">
        <v>450</v>
      </c>
    </row>
    <row r="1486" spans="1:13" ht="12.75">
      <c r="A1486" s="11"/>
      <c r="B1486" s="171">
        <f>SUM(B1485)</f>
        <v>10000</v>
      </c>
      <c r="C1486" s="84"/>
      <c r="D1486" s="11"/>
      <c r="E1486" s="84" t="s">
        <v>97</v>
      </c>
      <c r="F1486" s="18"/>
      <c r="G1486" s="18"/>
      <c r="H1486" s="55"/>
      <c r="I1486" s="56">
        <f t="shared" si="85"/>
        <v>22.22222222222222</v>
      </c>
      <c r="J1486" s="57"/>
      <c r="K1486" s="57"/>
      <c r="L1486" s="57"/>
      <c r="M1486" s="2">
        <v>450</v>
      </c>
    </row>
    <row r="1487" spans="1:13" s="57" customFormat="1" ht="12.75">
      <c r="A1487" s="1"/>
      <c r="B1487" s="293"/>
      <c r="C1487" s="1"/>
      <c r="D1487" s="1"/>
      <c r="E1487" s="1"/>
      <c r="F1487" s="27"/>
      <c r="G1487" s="27"/>
      <c r="H1487" s="6">
        <f>H1486-B1487</f>
        <v>0</v>
      </c>
      <c r="I1487" s="22">
        <f t="shared" si="85"/>
        <v>0</v>
      </c>
      <c r="J1487"/>
      <c r="K1487"/>
      <c r="L1487"/>
      <c r="M1487" s="2">
        <v>450</v>
      </c>
    </row>
    <row r="1488" spans="2:13" ht="12.75">
      <c r="B1488" s="69"/>
      <c r="H1488" s="6">
        <f>H1487-B1488</f>
        <v>0</v>
      </c>
      <c r="I1488" s="22">
        <f t="shared" si="85"/>
        <v>0</v>
      </c>
      <c r="M1488" s="2">
        <v>450</v>
      </c>
    </row>
    <row r="1489" spans="1:13" ht="12.75">
      <c r="A1489" s="11"/>
      <c r="B1489" s="294">
        <f>B1493+B1497</f>
        <v>20000</v>
      </c>
      <c r="C1489" s="88" t="s">
        <v>98</v>
      </c>
      <c r="D1489" s="11"/>
      <c r="E1489" s="11"/>
      <c r="F1489" s="18"/>
      <c r="G1489" s="18"/>
      <c r="H1489" s="55">
        <f>H1488-B1489</f>
        <v>-20000</v>
      </c>
      <c r="I1489" s="56">
        <f t="shared" si="85"/>
        <v>44.44444444444444</v>
      </c>
      <c r="J1489" s="57"/>
      <c r="K1489" s="57"/>
      <c r="L1489" s="57"/>
      <c r="M1489" s="2">
        <v>450</v>
      </c>
    </row>
    <row r="1490" spans="2:13" ht="12.75">
      <c r="B1490" s="293"/>
      <c r="H1490" s="6">
        <v>0</v>
      </c>
      <c r="I1490" s="22">
        <f t="shared" si="85"/>
        <v>0</v>
      </c>
      <c r="M1490" s="2">
        <v>450</v>
      </c>
    </row>
    <row r="1491" spans="1:13" s="57" customFormat="1" ht="12.75">
      <c r="A1491" s="1"/>
      <c r="B1491" s="293"/>
      <c r="C1491" s="1"/>
      <c r="D1491" s="1"/>
      <c r="E1491" s="1"/>
      <c r="F1491" s="27"/>
      <c r="G1491" s="27"/>
      <c r="H1491" s="6">
        <f>H1490-B1491</f>
        <v>0</v>
      </c>
      <c r="I1491" s="22">
        <f t="shared" si="85"/>
        <v>0</v>
      </c>
      <c r="J1491"/>
      <c r="K1491"/>
      <c r="L1491"/>
      <c r="M1491" s="2">
        <v>450</v>
      </c>
    </row>
    <row r="1492" spans="2:13" ht="12.75">
      <c r="B1492" s="166">
        <v>15000</v>
      </c>
      <c r="C1492" s="33" t="s">
        <v>810</v>
      </c>
      <c r="D1492" s="12" t="s">
        <v>711</v>
      </c>
      <c r="E1492" s="367" t="s">
        <v>99</v>
      </c>
      <c r="F1492" s="27" t="s">
        <v>811</v>
      </c>
      <c r="G1492" s="31" t="s">
        <v>211</v>
      </c>
      <c r="H1492" s="6">
        <f>H1491-B1492</f>
        <v>-15000</v>
      </c>
      <c r="I1492" s="22">
        <f t="shared" si="85"/>
        <v>33.333333333333336</v>
      </c>
      <c r="K1492" t="s">
        <v>778</v>
      </c>
      <c r="M1492" s="2">
        <v>450</v>
      </c>
    </row>
    <row r="1493" spans="1:13" ht="12.75">
      <c r="A1493" s="11"/>
      <c r="B1493" s="171">
        <f>SUM(B1492)</f>
        <v>15000</v>
      </c>
      <c r="C1493" s="84"/>
      <c r="D1493" s="11"/>
      <c r="E1493" s="84" t="s">
        <v>99</v>
      </c>
      <c r="F1493" s="18"/>
      <c r="G1493" s="18"/>
      <c r="H1493" s="55"/>
      <c r="I1493" s="56">
        <f t="shared" si="85"/>
        <v>33.333333333333336</v>
      </c>
      <c r="J1493" s="57"/>
      <c r="K1493" s="57"/>
      <c r="L1493" s="57"/>
      <c r="M1493" s="2">
        <v>450</v>
      </c>
    </row>
    <row r="1494" spans="2:13" ht="12.75">
      <c r="B1494" s="293"/>
      <c r="H1494" s="6">
        <f>H1493-B1494</f>
        <v>0</v>
      </c>
      <c r="I1494" s="22">
        <f t="shared" si="85"/>
        <v>0</v>
      </c>
      <c r="M1494" s="2">
        <v>450</v>
      </c>
    </row>
    <row r="1495" spans="1:13" s="57" customFormat="1" ht="12.75">
      <c r="A1495" s="1"/>
      <c r="B1495" s="293"/>
      <c r="C1495" s="1"/>
      <c r="D1495" s="1"/>
      <c r="E1495" s="1"/>
      <c r="F1495" s="27"/>
      <c r="G1495" s="27"/>
      <c r="H1495" s="6">
        <f>H1494-B1495</f>
        <v>0</v>
      </c>
      <c r="I1495" s="22">
        <f t="shared" si="85"/>
        <v>0</v>
      </c>
      <c r="J1495"/>
      <c r="K1495"/>
      <c r="L1495"/>
      <c r="M1495" s="2">
        <v>450</v>
      </c>
    </row>
    <row r="1496" spans="1:13" s="15" customFormat="1" ht="12.75">
      <c r="A1496" s="1"/>
      <c r="B1496" s="293">
        <v>5000</v>
      </c>
      <c r="C1496" s="12" t="s">
        <v>812</v>
      </c>
      <c r="D1496" s="1" t="s">
        <v>711</v>
      </c>
      <c r="E1496" s="1" t="s">
        <v>100</v>
      </c>
      <c r="F1496" s="27" t="s">
        <v>813</v>
      </c>
      <c r="G1496" s="27" t="s">
        <v>409</v>
      </c>
      <c r="H1496" s="6">
        <f>H1495-B1496</f>
        <v>-5000</v>
      </c>
      <c r="I1496" s="22">
        <f t="shared" si="85"/>
        <v>11.11111111111111</v>
      </c>
      <c r="J1496"/>
      <c r="K1496" t="s">
        <v>778</v>
      </c>
      <c r="L1496"/>
      <c r="M1496" s="2">
        <v>450</v>
      </c>
    </row>
    <row r="1497" spans="1:13" ht="12.75">
      <c r="A1497" s="11"/>
      <c r="B1497" s="171">
        <f>SUM(B1496)</f>
        <v>5000</v>
      </c>
      <c r="C1497" s="11"/>
      <c r="D1497" s="11"/>
      <c r="E1497" s="11" t="s">
        <v>100</v>
      </c>
      <c r="F1497" s="18"/>
      <c r="G1497" s="18"/>
      <c r="H1497" s="55"/>
      <c r="I1497" s="56">
        <f t="shared" si="85"/>
        <v>11.11111111111111</v>
      </c>
      <c r="J1497" s="57"/>
      <c r="K1497" s="57"/>
      <c r="L1497" s="57"/>
      <c r="M1497" s="2">
        <v>450</v>
      </c>
    </row>
    <row r="1498" spans="1:13" ht="12.75">
      <c r="A1498" s="12"/>
      <c r="B1498" s="32"/>
      <c r="C1498" s="12"/>
      <c r="D1498" s="12"/>
      <c r="E1498" s="12"/>
      <c r="F1498" s="30"/>
      <c r="G1498" s="30"/>
      <c r="H1498" s="6">
        <f aca="true" t="shared" si="87" ref="H1498:H1512">H1497-B1498</f>
        <v>0</v>
      </c>
      <c r="I1498" s="22">
        <f t="shared" si="85"/>
        <v>0</v>
      </c>
      <c r="J1498" s="15"/>
      <c r="K1498" s="15"/>
      <c r="L1498" s="15"/>
      <c r="M1498" s="2">
        <v>450</v>
      </c>
    </row>
    <row r="1499" spans="2:13" ht="12.75">
      <c r="B1499" s="69"/>
      <c r="H1499" s="6">
        <f t="shared" si="87"/>
        <v>0</v>
      </c>
      <c r="I1499" s="22">
        <f t="shared" si="85"/>
        <v>0</v>
      </c>
      <c r="M1499" s="2">
        <v>450</v>
      </c>
    </row>
    <row r="1500" spans="2:13" ht="12.75">
      <c r="B1500" s="166">
        <v>1500</v>
      </c>
      <c r="C1500" s="1" t="s">
        <v>814</v>
      </c>
      <c r="D1500" s="12" t="s">
        <v>711</v>
      </c>
      <c r="E1500" s="1" t="s">
        <v>87</v>
      </c>
      <c r="F1500" s="27" t="s">
        <v>815</v>
      </c>
      <c r="G1500" s="31" t="s">
        <v>208</v>
      </c>
      <c r="H1500" s="6">
        <f t="shared" si="87"/>
        <v>-1500</v>
      </c>
      <c r="I1500" s="22">
        <f t="shared" si="85"/>
        <v>3.3333333333333335</v>
      </c>
      <c r="K1500" t="s">
        <v>778</v>
      </c>
      <c r="M1500" s="2">
        <v>450</v>
      </c>
    </row>
    <row r="1501" spans="1:13" ht="12.75">
      <c r="A1501" s="12"/>
      <c r="B1501" s="166">
        <v>2500</v>
      </c>
      <c r="C1501" s="12" t="s">
        <v>816</v>
      </c>
      <c r="D1501" s="12" t="s">
        <v>711</v>
      </c>
      <c r="E1501" s="12" t="s">
        <v>87</v>
      </c>
      <c r="F1501" s="27" t="s">
        <v>817</v>
      </c>
      <c r="G1501" s="30" t="s">
        <v>227</v>
      </c>
      <c r="H1501" s="6">
        <f t="shared" si="87"/>
        <v>-4000</v>
      </c>
      <c r="I1501" s="22">
        <f t="shared" si="85"/>
        <v>5.555555555555555</v>
      </c>
      <c r="J1501" s="15"/>
      <c r="K1501" t="s">
        <v>778</v>
      </c>
      <c r="L1501" s="15"/>
      <c r="M1501" s="2">
        <v>450</v>
      </c>
    </row>
    <row r="1502" spans="2:13" ht="12.75">
      <c r="B1502" s="293">
        <v>12500</v>
      </c>
      <c r="C1502" s="1" t="s">
        <v>818</v>
      </c>
      <c r="D1502" s="12" t="s">
        <v>711</v>
      </c>
      <c r="E1502" s="1" t="s">
        <v>87</v>
      </c>
      <c r="F1502" s="27" t="s">
        <v>819</v>
      </c>
      <c r="G1502" s="27" t="s">
        <v>216</v>
      </c>
      <c r="H1502" s="6">
        <f t="shared" si="87"/>
        <v>-16500</v>
      </c>
      <c r="I1502" s="22">
        <f t="shared" si="85"/>
        <v>27.77777777777778</v>
      </c>
      <c r="K1502" t="s">
        <v>778</v>
      </c>
      <c r="M1502" s="2">
        <v>450</v>
      </c>
    </row>
    <row r="1503" spans="2:13" ht="12.75">
      <c r="B1503" s="293">
        <v>1000</v>
      </c>
      <c r="C1503" s="1" t="s">
        <v>820</v>
      </c>
      <c r="D1503" s="12" t="s">
        <v>711</v>
      </c>
      <c r="E1503" s="1" t="s">
        <v>87</v>
      </c>
      <c r="F1503" s="27" t="s">
        <v>821</v>
      </c>
      <c r="G1503" s="27" t="s">
        <v>304</v>
      </c>
      <c r="H1503" s="6">
        <f t="shared" si="87"/>
        <v>-17500</v>
      </c>
      <c r="I1503" s="22">
        <f t="shared" si="85"/>
        <v>2.2222222222222223</v>
      </c>
      <c r="K1503" t="s">
        <v>778</v>
      </c>
      <c r="M1503" s="2">
        <v>450</v>
      </c>
    </row>
    <row r="1504" spans="2:13" ht="12.75">
      <c r="B1504" s="293">
        <v>600</v>
      </c>
      <c r="C1504" s="1" t="s">
        <v>822</v>
      </c>
      <c r="D1504" s="12" t="s">
        <v>711</v>
      </c>
      <c r="E1504" s="1" t="s">
        <v>87</v>
      </c>
      <c r="F1504" s="27" t="s">
        <v>823</v>
      </c>
      <c r="G1504" s="27" t="s">
        <v>306</v>
      </c>
      <c r="H1504" s="6">
        <f t="shared" si="87"/>
        <v>-18100</v>
      </c>
      <c r="I1504" s="22">
        <f t="shared" si="85"/>
        <v>1.3333333333333333</v>
      </c>
      <c r="K1504" t="s">
        <v>778</v>
      </c>
      <c r="M1504" s="2">
        <v>450</v>
      </c>
    </row>
    <row r="1505" spans="2:13" ht="12.75">
      <c r="B1505" s="293">
        <v>1200</v>
      </c>
      <c r="C1505" s="12" t="s">
        <v>824</v>
      </c>
      <c r="D1505" s="12" t="s">
        <v>711</v>
      </c>
      <c r="E1505" s="1" t="s">
        <v>87</v>
      </c>
      <c r="F1505" s="27" t="s">
        <v>825</v>
      </c>
      <c r="G1505" s="27" t="s">
        <v>335</v>
      </c>
      <c r="H1505" s="6">
        <f t="shared" si="87"/>
        <v>-19300</v>
      </c>
      <c r="I1505" s="22">
        <f t="shared" si="85"/>
        <v>2.6666666666666665</v>
      </c>
      <c r="K1505" t="s">
        <v>778</v>
      </c>
      <c r="M1505" s="2">
        <v>450</v>
      </c>
    </row>
    <row r="1506" spans="2:13" ht="12.75">
      <c r="B1506" s="293">
        <v>2000</v>
      </c>
      <c r="C1506" s="12" t="s">
        <v>820</v>
      </c>
      <c r="D1506" s="12" t="s">
        <v>711</v>
      </c>
      <c r="E1506" s="1" t="s">
        <v>87</v>
      </c>
      <c r="F1506" s="27" t="s">
        <v>826</v>
      </c>
      <c r="G1506" s="27" t="s">
        <v>335</v>
      </c>
      <c r="H1506" s="6">
        <f t="shared" si="87"/>
        <v>-21300</v>
      </c>
      <c r="I1506" s="22">
        <f t="shared" si="85"/>
        <v>4.444444444444445</v>
      </c>
      <c r="K1506" t="s">
        <v>778</v>
      </c>
      <c r="M1506" s="2">
        <v>450</v>
      </c>
    </row>
    <row r="1507" spans="2:13" ht="12.75">
      <c r="B1507" s="293">
        <v>1900</v>
      </c>
      <c r="C1507" s="12" t="s">
        <v>827</v>
      </c>
      <c r="D1507" s="1" t="s">
        <v>711</v>
      </c>
      <c r="E1507" s="1" t="s">
        <v>87</v>
      </c>
      <c r="F1507" s="27" t="s">
        <v>828</v>
      </c>
      <c r="G1507" s="27" t="s">
        <v>343</v>
      </c>
      <c r="H1507" s="6">
        <f t="shared" si="87"/>
        <v>-23200</v>
      </c>
      <c r="I1507" s="22">
        <f t="shared" si="85"/>
        <v>4.222222222222222</v>
      </c>
      <c r="K1507" t="s">
        <v>778</v>
      </c>
      <c r="M1507" s="2">
        <v>450</v>
      </c>
    </row>
    <row r="1508" spans="2:13" ht="12.75">
      <c r="B1508" s="293">
        <v>550</v>
      </c>
      <c r="C1508" s="12" t="s">
        <v>829</v>
      </c>
      <c r="D1508" s="1" t="s">
        <v>711</v>
      </c>
      <c r="E1508" s="1" t="s">
        <v>87</v>
      </c>
      <c r="F1508" s="27" t="s">
        <v>828</v>
      </c>
      <c r="G1508" s="27" t="s">
        <v>343</v>
      </c>
      <c r="H1508" s="6">
        <f t="shared" si="87"/>
        <v>-23750</v>
      </c>
      <c r="I1508" s="22">
        <f t="shared" si="85"/>
        <v>1.2222222222222223</v>
      </c>
      <c r="K1508" t="s">
        <v>778</v>
      </c>
      <c r="M1508" s="2">
        <v>450</v>
      </c>
    </row>
    <row r="1509" spans="2:13" ht="12.75">
      <c r="B1509" s="293">
        <v>4000</v>
      </c>
      <c r="C1509" s="1" t="s">
        <v>830</v>
      </c>
      <c r="D1509" s="1" t="s">
        <v>711</v>
      </c>
      <c r="E1509" s="1" t="s">
        <v>87</v>
      </c>
      <c r="F1509" s="27" t="s">
        <v>831</v>
      </c>
      <c r="G1509" s="27" t="s">
        <v>343</v>
      </c>
      <c r="H1509" s="6">
        <f t="shared" si="87"/>
        <v>-27750</v>
      </c>
      <c r="I1509" s="22">
        <f t="shared" si="85"/>
        <v>8.88888888888889</v>
      </c>
      <c r="K1509" t="s">
        <v>778</v>
      </c>
      <c r="M1509" s="2">
        <v>450</v>
      </c>
    </row>
    <row r="1510" spans="2:13" ht="12.75">
      <c r="B1510" s="293">
        <v>4000</v>
      </c>
      <c r="C1510" s="1" t="s">
        <v>832</v>
      </c>
      <c r="D1510" s="1" t="s">
        <v>711</v>
      </c>
      <c r="E1510" s="1" t="s">
        <v>87</v>
      </c>
      <c r="F1510" s="27" t="s">
        <v>831</v>
      </c>
      <c r="G1510" s="27" t="s">
        <v>343</v>
      </c>
      <c r="H1510" s="6">
        <f t="shared" si="87"/>
        <v>-31750</v>
      </c>
      <c r="I1510" s="22">
        <f t="shared" si="85"/>
        <v>8.88888888888889</v>
      </c>
      <c r="K1510" t="s">
        <v>778</v>
      </c>
      <c r="M1510" s="2">
        <v>450</v>
      </c>
    </row>
    <row r="1511" spans="1:13" s="15" customFormat="1" ht="12.75">
      <c r="A1511" s="1"/>
      <c r="B1511" s="293">
        <v>1000</v>
      </c>
      <c r="C1511" s="12" t="s">
        <v>820</v>
      </c>
      <c r="D1511" s="1" t="s">
        <v>711</v>
      </c>
      <c r="E1511" s="1" t="s">
        <v>87</v>
      </c>
      <c r="F1511" s="27" t="s">
        <v>833</v>
      </c>
      <c r="G1511" s="27" t="s">
        <v>51</v>
      </c>
      <c r="H1511" s="6">
        <f t="shared" si="87"/>
        <v>-32750</v>
      </c>
      <c r="I1511" s="22">
        <f t="shared" si="85"/>
        <v>2.2222222222222223</v>
      </c>
      <c r="J1511"/>
      <c r="K1511" t="s">
        <v>778</v>
      </c>
      <c r="L1511"/>
      <c r="M1511" s="2">
        <v>450</v>
      </c>
    </row>
    <row r="1512" spans="1:13" ht="12.75">
      <c r="A1512" s="12"/>
      <c r="B1512" s="293">
        <v>500</v>
      </c>
      <c r="C1512" s="12" t="s">
        <v>834</v>
      </c>
      <c r="D1512" s="12" t="s">
        <v>711</v>
      </c>
      <c r="E1512" s="1" t="s">
        <v>87</v>
      </c>
      <c r="F1512" s="60" t="s">
        <v>835</v>
      </c>
      <c r="G1512" s="27" t="s">
        <v>404</v>
      </c>
      <c r="H1512" s="6">
        <f t="shared" si="87"/>
        <v>-33250</v>
      </c>
      <c r="I1512" s="22">
        <f t="shared" si="85"/>
        <v>1.1111111111111112</v>
      </c>
      <c r="J1512" s="15"/>
      <c r="K1512" s="365" t="s">
        <v>789</v>
      </c>
      <c r="L1512" s="15"/>
      <c r="M1512" s="2">
        <v>450</v>
      </c>
    </row>
    <row r="1513" spans="1:13" ht="12.75">
      <c r="A1513" s="77"/>
      <c r="B1513" s="295">
        <f>SUM(B1500:B1512)</f>
        <v>33250</v>
      </c>
      <c r="C1513" s="77"/>
      <c r="D1513" s="77"/>
      <c r="E1513" s="90" t="s">
        <v>87</v>
      </c>
      <c r="F1513" s="78"/>
      <c r="G1513" s="78"/>
      <c r="H1513" s="79">
        <v>0</v>
      </c>
      <c r="I1513" s="56">
        <f t="shared" si="85"/>
        <v>73.88888888888889</v>
      </c>
      <c r="J1513" s="80"/>
      <c r="K1513" s="80"/>
      <c r="L1513" s="80"/>
      <c r="M1513" s="2">
        <v>450</v>
      </c>
    </row>
    <row r="1514" spans="1:13" s="15" customFormat="1" ht="12.75">
      <c r="A1514" s="1"/>
      <c r="B1514" s="69"/>
      <c r="C1514" s="1"/>
      <c r="D1514" s="1"/>
      <c r="E1514" s="1"/>
      <c r="F1514" s="27"/>
      <c r="G1514" s="27"/>
      <c r="H1514" s="6">
        <f>H1513-B1514</f>
        <v>0</v>
      </c>
      <c r="I1514" s="22">
        <f t="shared" si="85"/>
        <v>0</v>
      </c>
      <c r="J1514"/>
      <c r="K1514"/>
      <c r="L1514"/>
      <c r="M1514" s="2">
        <v>450</v>
      </c>
    </row>
    <row r="1515" spans="1:13" s="15" customFormat="1" ht="12.75">
      <c r="A1515" s="1"/>
      <c r="B1515" s="69"/>
      <c r="C1515" s="1"/>
      <c r="D1515" s="1"/>
      <c r="E1515" s="1"/>
      <c r="F1515" s="27"/>
      <c r="G1515" s="27"/>
      <c r="H1515" s="6">
        <f>H1514-B1515</f>
        <v>0</v>
      </c>
      <c r="I1515" s="22">
        <f t="shared" si="85"/>
        <v>0</v>
      </c>
      <c r="J1515"/>
      <c r="K1515"/>
      <c r="L1515"/>
      <c r="M1515" s="2">
        <v>450</v>
      </c>
    </row>
    <row r="1516" spans="1:13" s="80" customFormat="1" ht="12.75">
      <c r="A1516" s="12"/>
      <c r="B1516" s="177">
        <v>75000</v>
      </c>
      <c r="C1516" s="89" t="s">
        <v>836</v>
      </c>
      <c r="D1516" s="89" t="s">
        <v>711</v>
      </c>
      <c r="E1516" s="89" t="s">
        <v>837</v>
      </c>
      <c r="F1516" s="60" t="s">
        <v>838</v>
      </c>
      <c r="G1516" s="31" t="s">
        <v>273</v>
      </c>
      <c r="H1516" s="6">
        <f>H1515-B1516</f>
        <v>-75000</v>
      </c>
      <c r="I1516" s="22">
        <f t="shared" si="85"/>
        <v>166.66666666666666</v>
      </c>
      <c r="J1516" s="15"/>
      <c r="K1516" s="365" t="s">
        <v>789</v>
      </c>
      <c r="L1516" s="15"/>
      <c r="M1516" s="2">
        <v>450</v>
      </c>
    </row>
    <row r="1517" spans="1:13" s="57" customFormat="1" ht="12.75">
      <c r="A1517" s="11"/>
      <c r="B1517" s="287">
        <f>SUM(B1516)</f>
        <v>75000</v>
      </c>
      <c r="C1517" s="11" t="s">
        <v>192</v>
      </c>
      <c r="D1517" s="11"/>
      <c r="E1517" s="11"/>
      <c r="F1517" s="18"/>
      <c r="G1517" s="18"/>
      <c r="H1517" s="55">
        <v>0</v>
      </c>
      <c r="I1517" s="56">
        <f t="shared" si="85"/>
        <v>166.66666666666666</v>
      </c>
      <c r="M1517" s="154">
        <v>450</v>
      </c>
    </row>
    <row r="1518" spans="1:13" s="15" customFormat="1" ht="12.75">
      <c r="A1518" s="1"/>
      <c r="B1518" s="69"/>
      <c r="C1518" s="1"/>
      <c r="D1518" s="1"/>
      <c r="E1518" s="1"/>
      <c r="F1518" s="27"/>
      <c r="G1518" s="27"/>
      <c r="H1518" s="6">
        <f>H1517-B1518</f>
        <v>0</v>
      </c>
      <c r="I1518" s="22">
        <f t="shared" si="85"/>
        <v>0</v>
      </c>
      <c r="J1518"/>
      <c r="K1518"/>
      <c r="L1518"/>
      <c r="M1518" s="2">
        <v>450</v>
      </c>
    </row>
    <row r="1519" spans="1:13" s="80" customFormat="1" ht="12.75">
      <c r="A1519" s="1"/>
      <c r="B1519" s="69"/>
      <c r="C1519" s="1"/>
      <c r="D1519" s="1"/>
      <c r="E1519" s="1"/>
      <c r="F1519" s="27"/>
      <c r="G1519" s="27"/>
      <c r="H1519" s="6">
        <f>H1518-B1519</f>
        <v>0</v>
      </c>
      <c r="I1519" s="22">
        <f t="shared" si="85"/>
        <v>0</v>
      </c>
      <c r="J1519"/>
      <c r="K1519"/>
      <c r="L1519"/>
      <c r="M1519" s="2">
        <v>450</v>
      </c>
    </row>
    <row r="1520" spans="2:13" ht="12.75">
      <c r="B1520" s="249">
        <v>500</v>
      </c>
      <c r="C1520" s="12" t="s">
        <v>101</v>
      </c>
      <c r="D1520" s="12" t="s">
        <v>711</v>
      </c>
      <c r="E1520" s="12" t="s">
        <v>839</v>
      </c>
      <c r="F1520" s="60" t="s">
        <v>840</v>
      </c>
      <c r="G1520" s="30" t="s">
        <v>50</v>
      </c>
      <c r="H1520" s="6">
        <f>H1519-B1520</f>
        <v>-500</v>
      </c>
      <c r="I1520" s="22">
        <f t="shared" si="85"/>
        <v>1.1111111111111112</v>
      </c>
      <c r="K1520" s="365" t="s">
        <v>789</v>
      </c>
      <c r="M1520" s="2">
        <v>450</v>
      </c>
    </row>
    <row r="1521" spans="1:13" ht="12.75">
      <c r="A1521" s="77"/>
      <c r="B1521" s="303">
        <f>SUM(B1520)</f>
        <v>500</v>
      </c>
      <c r="C1521" s="77"/>
      <c r="D1521" s="77"/>
      <c r="E1521" s="90" t="s">
        <v>101</v>
      </c>
      <c r="F1521" s="78"/>
      <c r="G1521" s="78"/>
      <c r="H1521" s="79">
        <v>0</v>
      </c>
      <c r="I1521" s="56">
        <f t="shared" si="85"/>
        <v>1.1111111111111112</v>
      </c>
      <c r="J1521" s="80"/>
      <c r="K1521" s="80"/>
      <c r="L1521" s="80"/>
      <c r="M1521" s="2">
        <v>450</v>
      </c>
    </row>
    <row r="1522" spans="2:13" ht="12.75">
      <c r="B1522" s="293"/>
      <c r="H1522" s="6">
        <f>H1521-B1522</f>
        <v>0</v>
      </c>
      <c r="I1522" s="22">
        <f aca="true" t="shared" si="88" ref="I1522:I1585">+B1522/M1522</f>
        <v>0</v>
      </c>
      <c r="M1522" s="2">
        <v>450</v>
      </c>
    </row>
    <row r="1523" spans="1:13" s="57" customFormat="1" ht="12.75">
      <c r="A1523" s="1"/>
      <c r="B1523" s="293"/>
      <c r="C1523" s="1"/>
      <c r="D1523" s="1"/>
      <c r="E1523" s="1"/>
      <c r="F1523" s="27"/>
      <c r="G1523" s="27"/>
      <c r="H1523" s="6">
        <f>H1522-B1523</f>
        <v>0</v>
      </c>
      <c r="I1523" s="22">
        <f t="shared" si="88"/>
        <v>0</v>
      </c>
      <c r="J1523"/>
      <c r="K1523"/>
      <c r="L1523"/>
      <c r="M1523" s="2">
        <v>450</v>
      </c>
    </row>
    <row r="1524" spans="2:13" ht="12.75">
      <c r="B1524" s="293">
        <v>25000</v>
      </c>
      <c r="C1524" s="1" t="s">
        <v>841</v>
      </c>
      <c r="D1524" s="1" t="s">
        <v>711</v>
      </c>
      <c r="E1524" s="1" t="s">
        <v>102</v>
      </c>
      <c r="F1524" s="27" t="s">
        <v>842</v>
      </c>
      <c r="G1524" s="27" t="s">
        <v>339</v>
      </c>
      <c r="H1524" s="6">
        <f>H1523-B1524</f>
        <v>-25000</v>
      </c>
      <c r="I1524" s="22">
        <f t="shared" si="88"/>
        <v>55.55555555555556</v>
      </c>
      <c r="K1524" t="s">
        <v>778</v>
      </c>
      <c r="M1524" s="2">
        <v>450</v>
      </c>
    </row>
    <row r="1525" spans="1:13" ht="12.75">
      <c r="A1525" s="11"/>
      <c r="B1525" s="171">
        <f>SUM(B1524)</f>
        <v>25000</v>
      </c>
      <c r="C1525" s="11"/>
      <c r="D1525" s="11"/>
      <c r="E1525" s="11" t="s">
        <v>102</v>
      </c>
      <c r="F1525" s="18"/>
      <c r="G1525" s="18"/>
      <c r="H1525" s="79">
        <v>0</v>
      </c>
      <c r="I1525" s="56">
        <f t="shared" si="88"/>
        <v>55.55555555555556</v>
      </c>
      <c r="J1525" s="57"/>
      <c r="K1525" s="57"/>
      <c r="L1525" s="57"/>
      <c r="M1525" s="2">
        <v>450</v>
      </c>
    </row>
    <row r="1526" spans="2:13" ht="12.75">
      <c r="B1526" s="293"/>
      <c r="H1526" s="6">
        <f aca="true" t="shared" si="89" ref="H1526:H1535">H1525-B1526</f>
        <v>0</v>
      </c>
      <c r="I1526" s="22">
        <f t="shared" si="88"/>
        <v>0</v>
      </c>
      <c r="M1526" s="2">
        <v>450</v>
      </c>
    </row>
    <row r="1527" spans="1:13" s="15" customFormat="1" ht="12.75">
      <c r="A1527" s="1"/>
      <c r="B1527" s="293"/>
      <c r="C1527" s="1"/>
      <c r="D1527" s="1"/>
      <c r="E1527" s="1"/>
      <c r="F1527" s="27"/>
      <c r="G1527" s="27"/>
      <c r="H1527" s="6">
        <f t="shared" si="89"/>
        <v>0</v>
      </c>
      <c r="I1527" s="22">
        <f t="shared" si="88"/>
        <v>0</v>
      </c>
      <c r="J1527"/>
      <c r="K1527"/>
      <c r="L1527"/>
      <c r="M1527" s="2">
        <v>450</v>
      </c>
    </row>
    <row r="1528" spans="2:13" ht="12.75">
      <c r="B1528" s="371">
        <v>180000</v>
      </c>
      <c r="C1528" s="1" t="s">
        <v>843</v>
      </c>
      <c r="F1528" s="60" t="s">
        <v>491</v>
      </c>
      <c r="G1528" s="30" t="s">
        <v>216</v>
      </c>
      <c r="H1528" s="6">
        <f t="shared" si="89"/>
        <v>-180000</v>
      </c>
      <c r="I1528" s="22">
        <f t="shared" si="88"/>
        <v>400</v>
      </c>
      <c r="M1528" s="2">
        <v>450</v>
      </c>
    </row>
    <row r="1529" spans="2:13" ht="12.75">
      <c r="B1529" s="166">
        <v>30000</v>
      </c>
      <c r="C1529" s="1" t="s">
        <v>843</v>
      </c>
      <c r="E1529" s="1" t="s">
        <v>242</v>
      </c>
      <c r="F1529" s="60"/>
      <c r="G1529" s="30" t="s">
        <v>216</v>
      </c>
      <c r="H1529" s="6">
        <f t="shared" si="89"/>
        <v>-210000</v>
      </c>
      <c r="I1529" s="22">
        <f t="shared" si="88"/>
        <v>66.66666666666667</v>
      </c>
      <c r="M1529" s="2">
        <v>450</v>
      </c>
    </row>
    <row r="1530" spans="1:13" ht="12.75">
      <c r="A1530" s="12"/>
      <c r="B1530" s="371">
        <v>160000</v>
      </c>
      <c r="C1530" s="12" t="s">
        <v>844</v>
      </c>
      <c r="D1530" s="12"/>
      <c r="E1530" s="12"/>
      <c r="F1530" s="31" t="s">
        <v>491</v>
      </c>
      <c r="G1530" s="30" t="s">
        <v>216</v>
      </c>
      <c r="H1530" s="6">
        <f t="shared" si="89"/>
        <v>-370000</v>
      </c>
      <c r="I1530" s="22">
        <f t="shared" si="88"/>
        <v>355.55555555555554</v>
      </c>
      <c r="J1530" s="15"/>
      <c r="K1530" s="15"/>
      <c r="L1530" s="15"/>
      <c r="M1530" s="2">
        <v>450</v>
      </c>
    </row>
    <row r="1531" spans="2:13" ht="12.75">
      <c r="B1531" s="166">
        <v>30000</v>
      </c>
      <c r="C1531" s="12" t="s">
        <v>844</v>
      </c>
      <c r="E1531" s="1" t="s">
        <v>242</v>
      </c>
      <c r="F1531" s="60"/>
      <c r="G1531" s="30" t="s">
        <v>216</v>
      </c>
      <c r="H1531" s="6">
        <f t="shared" si="89"/>
        <v>-400000</v>
      </c>
      <c r="I1531" s="22">
        <f t="shared" si="88"/>
        <v>66.66666666666667</v>
      </c>
      <c r="M1531" s="2">
        <v>450</v>
      </c>
    </row>
    <row r="1532" spans="1:13" s="57" customFormat="1" ht="12.75">
      <c r="A1532" s="86"/>
      <c r="B1532" s="372">
        <v>120000</v>
      </c>
      <c r="C1532" s="85" t="s">
        <v>845</v>
      </c>
      <c r="D1532" s="86"/>
      <c r="E1532" s="86"/>
      <c r="F1532" s="373" t="s">
        <v>491</v>
      </c>
      <c r="G1532" s="30" t="s">
        <v>216</v>
      </c>
      <c r="H1532" s="6">
        <f t="shared" si="89"/>
        <v>-520000</v>
      </c>
      <c r="I1532" s="22">
        <f t="shared" si="88"/>
        <v>266.6666666666667</v>
      </c>
      <c r="J1532" s="2"/>
      <c r="K1532" s="2"/>
      <c r="L1532" s="2"/>
      <c r="M1532" s="2">
        <v>450</v>
      </c>
    </row>
    <row r="1533" spans="2:13" ht="12.75">
      <c r="B1533" s="166">
        <v>30000</v>
      </c>
      <c r="C1533" s="85" t="s">
        <v>845</v>
      </c>
      <c r="E1533" s="1" t="s">
        <v>242</v>
      </c>
      <c r="F1533" s="60"/>
      <c r="G1533" s="30" t="s">
        <v>216</v>
      </c>
      <c r="H1533" s="6">
        <f t="shared" si="89"/>
        <v>-550000</v>
      </c>
      <c r="I1533" s="22">
        <f t="shared" si="88"/>
        <v>66.66666666666667</v>
      </c>
      <c r="M1533" s="2">
        <v>450</v>
      </c>
    </row>
    <row r="1534" spans="2:13" ht="12.75">
      <c r="B1534" s="372">
        <v>120000</v>
      </c>
      <c r="C1534" s="1" t="s">
        <v>746</v>
      </c>
      <c r="F1534" s="60" t="s">
        <v>491</v>
      </c>
      <c r="G1534" s="30" t="s">
        <v>216</v>
      </c>
      <c r="H1534" s="6">
        <f t="shared" si="89"/>
        <v>-670000</v>
      </c>
      <c r="I1534" s="22">
        <f t="shared" si="88"/>
        <v>266.6666666666667</v>
      </c>
      <c r="M1534" s="2">
        <v>450</v>
      </c>
    </row>
    <row r="1535" spans="2:13" ht="12.75">
      <c r="B1535" s="166">
        <v>30000</v>
      </c>
      <c r="C1535" s="1" t="s">
        <v>746</v>
      </c>
      <c r="E1535" s="1" t="s">
        <v>242</v>
      </c>
      <c r="F1535" s="60"/>
      <c r="G1535" s="30" t="s">
        <v>216</v>
      </c>
      <c r="H1535" s="6">
        <f t="shared" si="89"/>
        <v>-700000</v>
      </c>
      <c r="I1535" s="22">
        <f t="shared" si="88"/>
        <v>66.66666666666667</v>
      </c>
      <c r="M1535" s="2">
        <v>450</v>
      </c>
    </row>
    <row r="1536" spans="1:13" ht="12.75">
      <c r="A1536" s="11"/>
      <c r="B1536" s="171">
        <f>SUM(B1528:B1535)</f>
        <v>700000</v>
      </c>
      <c r="C1536" s="11" t="s">
        <v>78</v>
      </c>
      <c r="D1536" s="11"/>
      <c r="E1536" s="11"/>
      <c r="F1536" s="63"/>
      <c r="G1536" s="18"/>
      <c r="H1536" s="55">
        <v>0</v>
      </c>
      <c r="I1536" s="56">
        <f t="shared" si="88"/>
        <v>1555.5555555555557</v>
      </c>
      <c r="J1536" s="57"/>
      <c r="K1536" s="57"/>
      <c r="L1536" s="57"/>
      <c r="M1536" s="2">
        <v>450</v>
      </c>
    </row>
    <row r="1537" spans="2:13" ht="12.75">
      <c r="B1537" s="69"/>
      <c r="H1537" s="6">
        <f>H1536-B1537</f>
        <v>0</v>
      </c>
      <c r="I1537" s="22">
        <f t="shared" si="88"/>
        <v>0</v>
      </c>
      <c r="M1537" s="2">
        <v>450</v>
      </c>
    </row>
    <row r="1538" spans="2:13" ht="12.75">
      <c r="B1538" s="69"/>
      <c r="H1538" s="6">
        <f>H1537-B1538</f>
        <v>0</v>
      </c>
      <c r="I1538" s="22">
        <f t="shared" si="88"/>
        <v>0</v>
      </c>
      <c r="M1538" s="2">
        <v>450</v>
      </c>
    </row>
    <row r="1539" spans="2:13" ht="12.75">
      <c r="B1539" s="69"/>
      <c r="H1539" s="6">
        <f>H1538-B1539</f>
        <v>0</v>
      </c>
      <c r="I1539" s="22">
        <f t="shared" si="88"/>
        <v>0</v>
      </c>
      <c r="M1539" s="2">
        <v>450</v>
      </c>
    </row>
    <row r="1540" spans="2:13" ht="12.75">
      <c r="B1540" s="69"/>
      <c r="H1540" s="6">
        <f>H1539-B1540</f>
        <v>0</v>
      </c>
      <c r="I1540" s="22">
        <f t="shared" si="88"/>
        <v>0</v>
      </c>
      <c r="M1540" s="2">
        <v>450</v>
      </c>
    </row>
    <row r="1541" spans="1:13" ht="13.5" thickBot="1">
      <c r="A1541" s="41"/>
      <c r="B1541" s="42">
        <f>+B1558+B1562+B1567</f>
        <v>915360</v>
      </c>
      <c r="C1541" s="44"/>
      <c r="D1541" s="43" t="s">
        <v>103</v>
      </c>
      <c r="E1541" s="41"/>
      <c r="F1541" s="73"/>
      <c r="G1541" s="46"/>
      <c r="H1541" s="284">
        <f>H1540-B1541</f>
        <v>-915360</v>
      </c>
      <c r="I1541" s="75">
        <f t="shared" si="88"/>
        <v>2034.1333333333334</v>
      </c>
      <c r="J1541" s="49"/>
      <c r="K1541" s="49"/>
      <c r="L1541" s="49"/>
      <c r="M1541" s="2">
        <v>450</v>
      </c>
    </row>
    <row r="1542" spans="2:13" ht="12.75">
      <c r="B1542" s="32"/>
      <c r="C1542" s="33"/>
      <c r="D1542" s="12"/>
      <c r="E1542" s="33"/>
      <c r="G1542" s="31"/>
      <c r="H1542" s="6">
        <v>0</v>
      </c>
      <c r="I1542" s="22">
        <f t="shared" si="88"/>
        <v>0</v>
      </c>
      <c r="M1542" s="2">
        <v>450</v>
      </c>
    </row>
    <row r="1543" spans="2:13" ht="12.75">
      <c r="B1543" s="32"/>
      <c r="C1543" s="33"/>
      <c r="D1543" s="12"/>
      <c r="E1543" s="33"/>
      <c r="G1543" s="31"/>
      <c r="H1543" s="6">
        <f aca="true" t="shared" si="90" ref="H1543:H1557">H1542-B1543</f>
        <v>0</v>
      </c>
      <c r="I1543" s="22">
        <f t="shared" si="88"/>
        <v>0</v>
      </c>
      <c r="M1543" s="2">
        <v>450</v>
      </c>
    </row>
    <row r="1544" spans="1:13" s="15" customFormat="1" ht="12.75">
      <c r="A1544" s="1"/>
      <c r="B1544" s="289">
        <v>5000</v>
      </c>
      <c r="C1544" s="33" t="s">
        <v>846</v>
      </c>
      <c r="D1544" s="1" t="s">
        <v>847</v>
      </c>
      <c r="E1544" s="1" t="s">
        <v>104</v>
      </c>
      <c r="F1544" s="336" t="s">
        <v>848</v>
      </c>
      <c r="G1544" s="27" t="s">
        <v>208</v>
      </c>
      <c r="H1544" s="6">
        <f t="shared" si="90"/>
        <v>-5000</v>
      </c>
      <c r="I1544" s="22">
        <f t="shared" si="88"/>
        <v>11.11111111111111</v>
      </c>
      <c r="J1544"/>
      <c r="K1544" t="s">
        <v>0</v>
      </c>
      <c r="L1544"/>
      <c r="M1544" s="2">
        <v>450</v>
      </c>
    </row>
    <row r="1545" spans="2:13" ht="12.75">
      <c r="B1545" s="289">
        <v>5000</v>
      </c>
      <c r="C1545" s="33" t="s">
        <v>846</v>
      </c>
      <c r="D1545" s="1" t="s">
        <v>847</v>
      </c>
      <c r="E1545" s="1" t="s">
        <v>104</v>
      </c>
      <c r="F1545" s="58" t="s">
        <v>849</v>
      </c>
      <c r="G1545" s="27" t="s">
        <v>214</v>
      </c>
      <c r="H1545" s="6">
        <f t="shared" si="90"/>
        <v>-10000</v>
      </c>
      <c r="I1545" s="22">
        <f t="shared" si="88"/>
        <v>11.11111111111111</v>
      </c>
      <c r="K1545" t="s">
        <v>0</v>
      </c>
      <c r="M1545" s="2">
        <v>450</v>
      </c>
    </row>
    <row r="1546" spans="2:13" ht="12.75">
      <c r="B1546" s="289">
        <v>3000</v>
      </c>
      <c r="C1546" s="33" t="s">
        <v>846</v>
      </c>
      <c r="D1546" s="1" t="s">
        <v>847</v>
      </c>
      <c r="E1546" s="1" t="s">
        <v>850</v>
      </c>
      <c r="F1546" s="58" t="s">
        <v>851</v>
      </c>
      <c r="G1546" s="27" t="s">
        <v>218</v>
      </c>
      <c r="H1546" s="6">
        <f t="shared" si="90"/>
        <v>-13000</v>
      </c>
      <c r="I1546" s="22">
        <f t="shared" si="88"/>
        <v>6.666666666666667</v>
      </c>
      <c r="K1546" t="s">
        <v>0</v>
      </c>
      <c r="M1546" s="2">
        <v>450</v>
      </c>
    </row>
    <row r="1547" spans="2:13" ht="12.75">
      <c r="B1547" s="289">
        <v>2000</v>
      </c>
      <c r="C1547" s="33" t="s">
        <v>846</v>
      </c>
      <c r="D1547" s="1" t="s">
        <v>847</v>
      </c>
      <c r="E1547" s="1" t="s">
        <v>850</v>
      </c>
      <c r="F1547" s="58" t="s">
        <v>852</v>
      </c>
      <c r="G1547" s="27" t="s">
        <v>218</v>
      </c>
      <c r="H1547" s="6">
        <f t="shared" si="90"/>
        <v>-15000</v>
      </c>
      <c r="I1547" s="22">
        <f t="shared" si="88"/>
        <v>4.444444444444445</v>
      </c>
      <c r="K1547" t="s">
        <v>0</v>
      </c>
      <c r="M1547" s="2">
        <v>450</v>
      </c>
    </row>
    <row r="1548" spans="2:14" ht="12.75">
      <c r="B1548" s="289">
        <v>2500</v>
      </c>
      <c r="C1548" s="33" t="s">
        <v>846</v>
      </c>
      <c r="D1548" s="1" t="s">
        <v>847</v>
      </c>
      <c r="E1548" s="1" t="s">
        <v>104</v>
      </c>
      <c r="F1548" s="58" t="s">
        <v>720</v>
      </c>
      <c r="G1548" s="27" t="s">
        <v>273</v>
      </c>
      <c r="H1548" s="6">
        <f t="shared" si="90"/>
        <v>-17500</v>
      </c>
      <c r="I1548" s="22">
        <f t="shared" si="88"/>
        <v>5.555555555555555</v>
      </c>
      <c r="K1548" t="s">
        <v>0</v>
      </c>
      <c r="M1548" s="2">
        <v>450</v>
      </c>
      <c r="N1548" s="345">
        <v>500</v>
      </c>
    </row>
    <row r="1549" spans="2:13" ht="12.75">
      <c r="B1549" s="289">
        <v>5000</v>
      </c>
      <c r="C1549" s="33" t="s">
        <v>846</v>
      </c>
      <c r="D1549" s="1" t="s">
        <v>847</v>
      </c>
      <c r="E1549" s="1" t="s">
        <v>104</v>
      </c>
      <c r="F1549" s="58" t="s">
        <v>853</v>
      </c>
      <c r="G1549" s="27" t="s">
        <v>273</v>
      </c>
      <c r="H1549" s="6">
        <f t="shared" si="90"/>
        <v>-22500</v>
      </c>
      <c r="I1549" s="22">
        <f t="shared" si="88"/>
        <v>11.11111111111111</v>
      </c>
      <c r="K1549" t="s">
        <v>0</v>
      </c>
      <c r="M1549" s="2">
        <v>450</v>
      </c>
    </row>
    <row r="1550" spans="2:13" ht="12.75">
      <c r="B1550" s="289">
        <v>2500</v>
      </c>
      <c r="C1550" s="33" t="s">
        <v>846</v>
      </c>
      <c r="D1550" s="1" t="s">
        <v>847</v>
      </c>
      <c r="E1550" s="1" t="s">
        <v>104</v>
      </c>
      <c r="F1550" s="58" t="s">
        <v>854</v>
      </c>
      <c r="G1550" s="27" t="s">
        <v>304</v>
      </c>
      <c r="H1550" s="6">
        <f t="shared" si="90"/>
        <v>-25000</v>
      </c>
      <c r="I1550" s="22">
        <f t="shared" si="88"/>
        <v>5.555555555555555</v>
      </c>
      <c r="K1550" t="s">
        <v>0</v>
      </c>
      <c r="M1550" s="2">
        <v>450</v>
      </c>
    </row>
    <row r="1551" spans="2:13" ht="12.75">
      <c r="B1551" s="289">
        <v>2000</v>
      </c>
      <c r="C1551" s="33" t="s">
        <v>846</v>
      </c>
      <c r="D1551" s="1" t="s">
        <v>847</v>
      </c>
      <c r="E1551" s="1" t="s">
        <v>104</v>
      </c>
      <c r="F1551" s="58" t="s">
        <v>855</v>
      </c>
      <c r="G1551" s="27" t="s">
        <v>306</v>
      </c>
      <c r="H1551" s="6">
        <f t="shared" si="90"/>
        <v>-27000</v>
      </c>
      <c r="I1551" s="22">
        <f t="shared" si="88"/>
        <v>4.444444444444445</v>
      </c>
      <c r="K1551" t="s">
        <v>0</v>
      </c>
      <c r="M1551" s="2">
        <v>450</v>
      </c>
    </row>
    <row r="1552" spans="2:13" ht="12.75">
      <c r="B1552" s="289">
        <v>5000</v>
      </c>
      <c r="C1552" s="33" t="s">
        <v>846</v>
      </c>
      <c r="D1552" s="1" t="s">
        <v>847</v>
      </c>
      <c r="E1552" s="1" t="s">
        <v>104</v>
      </c>
      <c r="F1552" s="58" t="s">
        <v>856</v>
      </c>
      <c r="G1552" s="27" t="s">
        <v>335</v>
      </c>
      <c r="H1552" s="6">
        <f t="shared" si="90"/>
        <v>-32000</v>
      </c>
      <c r="I1552" s="22">
        <f t="shared" si="88"/>
        <v>11.11111111111111</v>
      </c>
      <c r="K1552" t="s">
        <v>0</v>
      </c>
      <c r="M1552" s="2">
        <v>450</v>
      </c>
    </row>
    <row r="1553" spans="2:13" ht="12.75">
      <c r="B1553" s="289">
        <v>2500</v>
      </c>
      <c r="C1553" s="33" t="s">
        <v>846</v>
      </c>
      <c r="D1553" s="1" t="s">
        <v>847</v>
      </c>
      <c r="E1553" s="1" t="s">
        <v>857</v>
      </c>
      <c r="F1553" s="58" t="s">
        <v>858</v>
      </c>
      <c r="G1553" s="27" t="s">
        <v>343</v>
      </c>
      <c r="H1553" s="6">
        <f t="shared" si="90"/>
        <v>-34500</v>
      </c>
      <c r="I1553" s="22">
        <f t="shared" si="88"/>
        <v>5.555555555555555</v>
      </c>
      <c r="K1553" t="s">
        <v>0</v>
      </c>
      <c r="M1553" s="2">
        <v>450</v>
      </c>
    </row>
    <row r="1554" spans="2:13" ht="12.75">
      <c r="B1554" s="289">
        <v>4920</v>
      </c>
      <c r="C1554" s="1" t="s">
        <v>0</v>
      </c>
      <c r="D1554" s="12" t="s">
        <v>847</v>
      </c>
      <c r="E1554" s="1" t="s">
        <v>859</v>
      </c>
      <c r="F1554" s="27" t="s">
        <v>860</v>
      </c>
      <c r="G1554" s="27" t="s">
        <v>861</v>
      </c>
      <c r="H1554" s="6">
        <f t="shared" si="90"/>
        <v>-39420</v>
      </c>
      <c r="I1554" s="22">
        <f t="shared" si="88"/>
        <v>10.933333333333334</v>
      </c>
      <c r="K1554" t="s">
        <v>862</v>
      </c>
      <c r="M1554" s="2">
        <v>450</v>
      </c>
    </row>
    <row r="1555" spans="2:13" ht="12.75">
      <c r="B1555" s="289">
        <v>4920</v>
      </c>
      <c r="C1555" s="1" t="s">
        <v>0</v>
      </c>
      <c r="D1555" s="12" t="s">
        <v>847</v>
      </c>
      <c r="E1555" s="1" t="s">
        <v>859</v>
      </c>
      <c r="F1555" s="27" t="s">
        <v>863</v>
      </c>
      <c r="G1555" s="27" t="s">
        <v>549</v>
      </c>
      <c r="H1555" s="6">
        <f t="shared" si="90"/>
        <v>-44340</v>
      </c>
      <c r="I1555" s="22">
        <f t="shared" si="88"/>
        <v>10.933333333333334</v>
      </c>
      <c r="K1555" t="s">
        <v>862</v>
      </c>
      <c r="M1555" s="2">
        <v>450</v>
      </c>
    </row>
    <row r="1556" spans="1:13" s="57" customFormat="1" ht="12.75">
      <c r="A1556" s="1"/>
      <c r="B1556" s="289">
        <v>6560</v>
      </c>
      <c r="C1556" s="1" t="s">
        <v>0</v>
      </c>
      <c r="D1556" s="12" t="s">
        <v>847</v>
      </c>
      <c r="E1556" s="1" t="s">
        <v>859</v>
      </c>
      <c r="F1556" s="27" t="s">
        <v>864</v>
      </c>
      <c r="G1556" s="27" t="s">
        <v>569</v>
      </c>
      <c r="H1556" s="6">
        <f t="shared" si="90"/>
        <v>-50900</v>
      </c>
      <c r="I1556" s="22">
        <f t="shared" si="88"/>
        <v>14.577777777777778</v>
      </c>
      <c r="J1556"/>
      <c r="K1556" t="s">
        <v>862</v>
      </c>
      <c r="L1556"/>
      <c r="M1556" s="2">
        <v>450</v>
      </c>
    </row>
    <row r="1557" spans="2:13" ht="12.75">
      <c r="B1557" s="289">
        <v>6560</v>
      </c>
      <c r="C1557" s="1" t="s">
        <v>0</v>
      </c>
      <c r="D1557" s="12" t="s">
        <v>847</v>
      </c>
      <c r="E1557" s="1" t="s">
        <v>859</v>
      </c>
      <c r="F1557" s="27" t="s">
        <v>865</v>
      </c>
      <c r="G1557" s="27" t="s">
        <v>569</v>
      </c>
      <c r="H1557" s="6">
        <f t="shared" si="90"/>
        <v>-57460</v>
      </c>
      <c r="I1557" s="22">
        <f t="shared" si="88"/>
        <v>14.577777777777778</v>
      </c>
      <c r="K1557" t="s">
        <v>862</v>
      </c>
      <c r="M1557" s="2">
        <v>450</v>
      </c>
    </row>
    <row r="1558" spans="1:13" ht="12.75">
      <c r="A1558" s="11"/>
      <c r="B1558" s="290">
        <f>SUM(B1544:B1557)</f>
        <v>57460</v>
      </c>
      <c r="C1558" s="11" t="s">
        <v>0</v>
      </c>
      <c r="D1558" s="11"/>
      <c r="E1558" s="11"/>
      <c r="F1558" s="18"/>
      <c r="G1558" s="18"/>
      <c r="H1558" s="55">
        <v>0</v>
      </c>
      <c r="I1558" s="56">
        <f t="shared" si="88"/>
        <v>127.68888888888888</v>
      </c>
      <c r="J1558" s="57"/>
      <c r="K1558" s="57"/>
      <c r="L1558" s="57"/>
      <c r="M1558" s="2">
        <v>450</v>
      </c>
    </row>
    <row r="1559" spans="2:13" ht="12.75">
      <c r="B1559" s="69"/>
      <c r="D1559" s="12"/>
      <c r="H1559" s="6">
        <f>H1558-B1559</f>
        <v>0</v>
      </c>
      <c r="I1559" s="22">
        <f t="shared" si="88"/>
        <v>0</v>
      </c>
      <c r="M1559" s="2">
        <v>450</v>
      </c>
    </row>
    <row r="1560" spans="2:13" ht="12.75">
      <c r="B1560" s="69"/>
      <c r="D1560" s="12"/>
      <c r="H1560" s="6">
        <f>H1559-B1560</f>
        <v>0</v>
      </c>
      <c r="I1560" s="22">
        <f t="shared" si="88"/>
        <v>0</v>
      </c>
      <c r="M1560" s="2">
        <v>450</v>
      </c>
    </row>
    <row r="1561" spans="2:13" ht="12.75">
      <c r="B1561" s="288">
        <v>75000</v>
      </c>
      <c r="C1561" s="1" t="s">
        <v>1</v>
      </c>
      <c r="D1561" s="12" t="s">
        <v>103</v>
      </c>
      <c r="F1561" s="31" t="s">
        <v>866</v>
      </c>
      <c r="G1561" s="30" t="s">
        <v>569</v>
      </c>
      <c r="H1561" s="6">
        <f>H1560-B1561</f>
        <v>-75000</v>
      </c>
      <c r="I1561" s="22">
        <f t="shared" si="88"/>
        <v>166.66666666666666</v>
      </c>
      <c r="M1561" s="2">
        <v>450</v>
      </c>
    </row>
    <row r="1562" spans="1:13" ht="12.75">
      <c r="A1562" s="11"/>
      <c r="B1562" s="287">
        <f>SUM(B1561)</f>
        <v>75000</v>
      </c>
      <c r="C1562" s="11" t="s">
        <v>1</v>
      </c>
      <c r="D1562" s="11"/>
      <c r="E1562" s="11"/>
      <c r="F1562" s="63"/>
      <c r="G1562" s="18"/>
      <c r="H1562" s="55">
        <v>0</v>
      </c>
      <c r="I1562" s="56">
        <f t="shared" si="88"/>
        <v>166.66666666666666</v>
      </c>
      <c r="J1562" s="57"/>
      <c r="K1562" s="57"/>
      <c r="L1562" s="57"/>
      <c r="M1562" s="2">
        <v>450</v>
      </c>
    </row>
    <row r="1563" spans="2:13" ht="12.75">
      <c r="B1563" s="69"/>
      <c r="H1563" s="6">
        <f>H1562-B1563</f>
        <v>0</v>
      </c>
      <c r="I1563" s="22">
        <f t="shared" si="88"/>
        <v>0</v>
      </c>
      <c r="M1563" s="2">
        <v>450</v>
      </c>
    </row>
    <row r="1564" spans="2:13" ht="12.75">
      <c r="B1564" s="69"/>
      <c r="H1564" s="6">
        <f>H1563-B1564</f>
        <v>0</v>
      </c>
      <c r="I1564" s="22">
        <f t="shared" si="88"/>
        <v>0</v>
      </c>
      <c r="M1564" s="2">
        <v>450</v>
      </c>
    </row>
    <row r="1565" spans="1:13" s="57" customFormat="1" ht="12.75">
      <c r="A1565" s="1"/>
      <c r="B1565" s="69"/>
      <c r="C1565" s="1"/>
      <c r="D1565" s="1"/>
      <c r="E1565" s="1"/>
      <c r="F1565" s="27"/>
      <c r="G1565" s="27"/>
      <c r="H1565" s="6">
        <f>H1564-B1565</f>
        <v>0</v>
      </c>
      <c r="I1565" s="22">
        <f t="shared" si="88"/>
        <v>0</v>
      </c>
      <c r="J1565"/>
      <c r="K1565"/>
      <c r="L1565"/>
      <c r="M1565" s="2">
        <v>450</v>
      </c>
    </row>
    <row r="1566" spans="2:13" ht="12.75">
      <c r="B1566" s="69"/>
      <c r="H1566" s="6">
        <f>H1565-B1566</f>
        <v>0</v>
      </c>
      <c r="I1566" s="22">
        <f t="shared" si="88"/>
        <v>0</v>
      </c>
      <c r="M1566" s="2">
        <v>450</v>
      </c>
    </row>
    <row r="1567" spans="1:13" s="283" customFormat="1" ht="12.75">
      <c r="A1567" s="88"/>
      <c r="B1567" s="291">
        <f>+B1572+B1581+B1594+B1602</f>
        <v>782900</v>
      </c>
      <c r="C1567" s="88" t="s">
        <v>104</v>
      </c>
      <c r="D1567" s="88" t="s">
        <v>189</v>
      </c>
      <c r="E1567" s="282"/>
      <c r="F1567" s="281"/>
      <c r="G1567" s="281"/>
      <c r="H1567" s="87"/>
      <c r="I1567" s="56">
        <f t="shared" si="88"/>
        <v>1739.7777777777778</v>
      </c>
      <c r="J1567" s="282"/>
      <c r="K1567" s="282"/>
      <c r="L1567" s="282"/>
      <c r="M1567" s="96">
        <v>450</v>
      </c>
    </row>
    <row r="1568" spans="2:13" ht="12.75">
      <c r="B1568" s="288"/>
      <c r="H1568" s="6">
        <v>0</v>
      </c>
      <c r="I1568" s="22">
        <f t="shared" si="88"/>
        <v>0</v>
      </c>
      <c r="M1568" s="2">
        <v>450</v>
      </c>
    </row>
    <row r="1569" spans="2:13" ht="12.75">
      <c r="B1569" s="288">
        <v>13765</v>
      </c>
      <c r="C1569" s="1" t="s">
        <v>867</v>
      </c>
      <c r="D1569" s="12" t="s">
        <v>847</v>
      </c>
      <c r="E1569" s="1" t="s">
        <v>104</v>
      </c>
      <c r="F1569" s="27" t="s">
        <v>868</v>
      </c>
      <c r="G1569" s="27" t="s">
        <v>271</v>
      </c>
      <c r="H1569" s="6">
        <f>H1568-B1569</f>
        <v>-13765</v>
      </c>
      <c r="I1569" s="22">
        <f t="shared" si="88"/>
        <v>30.58888888888889</v>
      </c>
      <c r="K1569" t="s">
        <v>862</v>
      </c>
      <c r="M1569" s="2">
        <v>450</v>
      </c>
    </row>
    <row r="1570" spans="1:13" s="57" customFormat="1" ht="12.75">
      <c r="A1570" s="1"/>
      <c r="B1570" s="288">
        <v>9207</v>
      </c>
      <c r="C1570" s="1" t="s">
        <v>0</v>
      </c>
      <c r="D1570" s="12" t="s">
        <v>847</v>
      </c>
      <c r="E1570" s="1" t="s">
        <v>104</v>
      </c>
      <c r="F1570" s="27" t="s">
        <v>869</v>
      </c>
      <c r="G1570" s="27" t="s">
        <v>306</v>
      </c>
      <c r="H1570" s="6">
        <f>H1569-B1570</f>
        <v>-22972</v>
      </c>
      <c r="I1570" s="22">
        <f t="shared" si="88"/>
        <v>20.46</v>
      </c>
      <c r="J1570"/>
      <c r="K1570" t="s">
        <v>862</v>
      </c>
      <c r="L1570"/>
      <c r="M1570" s="2">
        <v>450</v>
      </c>
    </row>
    <row r="1571" spans="2:13" ht="12.75">
      <c r="B1571" s="288">
        <v>900</v>
      </c>
      <c r="C1571" s="12" t="s">
        <v>1</v>
      </c>
      <c r="D1571" s="12" t="s">
        <v>847</v>
      </c>
      <c r="E1571" s="1" t="s">
        <v>104</v>
      </c>
      <c r="F1571" s="27" t="s">
        <v>870</v>
      </c>
      <c r="G1571" s="27" t="s">
        <v>335</v>
      </c>
      <c r="H1571" s="6">
        <f>H1570-B1571</f>
        <v>-23872</v>
      </c>
      <c r="I1571" s="22">
        <f t="shared" si="88"/>
        <v>2</v>
      </c>
      <c r="K1571" t="s">
        <v>862</v>
      </c>
      <c r="M1571" s="2">
        <v>450</v>
      </c>
    </row>
    <row r="1572" spans="1:13" ht="12.75">
      <c r="A1572" s="11"/>
      <c r="B1572" s="287">
        <f>SUM(B1569:B1570)</f>
        <v>22972</v>
      </c>
      <c r="C1572" s="11" t="s">
        <v>0</v>
      </c>
      <c r="D1572" s="11"/>
      <c r="E1572" s="11"/>
      <c r="F1572" s="18"/>
      <c r="G1572" s="18"/>
      <c r="H1572" s="55">
        <v>0</v>
      </c>
      <c r="I1572" s="56">
        <f t="shared" si="88"/>
        <v>51.04888888888889</v>
      </c>
      <c r="J1572" s="57"/>
      <c r="K1572" s="57"/>
      <c r="L1572" s="57"/>
      <c r="M1572" s="2">
        <v>450</v>
      </c>
    </row>
    <row r="1573" spans="2:13" ht="12.75">
      <c r="B1573" s="288"/>
      <c r="H1573" s="6">
        <f aca="true" t="shared" si="91" ref="H1573:H1580">H1572-B1573</f>
        <v>0</v>
      </c>
      <c r="I1573" s="22">
        <f t="shared" si="88"/>
        <v>0</v>
      </c>
      <c r="M1573" s="2">
        <v>450</v>
      </c>
    </row>
    <row r="1574" spans="1:13" s="356" customFormat="1" ht="12.75">
      <c r="A1574" s="1"/>
      <c r="B1574" s="288"/>
      <c r="C1574" s="1"/>
      <c r="D1574" s="1"/>
      <c r="E1574" s="1"/>
      <c r="F1574" s="27"/>
      <c r="G1574" s="27"/>
      <c r="H1574" s="6">
        <f t="shared" si="91"/>
        <v>0</v>
      </c>
      <c r="I1574" s="22">
        <f t="shared" si="88"/>
        <v>0</v>
      </c>
      <c r="J1574"/>
      <c r="K1574"/>
      <c r="L1574"/>
      <c r="M1574" s="2">
        <v>450</v>
      </c>
    </row>
    <row r="1575" spans="1:14" s="15" customFormat="1" ht="12.75">
      <c r="A1575" s="1"/>
      <c r="B1575" s="288">
        <v>3500</v>
      </c>
      <c r="C1575" s="1" t="s">
        <v>871</v>
      </c>
      <c r="D1575" s="12" t="s">
        <v>847</v>
      </c>
      <c r="E1575" s="1" t="s">
        <v>104</v>
      </c>
      <c r="F1575" s="27" t="s">
        <v>872</v>
      </c>
      <c r="G1575" s="27" t="s">
        <v>216</v>
      </c>
      <c r="H1575" s="6">
        <f t="shared" si="91"/>
        <v>-3500</v>
      </c>
      <c r="I1575" s="22">
        <f t="shared" si="88"/>
        <v>7.777777777777778</v>
      </c>
      <c r="J1575"/>
      <c r="K1575" t="s">
        <v>862</v>
      </c>
      <c r="L1575"/>
      <c r="M1575" s="2">
        <v>450</v>
      </c>
      <c r="N1575" s="374">
        <v>500</v>
      </c>
    </row>
    <row r="1576" spans="1:13" s="15" customFormat="1" ht="12.75">
      <c r="A1576" s="12"/>
      <c r="B1576" s="177">
        <v>73200</v>
      </c>
      <c r="C1576" s="12" t="s">
        <v>873</v>
      </c>
      <c r="D1576" s="12" t="s">
        <v>847</v>
      </c>
      <c r="E1576" s="12" t="s">
        <v>104</v>
      </c>
      <c r="F1576" s="30" t="s">
        <v>874</v>
      </c>
      <c r="G1576" s="30" t="s">
        <v>214</v>
      </c>
      <c r="H1576" s="29">
        <f t="shared" si="91"/>
        <v>-76700</v>
      </c>
      <c r="I1576" s="22">
        <f t="shared" si="88"/>
        <v>162.66666666666666</v>
      </c>
      <c r="K1576" s="15" t="s">
        <v>862</v>
      </c>
      <c r="M1576" s="40">
        <v>450</v>
      </c>
    </row>
    <row r="1577" spans="1:13" ht="12.75">
      <c r="A1577" s="12"/>
      <c r="B1577" s="177">
        <v>603200</v>
      </c>
      <c r="C1577" s="12" t="s">
        <v>875</v>
      </c>
      <c r="D1577" s="12" t="s">
        <v>847</v>
      </c>
      <c r="E1577" s="12" t="s">
        <v>104</v>
      </c>
      <c r="F1577" s="30" t="s">
        <v>876</v>
      </c>
      <c r="G1577" s="30" t="s">
        <v>214</v>
      </c>
      <c r="H1577" s="6">
        <f t="shared" si="91"/>
        <v>-679900</v>
      </c>
      <c r="I1577" s="22">
        <f t="shared" si="88"/>
        <v>1340.4444444444443</v>
      </c>
      <c r="J1577" s="38"/>
      <c r="K1577" s="15" t="s">
        <v>862</v>
      </c>
      <c r="L1577" s="38"/>
      <c r="M1577" s="2">
        <v>450</v>
      </c>
    </row>
    <row r="1578" spans="2:13" ht="12.75">
      <c r="B1578" s="288">
        <v>10000</v>
      </c>
      <c r="C1578" s="1" t="s">
        <v>877</v>
      </c>
      <c r="D1578" s="12" t="s">
        <v>847</v>
      </c>
      <c r="E1578" s="1" t="s">
        <v>104</v>
      </c>
      <c r="F1578" s="27" t="s">
        <v>878</v>
      </c>
      <c r="G1578" s="27" t="s">
        <v>216</v>
      </c>
      <c r="H1578" s="6">
        <f t="shared" si="91"/>
        <v>-689900</v>
      </c>
      <c r="I1578" s="22">
        <f t="shared" si="88"/>
        <v>22.22222222222222</v>
      </c>
      <c r="K1578" t="s">
        <v>862</v>
      </c>
      <c r="M1578" s="2">
        <v>450</v>
      </c>
    </row>
    <row r="1579" spans="1:13" s="57" customFormat="1" ht="12.75">
      <c r="A1579" s="1"/>
      <c r="B1579" s="288">
        <v>9207</v>
      </c>
      <c r="C1579" s="1" t="s">
        <v>879</v>
      </c>
      <c r="D1579" s="12" t="s">
        <v>847</v>
      </c>
      <c r="E1579" s="1" t="s">
        <v>104</v>
      </c>
      <c r="F1579" s="27" t="s">
        <v>880</v>
      </c>
      <c r="G1579" s="27" t="s">
        <v>306</v>
      </c>
      <c r="H1579" s="6">
        <f t="shared" si="91"/>
        <v>-699107</v>
      </c>
      <c r="I1579" s="22">
        <f t="shared" si="88"/>
        <v>20.46</v>
      </c>
      <c r="J1579"/>
      <c r="K1579" t="s">
        <v>862</v>
      </c>
      <c r="L1579"/>
      <c r="M1579" s="2">
        <v>450</v>
      </c>
    </row>
    <row r="1580" spans="2:13" ht="12.75">
      <c r="B1580" s="288">
        <v>3500</v>
      </c>
      <c r="C1580" s="1" t="s">
        <v>881</v>
      </c>
      <c r="D1580" s="12" t="s">
        <v>847</v>
      </c>
      <c r="E1580" s="1" t="s">
        <v>104</v>
      </c>
      <c r="F1580" s="27" t="s">
        <v>882</v>
      </c>
      <c r="G1580" s="27" t="s">
        <v>337</v>
      </c>
      <c r="H1580" s="6">
        <f t="shared" si="91"/>
        <v>-702607</v>
      </c>
      <c r="I1580" s="22">
        <f t="shared" si="88"/>
        <v>7.777777777777778</v>
      </c>
      <c r="K1580" t="s">
        <v>862</v>
      </c>
      <c r="M1580" s="2">
        <v>450</v>
      </c>
    </row>
    <row r="1581" spans="1:13" ht="12.75">
      <c r="A1581" s="11"/>
      <c r="B1581" s="287">
        <f>SUM(B1575:B1580)</f>
        <v>702607</v>
      </c>
      <c r="C1581" s="11" t="s">
        <v>19</v>
      </c>
      <c r="D1581" s="11"/>
      <c r="E1581" s="11"/>
      <c r="F1581" s="18"/>
      <c r="G1581" s="18"/>
      <c r="H1581" s="55">
        <v>0</v>
      </c>
      <c r="I1581" s="56">
        <f t="shared" si="88"/>
        <v>1561.348888888889</v>
      </c>
      <c r="J1581" s="57"/>
      <c r="K1581" s="57"/>
      <c r="L1581" s="57"/>
      <c r="M1581" s="2">
        <v>450</v>
      </c>
    </row>
    <row r="1582" spans="2:13" ht="12.75">
      <c r="B1582" s="288"/>
      <c r="H1582" s="6">
        <f aca="true" t="shared" si="92" ref="H1582:H1593">H1581-B1582</f>
        <v>0</v>
      </c>
      <c r="I1582" s="22">
        <f t="shared" si="88"/>
        <v>0</v>
      </c>
      <c r="M1582" s="2">
        <v>450</v>
      </c>
    </row>
    <row r="1583" spans="2:13" ht="12.75">
      <c r="B1583" s="288"/>
      <c r="H1583" s="6">
        <f t="shared" si="92"/>
        <v>0</v>
      </c>
      <c r="I1583" s="22">
        <f t="shared" si="88"/>
        <v>0</v>
      </c>
      <c r="M1583" s="2">
        <v>450</v>
      </c>
    </row>
    <row r="1584" spans="2:13" ht="12.75">
      <c r="B1584" s="288">
        <v>1500</v>
      </c>
      <c r="C1584" s="1" t="s">
        <v>883</v>
      </c>
      <c r="D1584" s="12" t="s">
        <v>847</v>
      </c>
      <c r="E1584" s="1" t="s">
        <v>104</v>
      </c>
      <c r="F1584" s="27" t="s">
        <v>884</v>
      </c>
      <c r="G1584" s="27" t="s">
        <v>216</v>
      </c>
      <c r="H1584" s="6">
        <f t="shared" si="92"/>
        <v>-1500</v>
      </c>
      <c r="I1584" s="22">
        <f t="shared" si="88"/>
        <v>3.3333333333333335</v>
      </c>
      <c r="K1584" t="s">
        <v>862</v>
      </c>
      <c r="M1584" s="2">
        <v>450</v>
      </c>
    </row>
    <row r="1585" spans="1:13" ht="12.75">
      <c r="A1585" s="12"/>
      <c r="B1585" s="177">
        <v>3683</v>
      </c>
      <c r="C1585" s="12" t="s">
        <v>23</v>
      </c>
      <c r="D1585" s="12" t="s">
        <v>847</v>
      </c>
      <c r="E1585" s="12" t="s">
        <v>104</v>
      </c>
      <c r="F1585" s="27" t="s">
        <v>885</v>
      </c>
      <c r="G1585" s="30" t="s">
        <v>271</v>
      </c>
      <c r="H1585" s="6">
        <f t="shared" si="92"/>
        <v>-5183</v>
      </c>
      <c r="I1585" s="22">
        <f t="shared" si="88"/>
        <v>8.184444444444445</v>
      </c>
      <c r="J1585" s="15"/>
      <c r="K1585" s="15" t="s">
        <v>862</v>
      </c>
      <c r="L1585" s="15"/>
      <c r="M1585" s="2">
        <v>450</v>
      </c>
    </row>
    <row r="1586" spans="2:13" ht="12.75">
      <c r="B1586" s="288">
        <v>2762</v>
      </c>
      <c r="C1586" s="1" t="s">
        <v>23</v>
      </c>
      <c r="D1586" s="12" t="s">
        <v>847</v>
      </c>
      <c r="E1586" s="1" t="s">
        <v>104</v>
      </c>
      <c r="F1586" s="27" t="s">
        <v>884</v>
      </c>
      <c r="G1586" s="27" t="s">
        <v>271</v>
      </c>
      <c r="H1586" s="6">
        <f t="shared" si="92"/>
        <v>-7945</v>
      </c>
      <c r="I1586" s="22">
        <f aca="true" t="shared" si="93" ref="I1586:I1649">+B1586/M1586</f>
        <v>6.137777777777778</v>
      </c>
      <c r="K1586" t="s">
        <v>862</v>
      </c>
      <c r="M1586" s="2">
        <v>450</v>
      </c>
    </row>
    <row r="1587" spans="2:13" ht="12.75">
      <c r="B1587" s="288">
        <v>2762</v>
      </c>
      <c r="C1587" s="1" t="s">
        <v>23</v>
      </c>
      <c r="D1587" s="12" t="s">
        <v>847</v>
      </c>
      <c r="E1587" s="1" t="s">
        <v>104</v>
      </c>
      <c r="F1587" s="27" t="s">
        <v>884</v>
      </c>
      <c r="G1587" s="27" t="s">
        <v>273</v>
      </c>
      <c r="H1587" s="6">
        <f t="shared" si="92"/>
        <v>-10707</v>
      </c>
      <c r="I1587" s="22">
        <f t="shared" si="93"/>
        <v>6.137777777777778</v>
      </c>
      <c r="K1587" t="s">
        <v>862</v>
      </c>
      <c r="M1587" s="2">
        <v>450</v>
      </c>
    </row>
    <row r="1588" spans="2:13" ht="12.75">
      <c r="B1588" s="288">
        <v>2762</v>
      </c>
      <c r="C1588" s="1" t="s">
        <v>23</v>
      </c>
      <c r="D1588" s="12" t="s">
        <v>847</v>
      </c>
      <c r="E1588" s="1" t="s">
        <v>104</v>
      </c>
      <c r="F1588" s="27" t="s">
        <v>884</v>
      </c>
      <c r="G1588" s="27" t="s">
        <v>304</v>
      </c>
      <c r="H1588" s="6">
        <f t="shared" si="92"/>
        <v>-13469</v>
      </c>
      <c r="I1588" s="22">
        <f t="shared" si="93"/>
        <v>6.137777777777778</v>
      </c>
      <c r="K1588" t="s">
        <v>862</v>
      </c>
      <c r="M1588" s="2">
        <v>450</v>
      </c>
    </row>
    <row r="1589" spans="2:13" ht="12.75">
      <c r="B1589" s="288">
        <v>2762</v>
      </c>
      <c r="C1589" s="1" t="s">
        <v>23</v>
      </c>
      <c r="D1589" s="12" t="s">
        <v>847</v>
      </c>
      <c r="E1589" s="1" t="s">
        <v>104</v>
      </c>
      <c r="F1589" s="27" t="s">
        <v>886</v>
      </c>
      <c r="G1589" s="27" t="s">
        <v>304</v>
      </c>
      <c r="H1589" s="6">
        <f t="shared" si="92"/>
        <v>-16231</v>
      </c>
      <c r="I1589" s="22">
        <f t="shared" si="93"/>
        <v>6.137777777777778</v>
      </c>
      <c r="K1589" t="s">
        <v>862</v>
      </c>
      <c r="M1589" s="2">
        <v>450</v>
      </c>
    </row>
    <row r="1590" spans="2:13" ht="12.75">
      <c r="B1590" s="288">
        <v>2762</v>
      </c>
      <c r="C1590" s="1" t="s">
        <v>23</v>
      </c>
      <c r="D1590" s="12" t="s">
        <v>847</v>
      </c>
      <c r="E1590" s="1" t="s">
        <v>104</v>
      </c>
      <c r="F1590" s="27" t="s">
        <v>884</v>
      </c>
      <c r="G1590" s="27" t="s">
        <v>306</v>
      </c>
      <c r="H1590" s="6">
        <f t="shared" si="92"/>
        <v>-18993</v>
      </c>
      <c r="I1590" s="22">
        <f t="shared" si="93"/>
        <v>6.137777777777778</v>
      </c>
      <c r="K1590" t="s">
        <v>862</v>
      </c>
      <c r="M1590" s="2">
        <v>450</v>
      </c>
    </row>
    <row r="1591" spans="2:13" ht="12.75">
      <c r="B1591" s="288">
        <v>1841</v>
      </c>
      <c r="C1591" s="1" t="s">
        <v>23</v>
      </c>
      <c r="D1591" s="12" t="s">
        <v>847</v>
      </c>
      <c r="E1591" s="1" t="s">
        <v>104</v>
      </c>
      <c r="F1591" s="27" t="s">
        <v>887</v>
      </c>
      <c r="G1591" s="27" t="s">
        <v>335</v>
      </c>
      <c r="H1591" s="6">
        <f t="shared" si="92"/>
        <v>-20834</v>
      </c>
      <c r="I1591" s="22">
        <f t="shared" si="93"/>
        <v>4.091111111111111</v>
      </c>
      <c r="K1591" t="s">
        <v>862</v>
      </c>
      <c r="M1591" s="2">
        <v>450</v>
      </c>
    </row>
    <row r="1592" spans="1:13" s="57" customFormat="1" ht="12.75">
      <c r="A1592" s="1"/>
      <c r="B1592" s="288">
        <v>2762</v>
      </c>
      <c r="C1592" s="1" t="s">
        <v>23</v>
      </c>
      <c r="D1592" s="12" t="s">
        <v>847</v>
      </c>
      <c r="E1592" s="1" t="s">
        <v>104</v>
      </c>
      <c r="F1592" s="27" t="s">
        <v>884</v>
      </c>
      <c r="G1592" s="27" t="s">
        <v>335</v>
      </c>
      <c r="H1592" s="6">
        <f t="shared" si="92"/>
        <v>-23596</v>
      </c>
      <c r="I1592" s="22">
        <f t="shared" si="93"/>
        <v>6.137777777777778</v>
      </c>
      <c r="J1592"/>
      <c r="K1592" t="s">
        <v>862</v>
      </c>
      <c r="L1592"/>
      <c r="M1592" s="2">
        <v>450</v>
      </c>
    </row>
    <row r="1593" spans="2:13" ht="12.75">
      <c r="B1593" s="288">
        <v>1500</v>
      </c>
      <c r="C1593" s="1" t="s">
        <v>883</v>
      </c>
      <c r="D1593" s="12" t="s">
        <v>847</v>
      </c>
      <c r="E1593" s="1" t="s">
        <v>104</v>
      </c>
      <c r="F1593" s="27" t="s">
        <v>884</v>
      </c>
      <c r="G1593" s="27" t="s">
        <v>337</v>
      </c>
      <c r="H1593" s="6">
        <f t="shared" si="92"/>
        <v>-25096</v>
      </c>
      <c r="I1593" s="22">
        <f t="shared" si="93"/>
        <v>3.3333333333333335</v>
      </c>
      <c r="K1593" t="s">
        <v>862</v>
      </c>
      <c r="M1593" s="2">
        <v>450</v>
      </c>
    </row>
    <row r="1594" spans="1:13" ht="12.75">
      <c r="A1594" s="11"/>
      <c r="B1594" s="287">
        <f>SUM(B1584:B1593)</f>
        <v>25096</v>
      </c>
      <c r="C1594" s="11" t="s">
        <v>23</v>
      </c>
      <c r="D1594" s="11"/>
      <c r="E1594" s="11"/>
      <c r="F1594" s="18"/>
      <c r="G1594" s="18"/>
      <c r="H1594" s="55">
        <v>0</v>
      </c>
      <c r="I1594" s="56">
        <f t="shared" si="93"/>
        <v>55.76888888888889</v>
      </c>
      <c r="J1594" s="57"/>
      <c r="K1594" s="57"/>
      <c r="L1594" s="57"/>
      <c r="M1594" s="2">
        <v>450</v>
      </c>
    </row>
    <row r="1595" spans="2:13" ht="12.75">
      <c r="B1595" s="288"/>
      <c r="H1595" s="6">
        <f aca="true" t="shared" si="94" ref="H1595:H1601">H1594-B1595</f>
        <v>0</v>
      </c>
      <c r="I1595" s="22">
        <f t="shared" si="93"/>
        <v>0</v>
      </c>
      <c r="M1595" s="2">
        <v>450</v>
      </c>
    </row>
    <row r="1596" spans="2:13" ht="12.75">
      <c r="B1596" s="288"/>
      <c r="H1596" s="6">
        <f t="shared" si="94"/>
        <v>0</v>
      </c>
      <c r="I1596" s="22">
        <f t="shared" si="93"/>
        <v>0</v>
      </c>
      <c r="M1596" s="2">
        <v>450</v>
      </c>
    </row>
    <row r="1597" spans="2:13" ht="12.75">
      <c r="B1597" s="288">
        <v>6445</v>
      </c>
      <c r="C1597" s="1" t="s">
        <v>29</v>
      </c>
      <c r="D1597" s="12" t="s">
        <v>847</v>
      </c>
      <c r="E1597" s="1" t="s">
        <v>104</v>
      </c>
      <c r="F1597" s="27" t="s">
        <v>884</v>
      </c>
      <c r="G1597" s="27" t="s">
        <v>271</v>
      </c>
      <c r="H1597" s="6">
        <f t="shared" si="94"/>
        <v>-6445</v>
      </c>
      <c r="I1597" s="22">
        <f t="shared" si="93"/>
        <v>14.322222222222223</v>
      </c>
      <c r="K1597" t="s">
        <v>862</v>
      </c>
      <c r="M1597" s="2">
        <v>450</v>
      </c>
    </row>
    <row r="1598" spans="2:13" ht="12.75">
      <c r="B1598" s="288">
        <v>6445</v>
      </c>
      <c r="C1598" s="1" t="s">
        <v>29</v>
      </c>
      <c r="D1598" s="12" t="s">
        <v>847</v>
      </c>
      <c r="E1598" s="1" t="s">
        <v>104</v>
      </c>
      <c r="F1598" s="27" t="s">
        <v>884</v>
      </c>
      <c r="G1598" s="27" t="s">
        <v>273</v>
      </c>
      <c r="H1598" s="6">
        <f t="shared" si="94"/>
        <v>-12890</v>
      </c>
      <c r="I1598" s="22">
        <f t="shared" si="93"/>
        <v>14.322222222222223</v>
      </c>
      <c r="K1598" t="s">
        <v>862</v>
      </c>
      <c r="M1598" s="2">
        <v>450</v>
      </c>
    </row>
    <row r="1599" spans="2:13" ht="12.75">
      <c r="B1599" s="288">
        <v>6445</v>
      </c>
      <c r="C1599" s="1" t="s">
        <v>29</v>
      </c>
      <c r="D1599" s="12" t="s">
        <v>847</v>
      </c>
      <c r="E1599" s="1" t="s">
        <v>104</v>
      </c>
      <c r="F1599" s="27" t="s">
        <v>884</v>
      </c>
      <c r="G1599" s="27" t="s">
        <v>304</v>
      </c>
      <c r="H1599" s="6">
        <f t="shared" si="94"/>
        <v>-19335</v>
      </c>
      <c r="I1599" s="22">
        <f t="shared" si="93"/>
        <v>14.322222222222223</v>
      </c>
      <c r="K1599" t="s">
        <v>862</v>
      </c>
      <c r="M1599" s="2">
        <v>450</v>
      </c>
    </row>
    <row r="1600" spans="1:13" s="57" customFormat="1" ht="12.75">
      <c r="A1600" s="1"/>
      <c r="B1600" s="288">
        <v>6445</v>
      </c>
      <c r="C1600" s="1" t="s">
        <v>29</v>
      </c>
      <c r="D1600" s="12" t="s">
        <v>847</v>
      </c>
      <c r="E1600" s="1" t="s">
        <v>104</v>
      </c>
      <c r="F1600" s="27" t="s">
        <v>884</v>
      </c>
      <c r="G1600" s="27" t="s">
        <v>306</v>
      </c>
      <c r="H1600" s="6">
        <f t="shared" si="94"/>
        <v>-25780</v>
      </c>
      <c r="I1600" s="22">
        <f t="shared" si="93"/>
        <v>14.322222222222223</v>
      </c>
      <c r="J1600"/>
      <c r="K1600" t="s">
        <v>862</v>
      </c>
      <c r="L1600"/>
      <c r="M1600" s="2">
        <v>450</v>
      </c>
    </row>
    <row r="1601" spans="2:13" ht="12.75">
      <c r="B1601" s="288">
        <v>6445</v>
      </c>
      <c r="C1601" s="1" t="s">
        <v>29</v>
      </c>
      <c r="D1601" s="12" t="s">
        <v>847</v>
      </c>
      <c r="E1601" s="1" t="s">
        <v>104</v>
      </c>
      <c r="F1601" s="27" t="s">
        <v>884</v>
      </c>
      <c r="G1601" s="27" t="s">
        <v>335</v>
      </c>
      <c r="H1601" s="6">
        <f t="shared" si="94"/>
        <v>-32225</v>
      </c>
      <c r="I1601" s="22">
        <f t="shared" si="93"/>
        <v>14.322222222222223</v>
      </c>
      <c r="K1601" t="s">
        <v>862</v>
      </c>
      <c r="M1601" s="2">
        <v>450</v>
      </c>
    </row>
    <row r="1602" spans="1:13" ht="12.75">
      <c r="A1602" s="11"/>
      <c r="B1602" s="287">
        <f>SUM(B1597:B1601)</f>
        <v>32225</v>
      </c>
      <c r="C1602" s="11" t="s">
        <v>29</v>
      </c>
      <c r="D1602" s="11"/>
      <c r="E1602" s="11"/>
      <c r="F1602" s="18"/>
      <c r="G1602" s="18"/>
      <c r="H1602" s="55">
        <v>0</v>
      </c>
      <c r="I1602" s="56">
        <f t="shared" si="93"/>
        <v>71.61111111111111</v>
      </c>
      <c r="J1602" s="57"/>
      <c r="K1602" s="57"/>
      <c r="L1602" s="57"/>
      <c r="M1602" s="2">
        <v>450</v>
      </c>
    </row>
    <row r="1603" spans="2:13" ht="12.75">
      <c r="B1603" s="69"/>
      <c r="H1603" s="6">
        <f aca="true" t="shared" si="95" ref="H1603:H1608">H1602-B1603</f>
        <v>0</v>
      </c>
      <c r="I1603" s="22">
        <f t="shared" si="93"/>
        <v>0</v>
      </c>
      <c r="M1603" s="2">
        <v>450</v>
      </c>
    </row>
    <row r="1604" spans="2:13" ht="12.75">
      <c r="B1604" s="69"/>
      <c r="H1604" s="6">
        <f t="shared" si="95"/>
        <v>0</v>
      </c>
      <c r="I1604" s="22">
        <f t="shared" si="93"/>
        <v>0</v>
      </c>
      <c r="M1604" s="2">
        <v>450</v>
      </c>
    </row>
    <row r="1605" spans="2:13" ht="12.75">
      <c r="B1605" s="69"/>
      <c r="H1605" s="6">
        <f t="shared" si="95"/>
        <v>0</v>
      </c>
      <c r="I1605" s="22">
        <f t="shared" si="93"/>
        <v>0</v>
      </c>
      <c r="M1605" s="2">
        <v>450</v>
      </c>
    </row>
    <row r="1606" spans="2:13" ht="12.75">
      <c r="B1606" s="69"/>
      <c r="H1606" s="6">
        <f t="shared" si="95"/>
        <v>0</v>
      </c>
      <c r="I1606" s="22">
        <f t="shared" si="93"/>
        <v>0</v>
      </c>
      <c r="M1606" s="2">
        <v>450</v>
      </c>
    </row>
    <row r="1607" spans="2:13" ht="12.75">
      <c r="B1607" s="69"/>
      <c r="H1607" s="6">
        <f t="shared" si="95"/>
        <v>0</v>
      </c>
      <c r="I1607" s="22">
        <f t="shared" si="93"/>
        <v>0</v>
      </c>
      <c r="M1607" s="2">
        <v>450</v>
      </c>
    </row>
    <row r="1608" spans="1:13" ht="13.5" thickBot="1">
      <c r="A1608" s="41"/>
      <c r="B1608" s="66">
        <f>+B1626+B1640+B1644</f>
        <v>947600</v>
      </c>
      <c r="C1608" s="44"/>
      <c r="D1608" s="43" t="s">
        <v>105</v>
      </c>
      <c r="E1608" s="44"/>
      <c r="F1608" s="73"/>
      <c r="G1608" s="46"/>
      <c r="H1608" s="68">
        <f t="shared" si="95"/>
        <v>-947600</v>
      </c>
      <c r="I1608" s="64">
        <f t="shared" si="93"/>
        <v>2105.777777777778</v>
      </c>
      <c r="J1608" s="49"/>
      <c r="K1608" s="49"/>
      <c r="L1608" s="49"/>
      <c r="M1608" s="2">
        <v>450</v>
      </c>
    </row>
    <row r="1609" spans="2:13" ht="12.75">
      <c r="B1609" s="288"/>
      <c r="H1609" s="6">
        <v>0</v>
      </c>
      <c r="I1609" s="22">
        <f t="shared" si="93"/>
        <v>0</v>
      </c>
      <c r="M1609" s="2">
        <v>450</v>
      </c>
    </row>
    <row r="1610" spans="2:13" ht="12.75">
      <c r="B1610" s="288"/>
      <c r="H1610" s="6">
        <f aca="true" t="shared" si="96" ref="H1610:H1625">H1609-B1610</f>
        <v>0</v>
      </c>
      <c r="I1610" s="22">
        <f t="shared" si="93"/>
        <v>0</v>
      </c>
      <c r="M1610" s="2">
        <v>450</v>
      </c>
    </row>
    <row r="1611" spans="2:13" ht="12.75">
      <c r="B1611" s="288">
        <v>5000</v>
      </c>
      <c r="C1611" s="33" t="s">
        <v>0</v>
      </c>
      <c r="D1611" s="12" t="s">
        <v>888</v>
      </c>
      <c r="E1611" s="1" t="s">
        <v>862</v>
      </c>
      <c r="F1611" s="336" t="s">
        <v>889</v>
      </c>
      <c r="G1611" s="27" t="s">
        <v>73</v>
      </c>
      <c r="H1611" s="6">
        <f t="shared" si="96"/>
        <v>-5000</v>
      </c>
      <c r="I1611" s="22">
        <f t="shared" si="93"/>
        <v>11.11111111111111</v>
      </c>
      <c r="K1611" t="s">
        <v>0</v>
      </c>
      <c r="M1611" s="2">
        <v>450</v>
      </c>
    </row>
    <row r="1612" spans="2:13" ht="12.75">
      <c r="B1612" s="288">
        <v>10000</v>
      </c>
      <c r="C1612" s="33" t="s">
        <v>0</v>
      </c>
      <c r="D1612" s="1" t="s">
        <v>888</v>
      </c>
      <c r="E1612" s="1" t="s">
        <v>862</v>
      </c>
      <c r="F1612" s="336" t="s">
        <v>890</v>
      </c>
      <c r="G1612" s="27" t="s">
        <v>208</v>
      </c>
      <c r="H1612" s="6">
        <f t="shared" si="96"/>
        <v>-15000</v>
      </c>
      <c r="I1612" s="22">
        <f t="shared" si="93"/>
        <v>22.22222222222222</v>
      </c>
      <c r="K1612" t="s">
        <v>0</v>
      </c>
      <c r="M1612" s="2">
        <v>450</v>
      </c>
    </row>
    <row r="1613" spans="2:13" ht="12.75">
      <c r="B1613" s="288">
        <v>27000</v>
      </c>
      <c r="C1613" s="33" t="s">
        <v>0</v>
      </c>
      <c r="D1613" s="1" t="s">
        <v>888</v>
      </c>
      <c r="E1613" s="1" t="s">
        <v>862</v>
      </c>
      <c r="F1613" s="336" t="s">
        <v>891</v>
      </c>
      <c r="G1613" s="27" t="s">
        <v>211</v>
      </c>
      <c r="H1613" s="6">
        <f t="shared" si="96"/>
        <v>-42000</v>
      </c>
      <c r="I1613" s="22">
        <f t="shared" si="93"/>
        <v>60</v>
      </c>
      <c r="K1613" t="s">
        <v>0</v>
      </c>
      <c r="M1613" s="2">
        <v>450</v>
      </c>
    </row>
    <row r="1614" spans="2:13" ht="12.75">
      <c r="B1614" s="288">
        <v>15000</v>
      </c>
      <c r="C1614" s="33" t="s">
        <v>0</v>
      </c>
      <c r="D1614" s="1" t="s">
        <v>888</v>
      </c>
      <c r="E1614" s="1" t="s">
        <v>862</v>
      </c>
      <c r="F1614" s="58" t="s">
        <v>892</v>
      </c>
      <c r="G1614" s="27" t="s">
        <v>214</v>
      </c>
      <c r="H1614" s="6">
        <f t="shared" si="96"/>
        <v>-57000</v>
      </c>
      <c r="I1614" s="22">
        <f t="shared" si="93"/>
        <v>33.333333333333336</v>
      </c>
      <c r="K1614" t="s">
        <v>0</v>
      </c>
      <c r="M1614" s="2">
        <v>450</v>
      </c>
    </row>
    <row r="1615" spans="2:13" ht="12.75">
      <c r="B1615" s="288">
        <v>15000</v>
      </c>
      <c r="C1615" s="33" t="s">
        <v>0</v>
      </c>
      <c r="D1615" s="1" t="s">
        <v>888</v>
      </c>
      <c r="E1615" s="1" t="s">
        <v>862</v>
      </c>
      <c r="F1615" s="58" t="s">
        <v>893</v>
      </c>
      <c r="G1615" s="27" t="s">
        <v>227</v>
      </c>
      <c r="H1615" s="6">
        <f t="shared" si="96"/>
        <v>-72000</v>
      </c>
      <c r="I1615" s="22">
        <f t="shared" si="93"/>
        <v>33.333333333333336</v>
      </c>
      <c r="K1615" t="s">
        <v>0</v>
      </c>
      <c r="M1615" s="2">
        <v>450</v>
      </c>
    </row>
    <row r="1616" spans="2:13" ht="12.75">
      <c r="B1616" s="288">
        <v>15000</v>
      </c>
      <c r="C1616" s="33" t="s">
        <v>0</v>
      </c>
      <c r="D1616" s="1" t="s">
        <v>888</v>
      </c>
      <c r="E1616" s="1" t="s">
        <v>862</v>
      </c>
      <c r="F1616" s="58" t="s">
        <v>894</v>
      </c>
      <c r="G1616" s="27" t="s">
        <v>216</v>
      </c>
      <c r="H1616" s="6">
        <f t="shared" si="96"/>
        <v>-87000</v>
      </c>
      <c r="I1616" s="22">
        <f t="shared" si="93"/>
        <v>33.333333333333336</v>
      </c>
      <c r="K1616" t="s">
        <v>0</v>
      </c>
      <c r="M1616" s="2">
        <v>450</v>
      </c>
    </row>
    <row r="1617" spans="2:13" ht="12.75">
      <c r="B1617" s="288">
        <v>2000</v>
      </c>
      <c r="C1617" s="33" t="s">
        <v>0</v>
      </c>
      <c r="D1617" s="1" t="s">
        <v>888</v>
      </c>
      <c r="E1617" s="1" t="s">
        <v>862</v>
      </c>
      <c r="F1617" s="58" t="s">
        <v>895</v>
      </c>
      <c r="G1617" s="27" t="s">
        <v>337</v>
      </c>
      <c r="H1617" s="6">
        <f t="shared" si="96"/>
        <v>-89000</v>
      </c>
      <c r="I1617" s="22">
        <f t="shared" si="93"/>
        <v>4.444444444444445</v>
      </c>
      <c r="K1617" t="s">
        <v>0</v>
      </c>
      <c r="M1617" s="2">
        <v>450</v>
      </c>
    </row>
    <row r="1618" spans="2:13" ht="12.75">
      <c r="B1618" s="288">
        <v>5000</v>
      </c>
      <c r="C1618" s="33" t="s">
        <v>0</v>
      </c>
      <c r="D1618" s="1" t="s">
        <v>888</v>
      </c>
      <c r="E1618" s="1" t="s">
        <v>862</v>
      </c>
      <c r="F1618" s="58" t="s">
        <v>896</v>
      </c>
      <c r="G1618" s="27" t="s">
        <v>339</v>
      </c>
      <c r="H1618" s="6">
        <f t="shared" si="96"/>
        <v>-94000</v>
      </c>
      <c r="I1618" s="22">
        <f t="shared" si="93"/>
        <v>11.11111111111111</v>
      </c>
      <c r="K1618" t="s">
        <v>0</v>
      </c>
      <c r="M1618" s="2">
        <v>450</v>
      </c>
    </row>
    <row r="1619" spans="2:13" ht="12.75">
      <c r="B1619" s="288">
        <v>5000</v>
      </c>
      <c r="C1619" s="33" t="s">
        <v>0</v>
      </c>
      <c r="D1619" s="1" t="s">
        <v>888</v>
      </c>
      <c r="E1619" s="1" t="s">
        <v>862</v>
      </c>
      <c r="F1619" s="58" t="s">
        <v>897</v>
      </c>
      <c r="G1619" s="27" t="s">
        <v>341</v>
      </c>
      <c r="H1619" s="6">
        <f t="shared" si="96"/>
        <v>-99000</v>
      </c>
      <c r="I1619" s="22">
        <f t="shared" si="93"/>
        <v>11.11111111111111</v>
      </c>
      <c r="K1619" t="s">
        <v>0</v>
      </c>
      <c r="M1619" s="2">
        <v>450</v>
      </c>
    </row>
    <row r="1620" spans="2:13" ht="12.75">
      <c r="B1620" s="288">
        <v>5000</v>
      </c>
      <c r="C1620" s="33" t="s">
        <v>0</v>
      </c>
      <c r="D1620" s="1" t="s">
        <v>888</v>
      </c>
      <c r="E1620" s="1" t="s">
        <v>862</v>
      </c>
      <c r="F1620" s="58" t="s">
        <v>898</v>
      </c>
      <c r="G1620" s="27" t="s">
        <v>343</v>
      </c>
      <c r="H1620" s="6">
        <f t="shared" si="96"/>
        <v>-104000</v>
      </c>
      <c r="I1620" s="22">
        <f t="shared" si="93"/>
        <v>11.11111111111111</v>
      </c>
      <c r="K1620" t="s">
        <v>0</v>
      </c>
      <c r="M1620" s="2">
        <v>450</v>
      </c>
    </row>
    <row r="1621" spans="2:13" ht="12.75">
      <c r="B1621" s="177">
        <v>10000</v>
      </c>
      <c r="C1621" s="33" t="s">
        <v>0</v>
      </c>
      <c r="D1621" s="1" t="s">
        <v>888</v>
      </c>
      <c r="E1621" s="1" t="s">
        <v>862</v>
      </c>
      <c r="F1621" s="58" t="s">
        <v>899</v>
      </c>
      <c r="G1621" s="27" t="s">
        <v>404</v>
      </c>
      <c r="H1621" s="6">
        <f t="shared" si="96"/>
        <v>-114000</v>
      </c>
      <c r="I1621" s="22">
        <f t="shared" si="93"/>
        <v>22.22222222222222</v>
      </c>
      <c r="K1621" t="s">
        <v>0</v>
      </c>
      <c r="M1621" s="2">
        <v>450</v>
      </c>
    </row>
    <row r="1622" spans="2:13" ht="12.75">
      <c r="B1622" s="288">
        <v>8000</v>
      </c>
      <c r="C1622" s="33" t="s">
        <v>0</v>
      </c>
      <c r="D1622" s="1" t="s">
        <v>888</v>
      </c>
      <c r="E1622" s="1" t="s">
        <v>862</v>
      </c>
      <c r="F1622" s="58" t="s">
        <v>900</v>
      </c>
      <c r="G1622" s="27" t="s">
        <v>50</v>
      </c>
      <c r="H1622" s="6">
        <f t="shared" si="96"/>
        <v>-122000</v>
      </c>
      <c r="I1622" s="22">
        <f t="shared" si="93"/>
        <v>17.77777777777778</v>
      </c>
      <c r="K1622" t="s">
        <v>0</v>
      </c>
      <c r="M1622" s="2">
        <v>450</v>
      </c>
    </row>
    <row r="1623" spans="1:13" s="57" customFormat="1" ht="12.75">
      <c r="A1623" s="1"/>
      <c r="B1623" s="288">
        <v>5000</v>
      </c>
      <c r="C1623" s="33" t="s">
        <v>0</v>
      </c>
      <c r="D1623" s="1" t="s">
        <v>888</v>
      </c>
      <c r="E1623" s="1" t="s">
        <v>862</v>
      </c>
      <c r="F1623" s="58" t="s">
        <v>901</v>
      </c>
      <c r="G1623" s="27" t="s">
        <v>407</v>
      </c>
      <c r="H1623" s="6">
        <f t="shared" si="96"/>
        <v>-127000</v>
      </c>
      <c r="I1623" s="22">
        <f t="shared" si="93"/>
        <v>11.11111111111111</v>
      </c>
      <c r="J1623"/>
      <c r="K1623" t="s">
        <v>0</v>
      </c>
      <c r="L1623"/>
      <c r="M1623" s="2">
        <v>450</v>
      </c>
    </row>
    <row r="1624" spans="2:13" ht="12.75">
      <c r="B1624" s="288">
        <v>5000</v>
      </c>
      <c r="C1624" s="33" t="s">
        <v>0</v>
      </c>
      <c r="D1624" s="1" t="s">
        <v>888</v>
      </c>
      <c r="E1624" s="1" t="s">
        <v>862</v>
      </c>
      <c r="F1624" s="58" t="s">
        <v>902</v>
      </c>
      <c r="G1624" s="27" t="s">
        <v>51</v>
      </c>
      <c r="H1624" s="6">
        <f t="shared" si="96"/>
        <v>-132000</v>
      </c>
      <c r="I1624" s="22">
        <f t="shared" si="93"/>
        <v>11.11111111111111</v>
      </c>
      <c r="K1624" t="s">
        <v>0</v>
      </c>
      <c r="M1624" s="2">
        <v>450</v>
      </c>
    </row>
    <row r="1625" spans="2:13" ht="12.75">
      <c r="B1625" s="288">
        <v>5000</v>
      </c>
      <c r="C1625" s="33" t="s">
        <v>0</v>
      </c>
      <c r="D1625" s="1" t="s">
        <v>888</v>
      </c>
      <c r="E1625" s="1" t="s">
        <v>862</v>
      </c>
      <c r="F1625" s="58" t="s">
        <v>903</v>
      </c>
      <c r="G1625" s="27" t="s">
        <v>468</v>
      </c>
      <c r="H1625" s="6">
        <f t="shared" si="96"/>
        <v>-137000</v>
      </c>
      <c r="I1625" s="22">
        <f t="shared" si="93"/>
        <v>11.11111111111111</v>
      </c>
      <c r="K1625" t="s">
        <v>0</v>
      </c>
      <c r="M1625" s="2">
        <v>450</v>
      </c>
    </row>
    <row r="1626" spans="1:13" ht="12.75">
      <c r="A1626" s="11"/>
      <c r="B1626" s="287">
        <f>SUM(B1611:B1625)</f>
        <v>137000</v>
      </c>
      <c r="C1626" s="11" t="s">
        <v>0</v>
      </c>
      <c r="D1626" s="11"/>
      <c r="E1626" s="11"/>
      <c r="F1626" s="18"/>
      <c r="G1626" s="18"/>
      <c r="H1626" s="55">
        <v>0</v>
      </c>
      <c r="I1626" s="56">
        <f t="shared" si="93"/>
        <v>304.44444444444446</v>
      </c>
      <c r="J1626" s="57"/>
      <c r="K1626" s="57"/>
      <c r="L1626" s="57"/>
      <c r="M1626" s="2">
        <v>450</v>
      </c>
    </row>
    <row r="1627" spans="2:13" ht="12.75">
      <c r="B1627" s="288"/>
      <c r="H1627" s="6">
        <f aca="true" t="shared" si="97" ref="H1627:H1639">H1626-B1627</f>
        <v>0</v>
      </c>
      <c r="I1627" s="22">
        <f t="shared" si="93"/>
        <v>0</v>
      </c>
      <c r="M1627" s="2">
        <v>450</v>
      </c>
    </row>
    <row r="1628" spans="2:13" ht="12.75">
      <c r="B1628" s="288"/>
      <c r="H1628" s="6">
        <f t="shared" si="97"/>
        <v>0</v>
      </c>
      <c r="I1628" s="22">
        <f t="shared" si="93"/>
        <v>0</v>
      </c>
      <c r="M1628" s="2">
        <v>450</v>
      </c>
    </row>
    <row r="1629" spans="2:13" ht="12.75">
      <c r="B1629" s="177">
        <v>1000</v>
      </c>
      <c r="C1629" s="1" t="s">
        <v>23</v>
      </c>
      <c r="D1629" s="12" t="s">
        <v>888</v>
      </c>
      <c r="F1629" s="27" t="s">
        <v>884</v>
      </c>
      <c r="G1629" s="31" t="s">
        <v>73</v>
      </c>
      <c r="H1629" s="6">
        <f t="shared" si="97"/>
        <v>-1000</v>
      </c>
      <c r="I1629" s="22">
        <f t="shared" si="93"/>
        <v>2.2222222222222223</v>
      </c>
      <c r="K1629" t="s">
        <v>862</v>
      </c>
      <c r="M1629" s="2">
        <v>450</v>
      </c>
    </row>
    <row r="1630" spans="1:13" s="15" customFormat="1" ht="12.75">
      <c r="A1630" s="1"/>
      <c r="B1630" s="177">
        <v>600</v>
      </c>
      <c r="C1630" s="1" t="s">
        <v>23</v>
      </c>
      <c r="D1630" s="12" t="s">
        <v>888</v>
      </c>
      <c r="E1630" s="1"/>
      <c r="F1630" s="27" t="s">
        <v>884</v>
      </c>
      <c r="G1630" s="31" t="s">
        <v>208</v>
      </c>
      <c r="H1630" s="6">
        <f t="shared" si="97"/>
        <v>-1600</v>
      </c>
      <c r="I1630" s="22">
        <f t="shared" si="93"/>
        <v>1.3333333333333333</v>
      </c>
      <c r="J1630"/>
      <c r="K1630" t="s">
        <v>862</v>
      </c>
      <c r="L1630"/>
      <c r="M1630" s="2">
        <v>450</v>
      </c>
    </row>
    <row r="1631" spans="2:13" ht="12.75">
      <c r="B1631" s="177">
        <v>800</v>
      </c>
      <c r="C1631" s="1" t="s">
        <v>23</v>
      </c>
      <c r="D1631" s="12" t="s">
        <v>888</v>
      </c>
      <c r="F1631" s="27" t="s">
        <v>884</v>
      </c>
      <c r="G1631" s="36" t="s">
        <v>211</v>
      </c>
      <c r="H1631" s="6">
        <f t="shared" si="97"/>
        <v>-2400</v>
      </c>
      <c r="I1631" s="22">
        <f t="shared" si="93"/>
        <v>1.7777777777777777</v>
      </c>
      <c r="K1631" t="s">
        <v>862</v>
      </c>
      <c r="M1631" s="2">
        <v>450</v>
      </c>
    </row>
    <row r="1632" spans="2:13" ht="12.75">
      <c r="B1632" s="177">
        <v>1200</v>
      </c>
      <c r="C1632" s="1" t="s">
        <v>23</v>
      </c>
      <c r="D1632" s="12" t="s">
        <v>888</v>
      </c>
      <c r="F1632" s="27" t="s">
        <v>884</v>
      </c>
      <c r="G1632" s="30" t="s">
        <v>214</v>
      </c>
      <c r="H1632" s="6">
        <f t="shared" si="97"/>
        <v>-3600</v>
      </c>
      <c r="I1632" s="22">
        <f t="shared" si="93"/>
        <v>2.6666666666666665</v>
      </c>
      <c r="K1632" t="s">
        <v>862</v>
      </c>
      <c r="M1632" s="2">
        <v>450</v>
      </c>
    </row>
    <row r="1633" spans="1:13" ht="12.75">
      <c r="A1633" s="12"/>
      <c r="B1633" s="177">
        <v>1000</v>
      </c>
      <c r="C1633" s="1" t="s">
        <v>23</v>
      </c>
      <c r="D1633" s="12" t="s">
        <v>888</v>
      </c>
      <c r="F1633" s="27" t="s">
        <v>884</v>
      </c>
      <c r="G1633" s="30" t="s">
        <v>227</v>
      </c>
      <c r="H1633" s="6">
        <f t="shared" si="97"/>
        <v>-4600</v>
      </c>
      <c r="I1633" s="39">
        <f t="shared" si="93"/>
        <v>2.2222222222222223</v>
      </c>
      <c r="J1633" s="15"/>
      <c r="K1633" t="s">
        <v>862</v>
      </c>
      <c r="L1633" s="15"/>
      <c r="M1633" s="2">
        <v>450</v>
      </c>
    </row>
    <row r="1634" spans="2:13" ht="12.75">
      <c r="B1634" s="288">
        <v>1200</v>
      </c>
      <c r="C1634" s="1" t="s">
        <v>23</v>
      </c>
      <c r="D1634" s="1" t="s">
        <v>888</v>
      </c>
      <c r="F1634" s="27" t="s">
        <v>884</v>
      </c>
      <c r="G1634" s="27" t="s">
        <v>339</v>
      </c>
      <c r="H1634" s="6">
        <f t="shared" si="97"/>
        <v>-5800</v>
      </c>
      <c r="I1634" s="22">
        <f t="shared" si="93"/>
        <v>2.6666666666666665</v>
      </c>
      <c r="K1634" t="s">
        <v>862</v>
      </c>
      <c r="M1634" s="2">
        <v>450</v>
      </c>
    </row>
    <row r="1635" spans="2:13" ht="12.75">
      <c r="B1635" s="288">
        <v>800</v>
      </c>
      <c r="C1635" s="1" t="s">
        <v>23</v>
      </c>
      <c r="D1635" s="1" t="s">
        <v>888</v>
      </c>
      <c r="F1635" s="27" t="s">
        <v>884</v>
      </c>
      <c r="G1635" s="27" t="s">
        <v>343</v>
      </c>
      <c r="H1635" s="6">
        <f t="shared" si="97"/>
        <v>-6600</v>
      </c>
      <c r="I1635" s="22">
        <f t="shared" si="93"/>
        <v>1.7777777777777777</v>
      </c>
      <c r="K1635" t="s">
        <v>862</v>
      </c>
      <c r="M1635" s="2">
        <v>450</v>
      </c>
    </row>
    <row r="1636" spans="2:13" ht="12.75">
      <c r="B1636" s="288">
        <v>1000</v>
      </c>
      <c r="C1636" s="1" t="s">
        <v>23</v>
      </c>
      <c r="D1636" s="1" t="s">
        <v>888</v>
      </c>
      <c r="F1636" s="27" t="s">
        <v>884</v>
      </c>
      <c r="G1636" s="27" t="s">
        <v>404</v>
      </c>
      <c r="H1636" s="6">
        <f t="shared" si="97"/>
        <v>-7600</v>
      </c>
      <c r="I1636" s="22">
        <f t="shared" si="93"/>
        <v>2.2222222222222223</v>
      </c>
      <c r="K1636" t="s">
        <v>862</v>
      </c>
      <c r="M1636" s="2">
        <v>450</v>
      </c>
    </row>
    <row r="1637" spans="1:13" s="57" customFormat="1" ht="12.75">
      <c r="A1637" s="1"/>
      <c r="B1637" s="288">
        <v>500</v>
      </c>
      <c r="C1637" s="1" t="s">
        <v>23</v>
      </c>
      <c r="D1637" s="1" t="s">
        <v>888</v>
      </c>
      <c r="E1637" s="1"/>
      <c r="F1637" s="27" t="s">
        <v>884</v>
      </c>
      <c r="G1637" s="27" t="s">
        <v>50</v>
      </c>
      <c r="H1637" s="6">
        <f t="shared" si="97"/>
        <v>-8100</v>
      </c>
      <c r="I1637" s="22">
        <f t="shared" si="93"/>
        <v>1.1111111111111112</v>
      </c>
      <c r="J1637"/>
      <c r="K1637" t="s">
        <v>862</v>
      </c>
      <c r="L1637"/>
      <c r="M1637" s="2">
        <v>450</v>
      </c>
    </row>
    <row r="1638" spans="2:13" ht="12.75">
      <c r="B1638" s="288">
        <v>900</v>
      </c>
      <c r="C1638" s="1" t="s">
        <v>23</v>
      </c>
      <c r="D1638" s="1" t="s">
        <v>888</v>
      </c>
      <c r="F1638" s="27" t="s">
        <v>884</v>
      </c>
      <c r="G1638" s="27" t="s">
        <v>407</v>
      </c>
      <c r="H1638" s="6">
        <f t="shared" si="97"/>
        <v>-9000</v>
      </c>
      <c r="I1638" s="22">
        <f t="shared" si="93"/>
        <v>2</v>
      </c>
      <c r="K1638" t="s">
        <v>862</v>
      </c>
      <c r="M1638" s="2">
        <v>450</v>
      </c>
    </row>
    <row r="1639" spans="2:13" ht="12.75">
      <c r="B1639" s="288">
        <v>1600</v>
      </c>
      <c r="C1639" s="1" t="s">
        <v>23</v>
      </c>
      <c r="D1639" s="1" t="s">
        <v>888</v>
      </c>
      <c r="F1639" s="27" t="s">
        <v>884</v>
      </c>
      <c r="G1639" s="27" t="s">
        <v>51</v>
      </c>
      <c r="H1639" s="6">
        <f t="shared" si="97"/>
        <v>-10600</v>
      </c>
      <c r="I1639" s="22">
        <f t="shared" si="93"/>
        <v>3.5555555555555554</v>
      </c>
      <c r="K1639" t="s">
        <v>862</v>
      </c>
      <c r="M1639" s="2">
        <v>450</v>
      </c>
    </row>
    <row r="1640" spans="1:13" ht="12.75">
      <c r="A1640" s="11"/>
      <c r="B1640" s="287">
        <f>SUM(B1629:B1639)</f>
        <v>10600</v>
      </c>
      <c r="C1640" s="11" t="s">
        <v>23</v>
      </c>
      <c r="D1640" s="11"/>
      <c r="E1640" s="11"/>
      <c r="F1640" s="18"/>
      <c r="G1640" s="18"/>
      <c r="H1640" s="55">
        <v>0</v>
      </c>
      <c r="I1640" s="56">
        <f t="shared" si="93"/>
        <v>23.555555555555557</v>
      </c>
      <c r="J1640" s="57"/>
      <c r="K1640" s="57"/>
      <c r="L1640" s="57"/>
      <c r="M1640" s="2">
        <v>450</v>
      </c>
    </row>
    <row r="1641" spans="2:13" ht="12.75">
      <c r="B1641" s="288"/>
      <c r="H1641" s="6">
        <f>H1640-B1641</f>
        <v>0</v>
      </c>
      <c r="I1641" s="22">
        <f t="shared" si="93"/>
        <v>0</v>
      </c>
      <c r="M1641" s="2">
        <v>450</v>
      </c>
    </row>
    <row r="1642" spans="2:13" ht="12.75">
      <c r="B1642" s="288"/>
      <c r="H1642" s="6">
        <f>H1641-B1642</f>
        <v>0</v>
      </c>
      <c r="I1642" s="22">
        <f t="shared" si="93"/>
        <v>0</v>
      </c>
      <c r="M1642" s="2">
        <v>450</v>
      </c>
    </row>
    <row r="1643" spans="2:13" ht="12.75">
      <c r="B1643" s="288">
        <v>800000</v>
      </c>
      <c r="C1643" s="1" t="s">
        <v>904</v>
      </c>
      <c r="D1643" s="1" t="s">
        <v>888</v>
      </c>
      <c r="E1643" s="1" t="s">
        <v>106</v>
      </c>
      <c r="F1643" s="60" t="s">
        <v>491</v>
      </c>
      <c r="G1643" s="30" t="s">
        <v>216</v>
      </c>
      <c r="H1643" s="6">
        <f>H1642-B1643</f>
        <v>-800000</v>
      </c>
      <c r="I1643" s="22">
        <f t="shared" si="93"/>
        <v>1777.7777777777778</v>
      </c>
      <c r="M1643" s="2">
        <v>450</v>
      </c>
    </row>
    <row r="1644" spans="1:13" ht="12.75">
      <c r="A1644" s="11"/>
      <c r="B1644" s="287">
        <f>SUM(B1643:B1643)</f>
        <v>800000</v>
      </c>
      <c r="C1644" s="11" t="s">
        <v>106</v>
      </c>
      <c r="D1644" s="11"/>
      <c r="E1644" s="11"/>
      <c r="F1644" s="63"/>
      <c r="G1644" s="18"/>
      <c r="H1644" s="55">
        <v>0</v>
      </c>
      <c r="I1644" s="56">
        <f t="shared" si="93"/>
        <v>1777.7777777777778</v>
      </c>
      <c r="J1644" s="57"/>
      <c r="K1644" s="57"/>
      <c r="L1644" s="57"/>
      <c r="M1644" s="2">
        <v>450</v>
      </c>
    </row>
    <row r="1645" spans="2:13" ht="12.75">
      <c r="B1645" s="69"/>
      <c r="H1645" s="6">
        <f>H1644-B1645</f>
        <v>0</v>
      </c>
      <c r="I1645" s="22">
        <f t="shared" si="93"/>
        <v>0</v>
      </c>
      <c r="M1645" s="2">
        <v>450</v>
      </c>
    </row>
    <row r="1646" spans="2:13" ht="12.75">
      <c r="B1646" s="69"/>
      <c r="H1646" s="6">
        <f>H1645-B1646</f>
        <v>0</v>
      </c>
      <c r="I1646" s="22">
        <f t="shared" si="93"/>
        <v>0</v>
      </c>
      <c r="M1646" s="2">
        <v>450</v>
      </c>
    </row>
    <row r="1647" spans="2:13" ht="12.75">
      <c r="B1647" s="69"/>
      <c r="H1647" s="6">
        <f>H1646-B1647</f>
        <v>0</v>
      </c>
      <c r="I1647" s="22">
        <f t="shared" si="93"/>
        <v>0</v>
      </c>
      <c r="M1647" s="2">
        <v>450</v>
      </c>
    </row>
    <row r="1648" spans="2:13" ht="12.75">
      <c r="B1648" s="69"/>
      <c r="H1648" s="6">
        <f>H1647-B1648</f>
        <v>0</v>
      </c>
      <c r="I1648" s="22">
        <f t="shared" si="93"/>
        <v>0</v>
      </c>
      <c r="M1648" s="2">
        <v>450</v>
      </c>
    </row>
    <row r="1649" spans="1:13" ht="13.5" thickBot="1">
      <c r="A1649" s="41"/>
      <c r="B1649" s="261">
        <f>+B1675+B1700+B1723+B1762+B1766+B1771+B1777+B1782</f>
        <v>961883</v>
      </c>
      <c r="C1649" s="41"/>
      <c r="D1649" s="91" t="s">
        <v>87</v>
      </c>
      <c r="E1649" s="41"/>
      <c r="F1649" s="73"/>
      <c r="G1649" s="46"/>
      <c r="H1649" s="68">
        <f>H1648-B1649</f>
        <v>-961883</v>
      </c>
      <c r="I1649" s="64">
        <f t="shared" si="93"/>
        <v>2137.5177777777776</v>
      </c>
      <c r="J1649" s="49"/>
      <c r="K1649" s="49"/>
      <c r="L1649" s="49"/>
      <c r="M1649" s="2">
        <v>450</v>
      </c>
    </row>
    <row r="1650" spans="2:13" ht="12.75">
      <c r="B1650" s="69"/>
      <c r="H1650" s="6">
        <v>0</v>
      </c>
      <c r="I1650" s="22">
        <f aca="true" t="shared" si="98" ref="I1650:I1713">+B1650/M1650</f>
        <v>0</v>
      </c>
      <c r="M1650" s="2">
        <v>450</v>
      </c>
    </row>
    <row r="1651" spans="2:13" ht="12.75">
      <c r="B1651" s="288"/>
      <c r="H1651" s="6">
        <f aca="true" t="shared" si="99" ref="H1651:H1674">H1650-B1651</f>
        <v>0</v>
      </c>
      <c r="I1651" s="22">
        <f t="shared" si="98"/>
        <v>0</v>
      </c>
      <c r="M1651" s="2">
        <v>450</v>
      </c>
    </row>
    <row r="1652" spans="2:13" ht="12.75">
      <c r="B1652" s="288">
        <v>5000</v>
      </c>
      <c r="C1652" s="33" t="s">
        <v>0</v>
      </c>
      <c r="D1652" s="12" t="s">
        <v>87</v>
      </c>
      <c r="E1652" s="1" t="s">
        <v>905</v>
      </c>
      <c r="F1652" s="336" t="s">
        <v>906</v>
      </c>
      <c r="G1652" s="31" t="s">
        <v>73</v>
      </c>
      <c r="H1652" s="6">
        <f t="shared" si="99"/>
        <v>-5000</v>
      </c>
      <c r="I1652" s="22">
        <f t="shared" si="98"/>
        <v>11.11111111111111</v>
      </c>
      <c r="K1652" t="s">
        <v>0</v>
      </c>
      <c r="M1652" s="2">
        <v>450</v>
      </c>
    </row>
    <row r="1653" spans="2:13" ht="12.75">
      <c r="B1653" s="288">
        <v>2500</v>
      </c>
      <c r="C1653" s="33" t="s">
        <v>0</v>
      </c>
      <c r="D1653" s="1" t="s">
        <v>87</v>
      </c>
      <c r="E1653" s="1" t="s">
        <v>905</v>
      </c>
      <c r="F1653" s="336" t="s">
        <v>907</v>
      </c>
      <c r="G1653" s="27" t="s">
        <v>239</v>
      </c>
      <c r="H1653" s="6">
        <f t="shared" si="99"/>
        <v>-7500</v>
      </c>
      <c r="I1653" s="22">
        <f t="shared" si="98"/>
        <v>5.555555555555555</v>
      </c>
      <c r="K1653" t="s">
        <v>0</v>
      </c>
      <c r="M1653" s="2">
        <v>450</v>
      </c>
    </row>
    <row r="1654" spans="2:13" ht="12.75">
      <c r="B1654" s="288">
        <v>5000</v>
      </c>
      <c r="C1654" s="33" t="s">
        <v>0</v>
      </c>
      <c r="D1654" s="1" t="s">
        <v>87</v>
      </c>
      <c r="E1654" s="1" t="s">
        <v>905</v>
      </c>
      <c r="F1654" s="336" t="s">
        <v>908</v>
      </c>
      <c r="G1654" s="27" t="s">
        <v>208</v>
      </c>
      <c r="H1654" s="6">
        <f t="shared" si="99"/>
        <v>-12500</v>
      </c>
      <c r="I1654" s="22">
        <f t="shared" si="98"/>
        <v>11.11111111111111</v>
      </c>
      <c r="K1654" t="s">
        <v>0</v>
      </c>
      <c r="M1654" s="2">
        <v>450</v>
      </c>
    </row>
    <row r="1655" spans="2:13" ht="12.75">
      <c r="B1655" s="288">
        <v>5000</v>
      </c>
      <c r="C1655" s="33" t="s">
        <v>0</v>
      </c>
      <c r="D1655" s="1" t="s">
        <v>87</v>
      </c>
      <c r="E1655" s="1" t="s">
        <v>905</v>
      </c>
      <c r="F1655" s="336" t="s">
        <v>909</v>
      </c>
      <c r="G1655" s="27" t="s">
        <v>211</v>
      </c>
      <c r="H1655" s="6">
        <f t="shared" si="99"/>
        <v>-17500</v>
      </c>
      <c r="I1655" s="22">
        <f t="shared" si="98"/>
        <v>11.11111111111111</v>
      </c>
      <c r="K1655" t="s">
        <v>0</v>
      </c>
      <c r="M1655" s="2">
        <v>450</v>
      </c>
    </row>
    <row r="1656" spans="2:13" ht="12.75">
      <c r="B1656" s="288">
        <v>10000</v>
      </c>
      <c r="C1656" s="33" t="s">
        <v>0</v>
      </c>
      <c r="D1656" s="1" t="s">
        <v>87</v>
      </c>
      <c r="E1656" s="1" t="s">
        <v>905</v>
      </c>
      <c r="F1656" s="58" t="s">
        <v>910</v>
      </c>
      <c r="G1656" s="27" t="s">
        <v>214</v>
      </c>
      <c r="H1656" s="6">
        <f t="shared" si="99"/>
        <v>-27500</v>
      </c>
      <c r="I1656" s="22">
        <f t="shared" si="98"/>
        <v>22.22222222222222</v>
      </c>
      <c r="K1656" t="s">
        <v>0</v>
      </c>
      <c r="M1656" s="2">
        <v>450</v>
      </c>
    </row>
    <row r="1657" spans="2:13" ht="12.75">
      <c r="B1657" s="288">
        <v>5000</v>
      </c>
      <c r="C1657" s="33" t="s">
        <v>0</v>
      </c>
      <c r="D1657" s="1" t="s">
        <v>87</v>
      </c>
      <c r="E1657" s="1" t="s">
        <v>905</v>
      </c>
      <c r="F1657" s="58" t="s">
        <v>911</v>
      </c>
      <c r="G1657" s="27" t="s">
        <v>227</v>
      </c>
      <c r="H1657" s="6">
        <f t="shared" si="99"/>
        <v>-32500</v>
      </c>
      <c r="I1657" s="22">
        <f t="shared" si="98"/>
        <v>11.11111111111111</v>
      </c>
      <c r="K1657" t="s">
        <v>0</v>
      </c>
      <c r="M1657" s="2">
        <v>450</v>
      </c>
    </row>
    <row r="1658" spans="2:13" ht="12.75">
      <c r="B1658" s="288">
        <v>5000</v>
      </c>
      <c r="C1658" s="33" t="s">
        <v>0</v>
      </c>
      <c r="D1658" s="1" t="s">
        <v>87</v>
      </c>
      <c r="E1658" s="1" t="s">
        <v>905</v>
      </c>
      <c r="F1658" s="58" t="s">
        <v>912</v>
      </c>
      <c r="G1658" s="27" t="s">
        <v>216</v>
      </c>
      <c r="H1658" s="6">
        <f t="shared" si="99"/>
        <v>-37500</v>
      </c>
      <c r="I1658" s="22">
        <f t="shared" si="98"/>
        <v>11.11111111111111</v>
      </c>
      <c r="K1658" t="s">
        <v>0</v>
      </c>
      <c r="M1658" s="2">
        <v>450</v>
      </c>
    </row>
    <row r="1659" spans="2:13" ht="12.75">
      <c r="B1659" s="351">
        <v>5000</v>
      </c>
      <c r="C1659" s="33" t="s">
        <v>0</v>
      </c>
      <c r="D1659" s="1" t="s">
        <v>87</v>
      </c>
      <c r="E1659" s="1" t="s">
        <v>905</v>
      </c>
      <c r="F1659" s="58" t="s">
        <v>913</v>
      </c>
      <c r="G1659" s="27" t="s">
        <v>218</v>
      </c>
      <c r="H1659" s="6">
        <f t="shared" si="99"/>
        <v>-42500</v>
      </c>
      <c r="I1659" s="22">
        <f t="shared" si="98"/>
        <v>11.11111111111111</v>
      </c>
      <c r="K1659" t="s">
        <v>0</v>
      </c>
      <c r="M1659" s="2">
        <v>450</v>
      </c>
    </row>
    <row r="1660" spans="2:13" ht="12.75">
      <c r="B1660" s="288">
        <v>2500</v>
      </c>
      <c r="C1660" s="33" t="s">
        <v>0</v>
      </c>
      <c r="D1660" s="1" t="s">
        <v>87</v>
      </c>
      <c r="E1660" s="1" t="s">
        <v>905</v>
      </c>
      <c r="F1660" s="58" t="s">
        <v>914</v>
      </c>
      <c r="G1660" s="27" t="s">
        <v>271</v>
      </c>
      <c r="H1660" s="6">
        <f t="shared" si="99"/>
        <v>-45000</v>
      </c>
      <c r="I1660" s="22">
        <f t="shared" si="98"/>
        <v>5.555555555555555</v>
      </c>
      <c r="K1660" t="s">
        <v>0</v>
      </c>
      <c r="M1660" s="2">
        <v>450</v>
      </c>
    </row>
    <row r="1661" spans="2:13" ht="12.75">
      <c r="B1661" s="288">
        <v>5000</v>
      </c>
      <c r="C1661" s="33" t="s">
        <v>0</v>
      </c>
      <c r="D1661" s="1" t="s">
        <v>87</v>
      </c>
      <c r="E1661" s="1" t="s">
        <v>905</v>
      </c>
      <c r="F1661" s="58" t="s">
        <v>915</v>
      </c>
      <c r="G1661" s="27" t="s">
        <v>319</v>
      </c>
      <c r="H1661" s="6">
        <f t="shared" si="99"/>
        <v>-50000</v>
      </c>
      <c r="I1661" s="22">
        <f t="shared" si="98"/>
        <v>11.11111111111111</v>
      </c>
      <c r="K1661" t="s">
        <v>0</v>
      </c>
      <c r="M1661" s="2">
        <v>450</v>
      </c>
    </row>
    <row r="1662" spans="2:13" ht="12.75">
      <c r="B1662" s="288">
        <v>5000</v>
      </c>
      <c r="C1662" s="33" t="s">
        <v>0</v>
      </c>
      <c r="D1662" s="1" t="s">
        <v>87</v>
      </c>
      <c r="E1662" s="1" t="s">
        <v>905</v>
      </c>
      <c r="F1662" s="58" t="s">
        <v>916</v>
      </c>
      <c r="G1662" s="27" t="s">
        <v>304</v>
      </c>
      <c r="H1662" s="6">
        <f t="shared" si="99"/>
        <v>-55000</v>
      </c>
      <c r="I1662" s="22">
        <f t="shared" si="98"/>
        <v>11.11111111111111</v>
      </c>
      <c r="K1662" t="s">
        <v>0</v>
      </c>
      <c r="M1662" s="2">
        <v>450</v>
      </c>
    </row>
    <row r="1663" spans="2:13" ht="12.75">
      <c r="B1663" s="288">
        <v>5000</v>
      </c>
      <c r="C1663" s="33" t="s">
        <v>0</v>
      </c>
      <c r="D1663" s="1" t="s">
        <v>87</v>
      </c>
      <c r="E1663" s="1" t="s">
        <v>905</v>
      </c>
      <c r="F1663" s="58" t="s">
        <v>917</v>
      </c>
      <c r="G1663" s="27" t="s">
        <v>306</v>
      </c>
      <c r="H1663" s="6">
        <f t="shared" si="99"/>
        <v>-60000</v>
      </c>
      <c r="I1663" s="22">
        <f t="shared" si="98"/>
        <v>11.11111111111111</v>
      </c>
      <c r="K1663" t="s">
        <v>0</v>
      </c>
      <c r="M1663" s="2">
        <v>450</v>
      </c>
    </row>
    <row r="1664" spans="2:13" ht="12.75">
      <c r="B1664" s="288">
        <v>5000</v>
      </c>
      <c r="C1664" s="33" t="s">
        <v>0</v>
      </c>
      <c r="D1664" s="1" t="s">
        <v>87</v>
      </c>
      <c r="E1664" s="1" t="s">
        <v>905</v>
      </c>
      <c r="F1664" s="58" t="s">
        <v>918</v>
      </c>
      <c r="G1664" s="27" t="s">
        <v>337</v>
      </c>
      <c r="H1664" s="6">
        <f t="shared" si="99"/>
        <v>-65000</v>
      </c>
      <c r="I1664" s="22">
        <f t="shared" si="98"/>
        <v>11.11111111111111</v>
      </c>
      <c r="K1664" t="s">
        <v>0</v>
      </c>
      <c r="M1664" s="2">
        <v>450</v>
      </c>
    </row>
    <row r="1665" spans="2:13" ht="12.75">
      <c r="B1665" s="288">
        <v>5000</v>
      </c>
      <c r="C1665" s="33" t="s">
        <v>0</v>
      </c>
      <c r="D1665" s="1" t="s">
        <v>87</v>
      </c>
      <c r="E1665" s="1" t="s">
        <v>905</v>
      </c>
      <c r="F1665" s="58" t="s">
        <v>919</v>
      </c>
      <c r="G1665" s="27" t="s">
        <v>339</v>
      </c>
      <c r="H1665" s="6">
        <f t="shared" si="99"/>
        <v>-70000</v>
      </c>
      <c r="I1665" s="39">
        <f t="shared" si="98"/>
        <v>11.11111111111111</v>
      </c>
      <c r="K1665" t="s">
        <v>0</v>
      </c>
      <c r="M1665" s="2">
        <v>450</v>
      </c>
    </row>
    <row r="1666" spans="2:13" ht="12.75">
      <c r="B1666" s="288">
        <v>5000</v>
      </c>
      <c r="C1666" s="33" t="s">
        <v>0</v>
      </c>
      <c r="D1666" s="1" t="s">
        <v>87</v>
      </c>
      <c r="E1666" s="1" t="s">
        <v>905</v>
      </c>
      <c r="F1666" s="58" t="s">
        <v>920</v>
      </c>
      <c r="G1666" s="27" t="s">
        <v>341</v>
      </c>
      <c r="H1666" s="6">
        <f t="shared" si="99"/>
        <v>-75000</v>
      </c>
      <c r="I1666" s="22">
        <f t="shared" si="98"/>
        <v>11.11111111111111</v>
      </c>
      <c r="K1666" t="s">
        <v>0</v>
      </c>
      <c r="M1666" s="2">
        <v>450</v>
      </c>
    </row>
    <row r="1667" spans="2:13" ht="12.75">
      <c r="B1667" s="288">
        <v>5000</v>
      </c>
      <c r="C1667" s="33" t="s">
        <v>0</v>
      </c>
      <c r="D1667" s="1" t="s">
        <v>87</v>
      </c>
      <c r="E1667" s="1" t="s">
        <v>905</v>
      </c>
      <c r="F1667" s="58" t="s">
        <v>921</v>
      </c>
      <c r="G1667" s="27" t="s">
        <v>343</v>
      </c>
      <c r="H1667" s="6">
        <f t="shared" si="99"/>
        <v>-80000</v>
      </c>
      <c r="I1667" s="22">
        <f t="shared" si="98"/>
        <v>11.11111111111111</v>
      </c>
      <c r="K1667" t="s">
        <v>0</v>
      </c>
      <c r="M1667" s="2">
        <v>450</v>
      </c>
    </row>
    <row r="1668" spans="2:13" ht="12.75">
      <c r="B1668" s="288">
        <v>5000</v>
      </c>
      <c r="C1668" s="33" t="s">
        <v>0</v>
      </c>
      <c r="D1668" s="1" t="s">
        <v>87</v>
      </c>
      <c r="E1668" s="1" t="s">
        <v>905</v>
      </c>
      <c r="F1668" s="58" t="s">
        <v>922</v>
      </c>
      <c r="G1668" s="27" t="s">
        <v>404</v>
      </c>
      <c r="H1668" s="6">
        <f t="shared" si="99"/>
        <v>-85000</v>
      </c>
      <c r="I1668" s="22">
        <f t="shared" si="98"/>
        <v>11.11111111111111</v>
      </c>
      <c r="K1668" t="s">
        <v>0</v>
      </c>
      <c r="M1668" s="2">
        <v>450</v>
      </c>
    </row>
    <row r="1669" spans="2:13" ht="12.75">
      <c r="B1669" s="288">
        <v>5000</v>
      </c>
      <c r="C1669" s="33" t="s">
        <v>0</v>
      </c>
      <c r="D1669" s="1" t="s">
        <v>87</v>
      </c>
      <c r="E1669" s="1" t="s">
        <v>905</v>
      </c>
      <c r="F1669" s="58" t="s">
        <v>923</v>
      </c>
      <c r="G1669" s="27" t="s">
        <v>50</v>
      </c>
      <c r="H1669" s="6">
        <f t="shared" si="99"/>
        <v>-90000</v>
      </c>
      <c r="I1669" s="22">
        <f t="shared" si="98"/>
        <v>11.11111111111111</v>
      </c>
      <c r="K1669" t="s">
        <v>0</v>
      </c>
      <c r="M1669" s="2">
        <v>450</v>
      </c>
    </row>
    <row r="1670" spans="2:13" ht="12.75">
      <c r="B1670" s="288">
        <v>5000</v>
      </c>
      <c r="C1670" s="33" t="s">
        <v>0</v>
      </c>
      <c r="D1670" s="1" t="s">
        <v>87</v>
      </c>
      <c r="E1670" s="1" t="s">
        <v>905</v>
      </c>
      <c r="F1670" s="58" t="s">
        <v>924</v>
      </c>
      <c r="G1670" s="27" t="s">
        <v>407</v>
      </c>
      <c r="H1670" s="6">
        <f t="shared" si="99"/>
        <v>-95000</v>
      </c>
      <c r="I1670" s="22">
        <f t="shared" si="98"/>
        <v>11.11111111111111</v>
      </c>
      <c r="K1670" t="s">
        <v>0</v>
      </c>
      <c r="M1670" s="2">
        <v>450</v>
      </c>
    </row>
    <row r="1671" spans="2:13" ht="12.75">
      <c r="B1671" s="288">
        <v>5000</v>
      </c>
      <c r="C1671" s="33" t="s">
        <v>0</v>
      </c>
      <c r="D1671" s="1" t="s">
        <v>87</v>
      </c>
      <c r="E1671" s="1" t="s">
        <v>905</v>
      </c>
      <c r="F1671" s="58" t="s">
        <v>925</v>
      </c>
      <c r="G1671" s="27" t="s">
        <v>51</v>
      </c>
      <c r="H1671" s="6">
        <f t="shared" si="99"/>
        <v>-100000</v>
      </c>
      <c r="I1671" s="22">
        <f t="shared" si="98"/>
        <v>11.11111111111111</v>
      </c>
      <c r="K1671" t="s">
        <v>0</v>
      </c>
      <c r="M1671" s="2">
        <v>450</v>
      </c>
    </row>
    <row r="1672" spans="1:13" s="57" customFormat="1" ht="12.75">
      <c r="A1672" s="1"/>
      <c r="B1672" s="288">
        <v>5000</v>
      </c>
      <c r="C1672" s="33" t="s">
        <v>0</v>
      </c>
      <c r="D1672" s="1" t="s">
        <v>87</v>
      </c>
      <c r="E1672" s="1" t="s">
        <v>905</v>
      </c>
      <c r="F1672" s="58" t="s">
        <v>926</v>
      </c>
      <c r="G1672" s="27" t="s">
        <v>468</v>
      </c>
      <c r="H1672" s="6">
        <f t="shared" si="99"/>
        <v>-105000</v>
      </c>
      <c r="I1672" s="22">
        <f t="shared" si="98"/>
        <v>11.11111111111111</v>
      </c>
      <c r="J1672"/>
      <c r="K1672" t="s">
        <v>0</v>
      </c>
      <c r="L1672"/>
      <c r="M1672" s="2">
        <v>450</v>
      </c>
    </row>
    <row r="1673" spans="2:13" ht="12.75">
      <c r="B1673" s="288">
        <v>2500</v>
      </c>
      <c r="C1673" s="33" t="s">
        <v>0</v>
      </c>
      <c r="D1673" s="1" t="s">
        <v>87</v>
      </c>
      <c r="E1673" s="1" t="s">
        <v>905</v>
      </c>
      <c r="F1673" s="58" t="s">
        <v>927</v>
      </c>
      <c r="G1673" s="27" t="s">
        <v>458</v>
      </c>
      <c r="H1673" s="6">
        <f t="shared" si="99"/>
        <v>-107500</v>
      </c>
      <c r="I1673" s="22">
        <f t="shared" si="98"/>
        <v>5.555555555555555</v>
      </c>
      <c r="K1673" t="s">
        <v>0</v>
      </c>
      <c r="M1673" s="2">
        <v>450</v>
      </c>
    </row>
    <row r="1674" spans="2:13" ht="12.75">
      <c r="B1674" s="288">
        <v>2500</v>
      </c>
      <c r="C1674" s="33" t="s">
        <v>0</v>
      </c>
      <c r="D1674" s="1" t="s">
        <v>87</v>
      </c>
      <c r="E1674" s="1" t="s">
        <v>905</v>
      </c>
      <c r="F1674" s="58" t="s">
        <v>928</v>
      </c>
      <c r="G1674" s="27" t="s">
        <v>409</v>
      </c>
      <c r="H1674" s="6">
        <f t="shared" si="99"/>
        <v>-110000</v>
      </c>
      <c r="I1674" s="22">
        <f t="shared" si="98"/>
        <v>5.555555555555555</v>
      </c>
      <c r="K1674" t="s">
        <v>0</v>
      </c>
      <c r="M1674" s="2">
        <v>450</v>
      </c>
    </row>
    <row r="1675" spans="1:13" ht="12.75">
      <c r="A1675" s="11"/>
      <c r="B1675" s="287">
        <f>SUM(B1652:B1674)</f>
        <v>110000</v>
      </c>
      <c r="C1675" s="11" t="s">
        <v>107</v>
      </c>
      <c r="D1675" s="11"/>
      <c r="E1675" s="11"/>
      <c r="F1675" s="18"/>
      <c r="G1675" s="18"/>
      <c r="H1675" s="55">
        <v>0</v>
      </c>
      <c r="I1675" s="56">
        <f t="shared" si="98"/>
        <v>244.44444444444446</v>
      </c>
      <c r="J1675" s="57"/>
      <c r="K1675" s="57"/>
      <c r="L1675" s="57"/>
      <c r="M1675" s="2">
        <v>450</v>
      </c>
    </row>
    <row r="1676" spans="2:13" ht="12.75">
      <c r="B1676" s="288"/>
      <c r="H1676" s="6">
        <f aca="true" t="shared" si="100" ref="H1676:H1699">H1675-B1676</f>
        <v>0</v>
      </c>
      <c r="I1676" s="22">
        <f t="shared" si="98"/>
        <v>0</v>
      </c>
      <c r="M1676" s="2">
        <v>450</v>
      </c>
    </row>
    <row r="1677" spans="2:13" ht="12.75">
      <c r="B1677" s="288"/>
      <c r="H1677" s="6">
        <f t="shared" si="100"/>
        <v>0</v>
      </c>
      <c r="I1677" s="22">
        <f t="shared" si="98"/>
        <v>0</v>
      </c>
      <c r="M1677" s="2">
        <v>450</v>
      </c>
    </row>
    <row r="1678" spans="2:13" ht="12.75">
      <c r="B1678" s="177">
        <v>1600</v>
      </c>
      <c r="C1678" s="1" t="s">
        <v>240</v>
      </c>
      <c r="D1678" s="12" t="s">
        <v>87</v>
      </c>
      <c r="E1678" s="1" t="s">
        <v>23</v>
      </c>
      <c r="F1678" s="27" t="s">
        <v>929</v>
      </c>
      <c r="G1678" s="31" t="s">
        <v>73</v>
      </c>
      <c r="H1678" s="6">
        <f t="shared" si="100"/>
        <v>-1600</v>
      </c>
      <c r="I1678" s="22">
        <f t="shared" si="98"/>
        <v>3.5555555555555554</v>
      </c>
      <c r="K1678" t="s">
        <v>905</v>
      </c>
      <c r="M1678" s="2">
        <v>450</v>
      </c>
    </row>
    <row r="1679" spans="1:13" ht="12.75">
      <c r="A1679" s="12"/>
      <c r="B1679" s="177">
        <v>1500</v>
      </c>
      <c r="C1679" s="12" t="s">
        <v>883</v>
      </c>
      <c r="D1679" s="12" t="s">
        <v>87</v>
      </c>
      <c r="E1679" s="12" t="s">
        <v>23</v>
      </c>
      <c r="F1679" s="27" t="s">
        <v>929</v>
      </c>
      <c r="G1679" s="30" t="s">
        <v>208</v>
      </c>
      <c r="H1679" s="6">
        <f t="shared" si="100"/>
        <v>-3100</v>
      </c>
      <c r="I1679" s="22">
        <f t="shared" si="98"/>
        <v>3.3333333333333335</v>
      </c>
      <c r="J1679" s="15"/>
      <c r="K1679" t="s">
        <v>905</v>
      </c>
      <c r="L1679" s="15"/>
      <c r="M1679" s="2">
        <v>450</v>
      </c>
    </row>
    <row r="1680" spans="2:13" ht="12.75">
      <c r="B1680" s="288">
        <v>5000</v>
      </c>
      <c r="C1680" s="12" t="s">
        <v>930</v>
      </c>
      <c r="D1680" s="12" t="s">
        <v>87</v>
      </c>
      <c r="E1680" s="1" t="s">
        <v>23</v>
      </c>
      <c r="F1680" s="27" t="s">
        <v>929</v>
      </c>
      <c r="G1680" s="27" t="s">
        <v>208</v>
      </c>
      <c r="H1680" s="6">
        <f t="shared" si="100"/>
        <v>-8100</v>
      </c>
      <c r="I1680" s="22">
        <f t="shared" si="98"/>
        <v>11.11111111111111</v>
      </c>
      <c r="K1680" t="s">
        <v>905</v>
      </c>
      <c r="M1680" s="2">
        <v>450</v>
      </c>
    </row>
    <row r="1681" spans="2:13" ht="12.75">
      <c r="B1681" s="288">
        <v>1500</v>
      </c>
      <c r="C1681" s="1" t="s">
        <v>883</v>
      </c>
      <c r="D1681" s="12" t="s">
        <v>87</v>
      </c>
      <c r="E1681" s="1" t="s">
        <v>23</v>
      </c>
      <c r="F1681" s="27" t="s">
        <v>929</v>
      </c>
      <c r="G1681" s="27" t="s">
        <v>208</v>
      </c>
      <c r="H1681" s="6">
        <f t="shared" si="100"/>
        <v>-9600</v>
      </c>
      <c r="I1681" s="22">
        <f t="shared" si="98"/>
        <v>3.3333333333333335</v>
      </c>
      <c r="K1681" t="s">
        <v>905</v>
      </c>
      <c r="M1681" s="2">
        <v>450</v>
      </c>
    </row>
    <row r="1682" spans="2:13" ht="12.75">
      <c r="B1682" s="288">
        <v>1000</v>
      </c>
      <c r="C1682" s="1" t="s">
        <v>240</v>
      </c>
      <c r="D1682" s="12" t="s">
        <v>87</v>
      </c>
      <c r="E1682" s="1" t="s">
        <v>23</v>
      </c>
      <c r="F1682" s="27" t="s">
        <v>929</v>
      </c>
      <c r="G1682" s="27" t="s">
        <v>208</v>
      </c>
      <c r="H1682" s="6">
        <f t="shared" si="100"/>
        <v>-10600</v>
      </c>
      <c r="I1682" s="22">
        <f t="shared" si="98"/>
        <v>2.2222222222222223</v>
      </c>
      <c r="K1682" t="s">
        <v>905</v>
      </c>
      <c r="M1682" s="2">
        <v>450</v>
      </c>
    </row>
    <row r="1683" spans="2:13" ht="12.75">
      <c r="B1683" s="288">
        <v>1200</v>
      </c>
      <c r="C1683" s="1" t="s">
        <v>240</v>
      </c>
      <c r="D1683" s="12" t="s">
        <v>87</v>
      </c>
      <c r="E1683" s="1" t="s">
        <v>23</v>
      </c>
      <c r="F1683" s="60" t="s">
        <v>929</v>
      </c>
      <c r="G1683" s="27" t="s">
        <v>211</v>
      </c>
      <c r="H1683" s="6">
        <f t="shared" si="100"/>
        <v>-11800</v>
      </c>
      <c r="I1683" s="22">
        <f t="shared" si="98"/>
        <v>2.6666666666666665</v>
      </c>
      <c r="K1683" t="s">
        <v>905</v>
      </c>
      <c r="M1683" s="2">
        <v>450</v>
      </c>
    </row>
    <row r="1684" spans="2:13" ht="12.75">
      <c r="B1684" s="288">
        <v>1500</v>
      </c>
      <c r="C1684" s="1" t="s">
        <v>240</v>
      </c>
      <c r="D1684" s="12" t="s">
        <v>87</v>
      </c>
      <c r="E1684" s="1" t="s">
        <v>23</v>
      </c>
      <c r="F1684" s="60" t="s">
        <v>929</v>
      </c>
      <c r="G1684" s="27" t="s">
        <v>931</v>
      </c>
      <c r="H1684" s="6">
        <f t="shared" si="100"/>
        <v>-13300</v>
      </c>
      <c r="I1684" s="22">
        <f t="shared" si="98"/>
        <v>3.3333333333333335</v>
      </c>
      <c r="K1684" t="s">
        <v>905</v>
      </c>
      <c r="M1684" s="2">
        <v>450</v>
      </c>
    </row>
    <row r="1685" spans="1:13" ht="12.75">
      <c r="A1685" s="12"/>
      <c r="B1685" s="177">
        <v>1500</v>
      </c>
      <c r="C1685" s="12" t="s">
        <v>883</v>
      </c>
      <c r="D1685" s="12" t="s">
        <v>87</v>
      </c>
      <c r="E1685" s="12" t="s">
        <v>23</v>
      </c>
      <c r="F1685" s="27" t="s">
        <v>929</v>
      </c>
      <c r="G1685" s="30" t="s">
        <v>214</v>
      </c>
      <c r="H1685" s="6">
        <f t="shared" si="100"/>
        <v>-14800</v>
      </c>
      <c r="I1685" s="22">
        <f t="shared" si="98"/>
        <v>3.3333333333333335</v>
      </c>
      <c r="J1685" s="15"/>
      <c r="K1685" t="s">
        <v>905</v>
      </c>
      <c r="L1685" s="15"/>
      <c r="M1685" s="2">
        <v>450</v>
      </c>
    </row>
    <row r="1686" spans="2:13" ht="12.75">
      <c r="B1686" s="288">
        <v>1000</v>
      </c>
      <c r="C1686" s="1" t="s">
        <v>240</v>
      </c>
      <c r="D1686" s="12" t="s">
        <v>87</v>
      </c>
      <c r="E1686" s="1" t="s">
        <v>23</v>
      </c>
      <c r="F1686" s="60" t="s">
        <v>929</v>
      </c>
      <c r="G1686" s="27" t="s">
        <v>227</v>
      </c>
      <c r="H1686" s="6">
        <f t="shared" si="100"/>
        <v>-15800</v>
      </c>
      <c r="I1686" s="22">
        <f t="shared" si="98"/>
        <v>2.2222222222222223</v>
      </c>
      <c r="K1686" t="s">
        <v>905</v>
      </c>
      <c r="M1686" s="2">
        <v>450</v>
      </c>
    </row>
    <row r="1687" spans="2:13" ht="12.75">
      <c r="B1687" s="288">
        <v>1200</v>
      </c>
      <c r="C1687" s="1" t="s">
        <v>240</v>
      </c>
      <c r="D1687" s="12" t="s">
        <v>87</v>
      </c>
      <c r="E1687" s="1" t="s">
        <v>23</v>
      </c>
      <c r="F1687" s="60" t="s">
        <v>929</v>
      </c>
      <c r="G1687" s="27" t="s">
        <v>216</v>
      </c>
      <c r="H1687" s="6">
        <f t="shared" si="100"/>
        <v>-17000</v>
      </c>
      <c r="I1687" s="22">
        <f t="shared" si="98"/>
        <v>2.6666666666666665</v>
      </c>
      <c r="K1687" t="s">
        <v>905</v>
      </c>
      <c r="M1687" s="2">
        <v>450</v>
      </c>
    </row>
    <row r="1688" spans="2:13" ht="12.75">
      <c r="B1688" s="288">
        <v>2500</v>
      </c>
      <c r="C1688" s="1" t="s">
        <v>932</v>
      </c>
      <c r="D1688" s="12" t="s">
        <v>87</v>
      </c>
      <c r="E1688" s="1" t="s">
        <v>23</v>
      </c>
      <c r="F1688" s="60" t="s">
        <v>929</v>
      </c>
      <c r="G1688" s="27" t="s">
        <v>216</v>
      </c>
      <c r="H1688" s="6">
        <f t="shared" si="100"/>
        <v>-19500</v>
      </c>
      <c r="I1688" s="22">
        <f t="shared" si="98"/>
        <v>5.555555555555555</v>
      </c>
      <c r="K1688" t="s">
        <v>905</v>
      </c>
      <c r="M1688" s="2">
        <v>450</v>
      </c>
    </row>
    <row r="1689" spans="2:13" ht="12.75">
      <c r="B1689" s="288">
        <v>1600</v>
      </c>
      <c r="C1689" s="1" t="s">
        <v>240</v>
      </c>
      <c r="D1689" s="12" t="s">
        <v>87</v>
      </c>
      <c r="E1689" s="1" t="s">
        <v>23</v>
      </c>
      <c r="F1689" s="60" t="s">
        <v>929</v>
      </c>
      <c r="G1689" s="27" t="s">
        <v>218</v>
      </c>
      <c r="H1689" s="6">
        <f t="shared" si="100"/>
        <v>-21100</v>
      </c>
      <c r="I1689" s="22">
        <f t="shared" si="98"/>
        <v>3.5555555555555554</v>
      </c>
      <c r="K1689" t="s">
        <v>905</v>
      </c>
      <c r="M1689" s="2">
        <v>450</v>
      </c>
    </row>
    <row r="1690" spans="2:13" ht="12.75">
      <c r="B1690" s="288">
        <v>1000</v>
      </c>
      <c r="C1690" s="1" t="s">
        <v>240</v>
      </c>
      <c r="D1690" s="12" t="s">
        <v>87</v>
      </c>
      <c r="E1690" s="1" t="s">
        <v>23</v>
      </c>
      <c r="F1690" s="60" t="s">
        <v>929</v>
      </c>
      <c r="G1690" s="27" t="s">
        <v>304</v>
      </c>
      <c r="H1690" s="6">
        <f t="shared" si="100"/>
        <v>-22100</v>
      </c>
      <c r="I1690" s="22">
        <f t="shared" si="98"/>
        <v>2.2222222222222223</v>
      </c>
      <c r="K1690" t="s">
        <v>905</v>
      </c>
      <c r="M1690" s="2">
        <v>450</v>
      </c>
    </row>
    <row r="1691" spans="2:13" ht="12.75">
      <c r="B1691" s="288">
        <v>1600</v>
      </c>
      <c r="C1691" s="1" t="s">
        <v>240</v>
      </c>
      <c r="D1691" s="12" t="s">
        <v>87</v>
      </c>
      <c r="E1691" s="1" t="s">
        <v>23</v>
      </c>
      <c r="F1691" s="60" t="s">
        <v>929</v>
      </c>
      <c r="G1691" s="27" t="s">
        <v>306</v>
      </c>
      <c r="H1691" s="6">
        <f t="shared" si="100"/>
        <v>-23700</v>
      </c>
      <c r="I1691" s="22">
        <f t="shared" si="98"/>
        <v>3.5555555555555554</v>
      </c>
      <c r="K1691" t="s">
        <v>905</v>
      </c>
      <c r="M1691" s="2">
        <v>450</v>
      </c>
    </row>
    <row r="1692" spans="2:13" ht="12.75">
      <c r="B1692" s="288">
        <v>1600</v>
      </c>
      <c r="C1692" s="1" t="s">
        <v>240</v>
      </c>
      <c r="D1692" s="12" t="s">
        <v>87</v>
      </c>
      <c r="E1692" s="1" t="s">
        <v>23</v>
      </c>
      <c r="F1692" s="60" t="s">
        <v>929</v>
      </c>
      <c r="G1692" s="27" t="s">
        <v>335</v>
      </c>
      <c r="H1692" s="6">
        <f t="shared" si="100"/>
        <v>-25300</v>
      </c>
      <c r="I1692" s="22">
        <f t="shared" si="98"/>
        <v>3.5555555555555554</v>
      </c>
      <c r="K1692" t="s">
        <v>905</v>
      </c>
      <c r="M1692" s="2">
        <v>450</v>
      </c>
    </row>
    <row r="1693" spans="2:13" ht="12.75">
      <c r="B1693" s="288">
        <v>1200</v>
      </c>
      <c r="C1693" s="1" t="s">
        <v>240</v>
      </c>
      <c r="D1693" s="12" t="s">
        <v>87</v>
      </c>
      <c r="E1693" s="1" t="s">
        <v>23</v>
      </c>
      <c r="F1693" s="60" t="s">
        <v>929</v>
      </c>
      <c r="G1693" s="27" t="s">
        <v>337</v>
      </c>
      <c r="H1693" s="6">
        <f t="shared" si="100"/>
        <v>-26500</v>
      </c>
      <c r="I1693" s="22">
        <f t="shared" si="98"/>
        <v>2.6666666666666665</v>
      </c>
      <c r="K1693" t="s">
        <v>905</v>
      </c>
      <c r="M1693" s="2">
        <v>450</v>
      </c>
    </row>
    <row r="1694" spans="2:13" ht="12.75">
      <c r="B1694" s="288">
        <v>1000</v>
      </c>
      <c r="C1694" s="1" t="s">
        <v>240</v>
      </c>
      <c r="D1694" s="12" t="s">
        <v>87</v>
      </c>
      <c r="E1694" s="1" t="s">
        <v>23</v>
      </c>
      <c r="F1694" s="60" t="s">
        <v>929</v>
      </c>
      <c r="G1694" s="27" t="s">
        <v>339</v>
      </c>
      <c r="H1694" s="6">
        <f t="shared" si="100"/>
        <v>-27500</v>
      </c>
      <c r="I1694" s="22">
        <f t="shared" si="98"/>
        <v>2.2222222222222223</v>
      </c>
      <c r="K1694" t="s">
        <v>905</v>
      </c>
      <c r="M1694" s="2">
        <v>450</v>
      </c>
    </row>
    <row r="1695" spans="2:13" ht="12.75">
      <c r="B1695" s="288">
        <v>5000</v>
      </c>
      <c r="C1695" s="1" t="s">
        <v>930</v>
      </c>
      <c r="D1695" s="12" t="s">
        <v>87</v>
      </c>
      <c r="E1695" s="1" t="s">
        <v>23</v>
      </c>
      <c r="F1695" s="60" t="s">
        <v>929</v>
      </c>
      <c r="G1695" s="27" t="s">
        <v>339</v>
      </c>
      <c r="H1695" s="6">
        <f t="shared" si="100"/>
        <v>-32500</v>
      </c>
      <c r="I1695" s="22">
        <f t="shared" si="98"/>
        <v>11.11111111111111</v>
      </c>
      <c r="K1695" t="s">
        <v>905</v>
      </c>
      <c r="M1695" s="2">
        <v>450</v>
      </c>
    </row>
    <row r="1696" spans="2:13" ht="12.75">
      <c r="B1696" s="288">
        <v>1500</v>
      </c>
      <c r="C1696" s="1" t="s">
        <v>240</v>
      </c>
      <c r="D1696" s="12" t="s">
        <v>87</v>
      </c>
      <c r="E1696" s="1" t="s">
        <v>23</v>
      </c>
      <c r="F1696" s="60" t="s">
        <v>929</v>
      </c>
      <c r="G1696" s="27" t="s">
        <v>404</v>
      </c>
      <c r="H1696" s="6">
        <f t="shared" si="100"/>
        <v>-34000</v>
      </c>
      <c r="I1696" s="22">
        <f t="shared" si="98"/>
        <v>3.3333333333333335</v>
      </c>
      <c r="K1696" t="s">
        <v>905</v>
      </c>
      <c r="M1696" s="2">
        <v>450</v>
      </c>
    </row>
    <row r="1697" spans="1:13" s="57" customFormat="1" ht="12.75">
      <c r="A1697" s="1"/>
      <c r="B1697" s="288">
        <v>1500</v>
      </c>
      <c r="C1697" s="1" t="s">
        <v>240</v>
      </c>
      <c r="D1697" s="12" t="s">
        <v>87</v>
      </c>
      <c r="E1697" s="1" t="s">
        <v>23</v>
      </c>
      <c r="F1697" s="60" t="s">
        <v>929</v>
      </c>
      <c r="G1697" s="27" t="s">
        <v>50</v>
      </c>
      <c r="H1697" s="6">
        <f t="shared" si="100"/>
        <v>-35500</v>
      </c>
      <c r="I1697" s="22">
        <f t="shared" si="98"/>
        <v>3.3333333333333335</v>
      </c>
      <c r="J1697"/>
      <c r="K1697" t="s">
        <v>905</v>
      </c>
      <c r="L1697"/>
      <c r="M1697" s="2">
        <v>450</v>
      </c>
    </row>
    <row r="1698" spans="2:13" ht="12.75">
      <c r="B1698" s="288">
        <v>1200</v>
      </c>
      <c r="C1698" s="1" t="s">
        <v>240</v>
      </c>
      <c r="D1698" s="12" t="s">
        <v>87</v>
      </c>
      <c r="E1698" s="1" t="s">
        <v>23</v>
      </c>
      <c r="F1698" s="60" t="s">
        <v>929</v>
      </c>
      <c r="G1698" s="27" t="s">
        <v>407</v>
      </c>
      <c r="H1698" s="6">
        <f t="shared" si="100"/>
        <v>-36700</v>
      </c>
      <c r="I1698" s="22">
        <f t="shared" si="98"/>
        <v>2.6666666666666665</v>
      </c>
      <c r="K1698" t="s">
        <v>905</v>
      </c>
      <c r="M1698" s="2">
        <v>450</v>
      </c>
    </row>
    <row r="1699" spans="2:13" ht="12.75">
      <c r="B1699" s="288">
        <v>1800</v>
      </c>
      <c r="C1699" s="1" t="s">
        <v>240</v>
      </c>
      <c r="D1699" s="12" t="s">
        <v>87</v>
      </c>
      <c r="E1699" s="1" t="s">
        <v>23</v>
      </c>
      <c r="F1699" s="60" t="s">
        <v>929</v>
      </c>
      <c r="G1699" s="27" t="s">
        <v>51</v>
      </c>
      <c r="H1699" s="6">
        <f t="shared" si="100"/>
        <v>-38500</v>
      </c>
      <c r="I1699" s="22">
        <f t="shared" si="98"/>
        <v>4</v>
      </c>
      <c r="K1699" t="s">
        <v>905</v>
      </c>
      <c r="M1699" s="2">
        <v>450</v>
      </c>
    </row>
    <row r="1700" spans="1:13" ht="12.75">
      <c r="A1700" s="11"/>
      <c r="B1700" s="287">
        <f>SUM(B1678:B1699)</f>
        <v>38500</v>
      </c>
      <c r="C1700" s="11"/>
      <c r="D1700" s="11"/>
      <c r="E1700" s="11" t="s">
        <v>23</v>
      </c>
      <c r="F1700" s="18"/>
      <c r="G1700" s="18"/>
      <c r="H1700" s="55">
        <v>0</v>
      </c>
      <c r="I1700" s="56">
        <f t="shared" si="98"/>
        <v>85.55555555555556</v>
      </c>
      <c r="J1700" s="57"/>
      <c r="K1700" s="57"/>
      <c r="L1700" s="57"/>
      <c r="M1700" s="2">
        <v>450</v>
      </c>
    </row>
    <row r="1701" spans="2:13" ht="12.75">
      <c r="B1701" s="288"/>
      <c r="H1701" s="6">
        <f aca="true" t="shared" si="101" ref="H1701:H1722">H1700-B1701</f>
        <v>0</v>
      </c>
      <c r="I1701" s="22">
        <f t="shared" si="98"/>
        <v>0</v>
      </c>
      <c r="M1701" s="2">
        <v>450</v>
      </c>
    </row>
    <row r="1702" spans="2:13" ht="12.75">
      <c r="B1702" s="288"/>
      <c r="H1702" s="6">
        <f t="shared" si="101"/>
        <v>0</v>
      </c>
      <c r="I1702" s="22">
        <f t="shared" si="98"/>
        <v>0</v>
      </c>
      <c r="M1702" s="2">
        <v>450</v>
      </c>
    </row>
    <row r="1703" spans="2:13" ht="12.75">
      <c r="B1703" s="177">
        <v>5000</v>
      </c>
      <c r="C1703" s="12" t="s">
        <v>933</v>
      </c>
      <c r="D1703" s="12" t="s">
        <v>87</v>
      </c>
      <c r="E1703" s="35" t="s">
        <v>87</v>
      </c>
      <c r="F1703" s="27" t="s">
        <v>934</v>
      </c>
      <c r="G1703" s="36" t="s">
        <v>73</v>
      </c>
      <c r="H1703" s="6">
        <f t="shared" si="101"/>
        <v>-5000</v>
      </c>
      <c r="I1703" s="22">
        <f t="shared" si="98"/>
        <v>11.11111111111111</v>
      </c>
      <c r="K1703" t="s">
        <v>905</v>
      </c>
      <c r="M1703" s="2">
        <v>450</v>
      </c>
    </row>
    <row r="1704" spans="2:13" ht="12.75">
      <c r="B1704" s="288">
        <v>15000</v>
      </c>
      <c r="C1704" s="1" t="s">
        <v>935</v>
      </c>
      <c r="D1704" s="12" t="s">
        <v>87</v>
      </c>
      <c r="E1704" s="1" t="s">
        <v>87</v>
      </c>
      <c r="F1704" s="60" t="s">
        <v>936</v>
      </c>
      <c r="G1704" s="27" t="s">
        <v>211</v>
      </c>
      <c r="H1704" s="6">
        <f t="shared" si="101"/>
        <v>-20000</v>
      </c>
      <c r="I1704" s="22">
        <f t="shared" si="98"/>
        <v>33.333333333333336</v>
      </c>
      <c r="K1704" t="s">
        <v>905</v>
      </c>
      <c r="M1704" s="2">
        <v>450</v>
      </c>
    </row>
    <row r="1705" spans="2:13" ht="12.75">
      <c r="B1705" s="288">
        <v>1000</v>
      </c>
      <c r="C1705" s="1" t="s">
        <v>937</v>
      </c>
      <c r="D1705" s="12" t="s">
        <v>87</v>
      </c>
      <c r="E1705" s="1" t="s">
        <v>87</v>
      </c>
      <c r="F1705" s="60" t="s">
        <v>938</v>
      </c>
      <c r="G1705" s="27" t="s">
        <v>211</v>
      </c>
      <c r="H1705" s="6">
        <f t="shared" si="101"/>
        <v>-21000</v>
      </c>
      <c r="I1705" s="22">
        <f t="shared" si="98"/>
        <v>2.2222222222222223</v>
      </c>
      <c r="K1705" t="s">
        <v>905</v>
      </c>
      <c r="M1705" s="2">
        <v>450</v>
      </c>
    </row>
    <row r="1706" spans="2:13" ht="12.75">
      <c r="B1706" s="288">
        <v>739</v>
      </c>
      <c r="C1706" s="1" t="s">
        <v>939</v>
      </c>
      <c r="D1706" s="12" t="s">
        <v>87</v>
      </c>
      <c r="E1706" s="1" t="s">
        <v>87</v>
      </c>
      <c r="F1706" s="60" t="s">
        <v>938</v>
      </c>
      <c r="G1706" s="27" t="s">
        <v>211</v>
      </c>
      <c r="H1706" s="6">
        <f t="shared" si="101"/>
        <v>-21739</v>
      </c>
      <c r="I1706" s="22">
        <f t="shared" si="98"/>
        <v>1.6422222222222222</v>
      </c>
      <c r="K1706" t="s">
        <v>905</v>
      </c>
      <c r="M1706" s="2">
        <v>450</v>
      </c>
    </row>
    <row r="1707" spans="2:13" ht="12.75">
      <c r="B1707" s="288">
        <v>600</v>
      </c>
      <c r="C1707" s="1" t="s">
        <v>940</v>
      </c>
      <c r="D1707" s="12" t="s">
        <v>87</v>
      </c>
      <c r="E1707" s="1" t="s">
        <v>87</v>
      </c>
      <c r="F1707" s="60" t="s">
        <v>938</v>
      </c>
      <c r="G1707" s="27" t="s">
        <v>211</v>
      </c>
      <c r="H1707" s="6">
        <f t="shared" si="101"/>
        <v>-22339</v>
      </c>
      <c r="I1707" s="22">
        <f t="shared" si="98"/>
        <v>1.3333333333333333</v>
      </c>
      <c r="K1707" t="s">
        <v>905</v>
      </c>
      <c r="M1707" s="2">
        <v>450</v>
      </c>
    </row>
    <row r="1708" spans="2:13" ht="12.75">
      <c r="B1708" s="288">
        <v>1300</v>
      </c>
      <c r="C1708" s="1" t="s">
        <v>941</v>
      </c>
      <c r="D1708" s="12" t="s">
        <v>87</v>
      </c>
      <c r="E1708" s="1" t="s">
        <v>87</v>
      </c>
      <c r="F1708" s="60" t="s">
        <v>938</v>
      </c>
      <c r="G1708" s="27" t="s">
        <v>211</v>
      </c>
      <c r="H1708" s="6">
        <f t="shared" si="101"/>
        <v>-23639</v>
      </c>
      <c r="I1708" s="22">
        <f t="shared" si="98"/>
        <v>2.888888888888889</v>
      </c>
      <c r="K1708" t="s">
        <v>905</v>
      </c>
      <c r="M1708" s="2">
        <v>450</v>
      </c>
    </row>
    <row r="1709" spans="2:13" ht="12.75">
      <c r="B1709" s="288">
        <v>1500</v>
      </c>
      <c r="C1709" s="1" t="s">
        <v>942</v>
      </c>
      <c r="D1709" s="12" t="s">
        <v>87</v>
      </c>
      <c r="E1709" s="1" t="s">
        <v>87</v>
      </c>
      <c r="F1709" s="60" t="s">
        <v>938</v>
      </c>
      <c r="G1709" s="27" t="s">
        <v>211</v>
      </c>
      <c r="H1709" s="6">
        <f t="shared" si="101"/>
        <v>-25139</v>
      </c>
      <c r="I1709" s="22">
        <f t="shared" si="98"/>
        <v>3.3333333333333335</v>
      </c>
      <c r="K1709" t="s">
        <v>905</v>
      </c>
      <c r="M1709" s="2">
        <v>450</v>
      </c>
    </row>
    <row r="1710" spans="2:13" ht="12.75">
      <c r="B1710" s="288">
        <v>3000</v>
      </c>
      <c r="C1710" s="1" t="s">
        <v>943</v>
      </c>
      <c r="D1710" s="12" t="s">
        <v>87</v>
      </c>
      <c r="E1710" s="1" t="s">
        <v>87</v>
      </c>
      <c r="F1710" s="60" t="s">
        <v>944</v>
      </c>
      <c r="G1710" s="27" t="s">
        <v>227</v>
      </c>
      <c r="H1710" s="6">
        <f t="shared" si="101"/>
        <v>-28139</v>
      </c>
      <c r="I1710" s="22">
        <f t="shared" si="98"/>
        <v>6.666666666666667</v>
      </c>
      <c r="K1710" t="s">
        <v>905</v>
      </c>
      <c r="M1710" s="2">
        <v>450</v>
      </c>
    </row>
    <row r="1711" spans="2:13" ht="12.75">
      <c r="B1711" s="288">
        <v>5000</v>
      </c>
      <c r="C1711" s="1" t="s">
        <v>933</v>
      </c>
      <c r="D1711" s="12" t="s">
        <v>87</v>
      </c>
      <c r="E1711" s="1" t="s">
        <v>87</v>
      </c>
      <c r="F1711" s="60" t="s">
        <v>945</v>
      </c>
      <c r="G1711" s="27" t="s">
        <v>218</v>
      </c>
      <c r="H1711" s="6">
        <f t="shared" si="101"/>
        <v>-33139</v>
      </c>
      <c r="I1711" s="22">
        <f t="shared" si="98"/>
        <v>11.11111111111111</v>
      </c>
      <c r="K1711" t="s">
        <v>905</v>
      </c>
      <c r="M1711" s="2">
        <v>450</v>
      </c>
    </row>
    <row r="1712" spans="2:13" ht="12.75">
      <c r="B1712" s="288">
        <v>1800</v>
      </c>
      <c r="C1712" s="1" t="s">
        <v>946</v>
      </c>
      <c r="D1712" s="12" t="s">
        <v>87</v>
      </c>
      <c r="E1712" s="1" t="s">
        <v>87</v>
      </c>
      <c r="F1712" s="60" t="s">
        <v>947</v>
      </c>
      <c r="G1712" s="27" t="s">
        <v>218</v>
      </c>
      <c r="H1712" s="6">
        <f t="shared" si="101"/>
        <v>-34939</v>
      </c>
      <c r="I1712" s="22">
        <f t="shared" si="98"/>
        <v>4</v>
      </c>
      <c r="K1712" t="s">
        <v>905</v>
      </c>
      <c r="M1712" s="2">
        <v>450</v>
      </c>
    </row>
    <row r="1713" spans="2:13" ht="12.75">
      <c r="B1713" s="288">
        <v>2650</v>
      </c>
      <c r="C1713" s="12" t="s">
        <v>948</v>
      </c>
      <c r="D1713" s="12" t="s">
        <v>87</v>
      </c>
      <c r="E1713" s="1" t="s">
        <v>87</v>
      </c>
      <c r="F1713" s="60" t="s">
        <v>947</v>
      </c>
      <c r="G1713" s="27" t="s">
        <v>218</v>
      </c>
      <c r="H1713" s="6">
        <f t="shared" si="101"/>
        <v>-37589</v>
      </c>
      <c r="I1713" s="22">
        <f t="shared" si="98"/>
        <v>5.888888888888889</v>
      </c>
      <c r="K1713" t="s">
        <v>905</v>
      </c>
      <c r="M1713" s="2">
        <v>450</v>
      </c>
    </row>
    <row r="1714" spans="2:13" ht="12.75">
      <c r="B1714" s="288">
        <v>1200</v>
      </c>
      <c r="C1714" s="1" t="s">
        <v>949</v>
      </c>
      <c r="D1714" s="12" t="s">
        <v>87</v>
      </c>
      <c r="E1714" s="1" t="s">
        <v>87</v>
      </c>
      <c r="F1714" s="60" t="s">
        <v>947</v>
      </c>
      <c r="G1714" s="27" t="s">
        <v>218</v>
      </c>
      <c r="H1714" s="6">
        <f t="shared" si="101"/>
        <v>-38789</v>
      </c>
      <c r="I1714" s="22">
        <f aca="true" t="shared" si="102" ref="I1714:I1782">+B1714/M1714</f>
        <v>2.6666666666666665</v>
      </c>
      <c r="K1714" t="s">
        <v>905</v>
      </c>
      <c r="M1714" s="2">
        <v>450</v>
      </c>
    </row>
    <row r="1715" spans="2:13" ht="12.75">
      <c r="B1715" s="288">
        <v>2000</v>
      </c>
      <c r="C1715" s="1" t="s">
        <v>950</v>
      </c>
      <c r="D1715" s="12" t="s">
        <v>87</v>
      </c>
      <c r="E1715" s="1" t="s">
        <v>87</v>
      </c>
      <c r="F1715" s="60" t="s">
        <v>951</v>
      </c>
      <c r="G1715" s="27" t="s">
        <v>273</v>
      </c>
      <c r="H1715" s="6">
        <f t="shared" si="101"/>
        <v>-40789</v>
      </c>
      <c r="I1715" s="22">
        <f t="shared" si="102"/>
        <v>4.444444444444445</v>
      </c>
      <c r="K1715" t="s">
        <v>905</v>
      </c>
      <c r="M1715" s="2">
        <v>450</v>
      </c>
    </row>
    <row r="1716" spans="2:13" ht="12.75">
      <c r="B1716" s="288">
        <v>5000</v>
      </c>
      <c r="C1716" s="1" t="s">
        <v>952</v>
      </c>
      <c r="D1716" s="12" t="s">
        <v>87</v>
      </c>
      <c r="E1716" s="1" t="s">
        <v>87</v>
      </c>
      <c r="F1716" s="60" t="s">
        <v>953</v>
      </c>
      <c r="G1716" s="27" t="s">
        <v>273</v>
      </c>
      <c r="H1716" s="6">
        <f t="shared" si="101"/>
        <v>-45789</v>
      </c>
      <c r="I1716" s="22">
        <f t="shared" si="102"/>
        <v>11.11111111111111</v>
      </c>
      <c r="K1716" t="s">
        <v>905</v>
      </c>
      <c r="M1716" s="2">
        <v>450</v>
      </c>
    </row>
    <row r="1717" spans="2:13" ht="12.75">
      <c r="B1717" s="288">
        <v>1000</v>
      </c>
      <c r="C1717" s="1" t="s">
        <v>954</v>
      </c>
      <c r="D1717" s="12" t="s">
        <v>87</v>
      </c>
      <c r="E1717" s="1" t="s">
        <v>87</v>
      </c>
      <c r="F1717" s="60" t="s">
        <v>955</v>
      </c>
      <c r="G1717" s="27" t="s">
        <v>306</v>
      </c>
      <c r="H1717" s="6">
        <f t="shared" si="101"/>
        <v>-46789</v>
      </c>
      <c r="I1717" s="22">
        <f t="shared" si="102"/>
        <v>2.2222222222222223</v>
      </c>
      <c r="K1717" t="s">
        <v>905</v>
      </c>
      <c r="M1717" s="2">
        <v>450</v>
      </c>
    </row>
    <row r="1718" spans="2:13" ht="12.75">
      <c r="B1718" s="288">
        <v>575</v>
      </c>
      <c r="C1718" s="1" t="s">
        <v>956</v>
      </c>
      <c r="D1718" s="12" t="s">
        <v>87</v>
      </c>
      <c r="E1718" s="1" t="s">
        <v>87</v>
      </c>
      <c r="F1718" s="60" t="s">
        <v>957</v>
      </c>
      <c r="G1718" s="27" t="s">
        <v>335</v>
      </c>
      <c r="H1718" s="6">
        <f t="shared" si="101"/>
        <v>-47364</v>
      </c>
      <c r="I1718" s="22">
        <f t="shared" si="102"/>
        <v>1.2777777777777777</v>
      </c>
      <c r="K1718" t="s">
        <v>905</v>
      </c>
      <c r="M1718" s="2">
        <v>450</v>
      </c>
    </row>
    <row r="1719" spans="2:13" ht="12.75">
      <c r="B1719" s="288">
        <v>5000</v>
      </c>
      <c r="C1719" s="1" t="s">
        <v>933</v>
      </c>
      <c r="D1719" s="12" t="s">
        <v>87</v>
      </c>
      <c r="E1719" s="1" t="s">
        <v>87</v>
      </c>
      <c r="F1719" s="60" t="s">
        <v>958</v>
      </c>
      <c r="G1719" s="27" t="s">
        <v>339</v>
      </c>
      <c r="H1719" s="6">
        <f t="shared" si="101"/>
        <v>-52364</v>
      </c>
      <c r="I1719" s="22">
        <f t="shared" si="102"/>
        <v>11.11111111111111</v>
      </c>
      <c r="K1719" t="s">
        <v>905</v>
      </c>
      <c r="M1719" s="2">
        <v>450</v>
      </c>
    </row>
    <row r="1720" spans="1:13" s="57" customFormat="1" ht="12.75">
      <c r="A1720" s="1"/>
      <c r="B1720" s="288">
        <v>15000</v>
      </c>
      <c r="C1720" s="1" t="s">
        <v>935</v>
      </c>
      <c r="D1720" s="12" t="s">
        <v>87</v>
      </c>
      <c r="E1720" s="1" t="s">
        <v>87</v>
      </c>
      <c r="F1720" s="60" t="s">
        <v>959</v>
      </c>
      <c r="G1720" s="27" t="s">
        <v>343</v>
      </c>
      <c r="H1720" s="6">
        <f t="shared" si="101"/>
        <v>-67364</v>
      </c>
      <c r="I1720" s="22">
        <f t="shared" si="102"/>
        <v>33.333333333333336</v>
      </c>
      <c r="J1720"/>
      <c r="K1720" t="s">
        <v>905</v>
      </c>
      <c r="L1720"/>
      <c r="M1720" s="2">
        <v>450</v>
      </c>
    </row>
    <row r="1721" spans="2:13" ht="12.75">
      <c r="B1721" s="288">
        <v>15000</v>
      </c>
      <c r="C1721" s="1" t="s">
        <v>935</v>
      </c>
      <c r="D1721" s="12" t="s">
        <v>87</v>
      </c>
      <c r="E1721" s="1" t="s">
        <v>87</v>
      </c>
      <c r="F1721" s="60" t="s">
        <v>960</v>
      </c>
      <c r="G1721" s="27" t="s">
        <v>51</v>
      </c>
      <c r="H1721" s="6">
        <f t="shared" si="101"/>
        <v>-82364</v>
      </c>
      <c r="I1721" s="22">
        <f t="shared" si="102"/>
        <v>33.333333333333336</v>
      </c>
      <c r="K1721" t="s">
        <v>905</v>
      </c>
      <c r="M1721" s="2">
        <v>450</v>
      </c>
    </row>
    <row r="1722" spans="2:13" ht="12.75">
      <c r="B1722" s="288">
        <v>5000</v>
      </c>
      <c r="C1722" s="1" t="s">
        <v>933</v>
      </c>
      <c r="D1722" s="12" t="s">
        <v>87</v>
      </c>
      <c r="E1722" s="1" t="s">
        <v>87</v>
      </c>
      <c r="F1722" s="60" t="s">
        <v>961</v>
      </c>
      <c r="G1722" s="27" t="s">
        <v>51</v>
      </c>
      <c r="H1722" s="6">
        <f t="shared" si="101"/>
        <v>-87364</v>
      </c>
      <c r="I1722" s="22">
        <f t="shared" si="102"/>
        <v>11.11111111111111</v>
      </c>
      <c r="K1722" t="s">
        <v>905</v>
      </c>
      <c r="M1722" s="2">
        <v>450</v>
      </c>
    </row>
    <row r="1723" spans="1:13" ht="12.75">
      <c r="A1723" s="11"/>
      <c r="B1723" s="287">
        <f>SUM(B1703:B1722)</f>
        <v>87364</v>
      </c>
      <c r="C1723" s="11"/>
      <c r="D1723" s="11"/>
      <c r="E1723" s="11" t="s">
        <v>87</v>
      </c>
      <c r="F1723" s="18"/>
      <c r="G1723" s="18"/>
      <c r="H1723" s="55">
        <v>0</v>
      </c>
      <c r="I1723" s="56">
        <f t="shared" si="102"/>
        <v>194.14222222222222</v>
      </c>
      <c r="J1723" s="57"/>
      <c r="K1723" s="57"/>
      <c r="L1723" s="57"/>
      <c r="M1723" s="2">
        <v>450</v>
      </c>
    </row>
    <row r="1724" spans="2:13" ht="12.75">
      <c r="B1724" s="288"/>
      <c r="H1724" s="6">
        <f aca="true" t="shared" si="103" ref="H1724:H1761">H1723-B1724</f>
        <v>0</v>
      </c>
      <c r="I1724" s="22">
        <f t="shared" si="102"/>
        <v>0</v>
      </c>
      <c r="M1724" s="2">
        <v>450</v>
      </c>
    </row>
    <row r="1725" spans="2:13" ht="12.75">
      <c r="B1725" s="288"/>
      <c r="H1725" s="6">
        <f t="shared" si="103"/>
        <v>0</v>
      </c>
      <c r="I1725" s="22">
        <f t="shared" si="102"/>
        <v>0</v>
      </c>
      <c r="M1725" s="2">
        <v>450</v>
      </c>
    </row>
    <row r="1726" spans="2:13" ht="12.75">
      <c r="B1726" s="177">
        <v>1000</v>
      </c>
      <c r="C1726" s="33" t="s">
        <v>108</v>
      </c>
      <c r="D1726" s="12" t="s">
        <v>87</v>
      </c>
      <c r="E1726" s="33" t="s">
        <v>962</v>
      </c>
      <c r="F1726" s="27" t="s">
        <v>963</v>
      </c>
      <c r="G1726" s="31" t="s">
        <v>73</v>
      </c>
      <c r="H1726" s="6">
        <f t="shared" si="103"/>
        <v>-1000</v>
      </c>
      <c r="I1726" s="22">
        <f t="shared" si="102"/>
        <v>2.2222222222222223</v>
      </c>
      <c r="K1726" t="s">
        <v>905</v>
      </c>
      <c r="M1726" s="2">
        <v>450</v>
      </c>
    </row>
    <row r="1727" spans="2:13" ht="12.75">
      <c r="B1727" s="177">
        <v>3500</v>
      </c>
      <c r="C1727" s="12" t="s">
        <v>108</v>
      </c>
      <c r="D1727" s="12" t="s">
        <v>87</v>
      </c>
      <c r="E1727" s="12" t="s">
        <v>962</v>
      </c>
      <c r="F1727" s="60" t="s">
        <v>964</v>
      </c>
      <c r="G1727" s="30" t="s">
        <v>239</v>
      </c>
      <c r="H1727" s="6">
        <f t="shared" si="103"/>
        <v>-4500</v>
      </c>
      <c r="I1727" s="22">
        <f t="shared" si="102"/>
        <v>7.777777777777778</v>
      </c>
      <c r="K1727" t="s">
        <v>905</v>
      </c>
      <c r="M1727" s="2">
        <v>450</v>
      </c>
    </row>
    <row r="1728" spans="1:13" s="15" customFormat="1" ht="12.75">
      <c r="A1728" s="1"/>
      <c r="B1728" s="177">
        <v>3500</v>
      </c>
      <c r="C1728" s="12" t="s">
        <v>108</v>
      </c>
      <c r="D1728" s="12" t="s">
        <v>87</v>
      </c>
      <c r="E1728" s="12" t="s">
        <v>962</v>
      </c>
      <c r="F1728" s="60" t="s">
        <v>965</v>
      </c>
      <c r="G1728" s="30" t="s">
        <v>208</v>
      </c>
      <c r="H1728" s="6">
        <f t="shared" si="103"/>
        <v>-8000</v>
      </c>
      <c r="I1728" s="22">
        <f t="shared" si="102"/>
        <v>7.777777777777778</v>
      </c>
      <c r="J1728"/>
      <c r="K1728" t="s">
        <v>905</v>
      </c>
      <c r="L1728"/>
      <c r="M1728" s="2">
        <v>450</v>
      </c>
    </row>
    <row r="1729" spans="2:13" ht="12.75">
      <c r="B1729" s="177">
        <v>3500</v>
      </c>
      <c r="C1729" s="12" t="s">
        <v>108</v>
      </c>
      <c r="D1729" s="12" t="s">
        <v>87</v>
      </c>
      <c r="E1729" s="12" t="s">
        <v>962</v>
      </c>
      <c r="F1729" s="60" t="s">
        <v>966</v>
      </c>
      <c r="G1729" s="30" t="s">
        <v>208</v>
      </c>
      <c r="H1729" s="6">
        <f t="shared" si="103"/>
        <v>-11500</v>
      </c>
      <c r="I1729" s="22">
        <f t="shared" si="102"/>
        <v>7.777777777777778</v>
      </c>
      <c r="K1729" t="s">
        <v>905</v>
      </c>
      <c r="M1729" s="2">
        <v>450</v>
      </c>
    </row>
    <row r="1730" spans="2:13" ht="12.75">
      <c r="B1730" s="177">
        <v>3500</v>
      </c>
      <c r="C1730" s="12" t="s">
        <v>108</v>
      </c>
      <c r="D1730" s="12" t="s">
        <v>87</v>
      </c>
      <c r="E1730" s="12" t="s">
        <v>962</v>
      </c>
      <c r="F1730" s="60" t="s">
        <v>967</v>
      </c>
      <c r="G1730" s="30" t="s">
        <v>208</v>
      </c>
      <c r="H1730" s="6">
        <f t="shared" si="103"/>
        <v>-15000</v>
      </c>
      <c r="I1730" s="22">
        <f t="shared" si="102"/>
        <v>7.777777777777778</v>
      </c>
      <c r="K1730" t="s">
        <v>905</v>
      </c>
      <c r="M1730" s="2">
        <v>450</v>
      </c>
    </row>
    <row r="1731" spans="1:13" ht="12.75">
      <c r="A1731" s="12"/>
      <c r="B1731" s="177">
        <v>1300</v>
      </c>
      <c r="C1731" s="12" t="s">
        <v>108</v>
      </c>
      <c r="D1731" s="12" t="s">
        <v>87</v>
      </c>
      <c r="E1731" s="12" t="s">
        <v>968</v>
      </c>
      <c r="F1731" s="30" t="s">
        <v>969</v>
      </c>
      <c r="G1731" s="31" t="s">
        <v>208</v>
      </c>
      <c r="H1731" s="6">
        <f t="shared" si="103"/>
        <v>-16300</v>
      </c>
      <c r="I1731" s="22">
        <f t="shared" si="102"/>
        <v>2.888888888888889</v>
      </c>
      <c r="J1731" s="15"/>
      <c r="K1731" s="15" t="s">
        <v>778</v>
      </c>
      <c r="L1731" s="15"/>
      <c r="M1731" s="2">
        <v>450</v>
      </c>
    </row>
    <row r="1732" spans="2:13" ht="12.75">
      <c r="B1732" s="288">
        <v>2500</v>
      </c>
      <c r="C1732" s="1" t="s">
        <v>108</v>
      </c>
      <c r="D1732" s="12" t="s">
        <v>87</v>
      </c>
      <c r="E1732" s="1" t="s">
        <v>962</v>
      </c>
      <c r="F1732" s="60" t="s">
        <v>970</v>
      </c>
      <c r="G1732" s="27" t="s">
        <v>211</v>
      </c>
      <c r="H1732" s="6">
        <f t="shared" si="103"/>
        <v>-18800</v>
      </c>
      <c r="I1732" s="22">
        <f t="shared" si="102"/>
        <v>5.555555555555555</v>
      </c>
      <c r="K1732" t="s">
        <v>905</v>
      </c>
      <c r="M1732" s="2">
        <v>450</v>
      </c>
    </row>
    <row r="1733" spans="2:13" ht="12.75">
      <c r="B1733" s="288">
        <v>4000</v>
      </c>
      <c r="C1733" s="1" t="s">
        <v>108</v>
      </c>
      <c r="D1733" s="12" t="s">
        <v>87</v>
      </c>
      <c r="E1733" s="1" t="s">
        <v>962</v>
      </c>
      <c r="F1733" s="60" t="s">
        <v>971</v>
      </c>
      <c r="G1733" s="27" t="s">
        <v>211</v>
      </c>
      <c r="H1733" s="6">
        <f t="shared" si="103"/>
        <v>-22800</v>
      </c>
      <c r="I1733" s="22">
        <f t="shared" si="102"/>
        <v>8.88888888888889</v>
      </c>
      <c r="K1733" t="s">
        <v>905</v>
      </c>
      <c r="M1733" s="2">
        <v>450</v>
      </c>
    </row>
    <row r="1734" spans="2:13" ht="12.75">
      <c r="B1734" s="288">
        <v>1300</v>
      </c>
      <c r="C1734" s="1" t="s">
        <v>108</v>
      </c>
      <c r="D1734" s="12" t="s">
        <v>87</v>
      </c>
      <c r="E1734" s="1" t="s">
        <v>962</v>
      </c>
      <c r="F1734" s="60" t="s">
        <v>972</v>
      </c>
      <c r="G1734" s="27" t="s">
        <v>214</v>
      </c>
      <c r="H1734" s="6">
        <f t="shared" si="103"/>
        <v>-24100</v>
      </c>
      <c r="I1734" s="22">
        <f t="shared" si="102"/>
        <v>2.888888888888889</v>
      </c>
      <c r="K1734" t="s">
        <v>905</v>
      </c>
      <c r="M1734" s="2">
        <v>450</v>
      </c>
    </row>
    <row r="1735" spans="2:13" ht="12.75">
      <c r="B1735" s="288">
        <v>1300</v>
      </c>
      <c r="C1735" s="1" t="s">
        <v>108</v>
      </c>
      <c r="D1735" s="12" t="s">
        <v>87</v>
      </c>
      <c r="E1735" s="1" t="s">
        <v>962</v>
      </c>
      <c r="F1735" s="60" t="s">
        <v>973</v>
      </c>
      <c r="G1735" s="27" t="s">
        <v>214</v>
      </c>
      <c r="H1735" s="6">
        <f t="shared" si="103"/>
        <v>-25400</v>
      </c>
      <c r="I1735" s="22">
        <f t="shared" si="102"/>
        <v>2.888888888888889</v>
      </c>
      <c r="K1735" t="s">
        <v>905</v>
      </c>
      <c r="M1735" s="2">
        <v>450</v>
      </c>
    </row>
    <row r="1736" spans="2:13" ht="12.75">
      <c r="B1736" s="288">
        <v>1300</v>
      </c>
      <c r="C1736" s="1" t="s">
        <v>108</v>
      </c>
      <c r="D1736" s="12" t="s">
        <v>87</v>
      </c>
      <c r="E1736" s="1" t="s">
        <v>962</v>
      </c>
      <c r="F1736" s="60" t="s">
        <v>974</v>
      </c>
      <c r="G1736" s="27" t="s">
        <v>214</v>
      </c>
      <c r="H1736" s="6">
        <f t="shared" si="103"/>
        <v>-26700</v>
      </c>
      <c r="I1736" s="22">
        <f t="shared" si="102"/>
        <v>2.888888888888889</v>
      </c>
      <c r="K1736" t="s">
        <v>905</v>
      </c>
      <c r="M1736" s="2">
        <v>450</v>
      </c>
    </row>
    <row r="1737" spans="2:13" ht="12.75">
      <c r="B1737" s="288">
        <v>1200</v>
      </c>
      <c r="C1737" s="1" t="s">
        <v>108</v>
      </c>
      <c r="D1737" s="12" t="s">
        <v>87</v>
      </c>
      <c r="E1737" s="1" t="s">
        <v>962</v>
      </c>
      <c r="F1737" s="60" t="s">
        <v>975</v>
      </c>
      <c r="G1737" s="27" t="s">
        <v>227</v>
      </c>
      <c r="H1737" s="6">
        <f t="shared" si="103"/>
        <v>-27900</v>
      </c>
      <c r="I1737" s="22">
        <f t="shared" si="102"/>
        <v>2.6666666666666665</v>
      </c>
      <c r="K1737" t="s">
        <v>905</v>
      </c>
      <c r="M1737" s="2">
        <v>450</v>
      </c>
    </row>
    <row r="1738" spans="2:13" ht="12.75">
      <c r="B1738" s="288">
        <v>1600</v>
      </c>
      <c r="C1738" s="1" t="s">
        <v>108</v>
      </c>
      <c r="D1738" s="12" t="s">
        <v>87</v>
      </c>
      <c r="E1738" s="1" t="s">
        <v>962</v>
      </c>
      <c r="F1738" s="60" t="s">
        <v>976</v>
      </c>
      <c r="G1738" s="27" t="s">
        <v>216</v>
      </c>
      <c r="H1738" s="6">
        <f t="shared" si="103"/>
        <v>-29500</v>
      </c>
      <c r="I1738" s="22">
        <f t="shared" si="102"/>
        <v>3.5555555555555554</v>
      </c>
      <c r="K1738" t="s">
        <v>905</v>
      </c>
      <c r="M1738" s="2">
        <v>450</v>
      </c>
    </row>
    <row r="1739" spans="2:13" ht="12.75">
      <c r="B1739" s="288">
        <v>1600</v>
      </c>
      <c r="C1739" s="1" t="s">
        <v>108</v>
      </c>
      <c r="D1739" s="12" t="s">
        <v>87</v>
      </c>
      <c r="E1739" s="1" t="s">
        <v>962</v>
      </c>
      <c r="F1739" s="60" t="s">
        <v>977</v>
      </c>
      <c r="G1739" s="27" t="s">
        <v>218</v>
      </c>
      <c r="H1739" s="6">
        <f t="shared" si="103"/>
        <v>-31100</v>
      </c>
      <c r="I1739" s="22">
        <f t="shared" si="102"/>
        <v>3.5555555555555554</v>
      </c>
      <c r="K1739" t="s">
        <v>905</v>
      </c>
      <c r="M1739" s="2">
        <v>450</v>
      </c>
    </row>
    <row r="1740" spans="2:13" ht="12.75">
      <c r="B1740" s="288">
        <v>1200</v>
      </c>
      <c r="C1740" s="1" t="s">
        <v>108</v>
      </c>
      <c r="D1740" s="12" t="s">
        <v>87</v>
      </c>
      <c r="E1740" s="1" t="s">
        <v>962</v>
      </c>
      <c r="F1740" s="60" t="s">
        <v>978</v>
      </c>
      <c r="G1740" s="27" t="s">
        <v>218</v>
      </c>
      <c r="H1740" s="6">
        <f t="shared" si="103"/>
        <v>-32300</v>
      </c>
      <c r="I1740" s="22">
        <f t="shared" si="102"/>
        <v>2.6666666666666665</v>
      </c>
      <c r="K1740" t="s">
        <v>905</v>
      </c>
      <c r="M1740" s="2">
        <v>450</v>
      </c>
    </row>
    <row r="1741" spans="2:13" ht="12.75">
      <c r="B1741" s="288">
        <v>2000</v>
      </c>
      <c r="C1741" s="1" t="s">
        <v>108</v>
      </c>
      <c r="D1741" s="12" t="s">
        <v>87</v>
      </c>
      <c r="E1741" s="1" t="s">
        <v>962</v>
      </c>
      <c r="F1741" s="60" t="s">
        <v>947</v>
      </c>
      <c r="G1741" s="27" t="s">
        <v>304</v>
      </c>
      <c r="H1741" s="6">
        <f t="shared" si="103"/>
        <v>-34300</v>
      </c>
      <c r="I1741" s="22">
        <f t="shared" si="102"/>
        <v>4.444444444444445</v>
      </c>
      <c r="K1741" t="s">
        <v>905</v>
      </c>
      <c r="M1741" s="2">
        <v>450</v>
      </c>
    </row>
    <row r="1742" spans="2:13" ht="12.75">
      <c r="B1742" s="288">
        <v>1600</v>
      </c>
      <c r="C1742" s="1" t="s">
        <v>108</v>
      </c>
      <c r="D1742" s="12" t="s">
        <v>87</v>
      </c>
      <c r="E1742" s="1" t="s">
        <v>962</v>
      </c>
      <c r="F1742" s="60" t="s">
        <v>979</v>
      </c>
      <c r="G1742" s="27" t="s">
        <v>304</v>
      </c>
      <c r="H1742" s="6">
        <f t="shared" si="103"/>
        <v>-35900</v>
      </c>
      <c r="I1742" s="22">
        <f t="shared" si="102"/>
        <v>3.5555555555555554</v>
      </c>
      <c r="K1742" t="s">
        <v>905</v>
      </c>
      <c r="M1742" s="2">
        <v>450</v>
      </c>
    </row>
    <row r="1743" spans="2:13" ht="12.75">
      <c r="B1743" s="288">
        <v>2000</v>
      </c>
      <c r="C1743" s="1" t="s">
        <v>108</v>
      </c>
      <c r="D1743" s="12" t="s">
        <v>87</v>
      </c>
      <c r="E1743" s="1" t="s">
        <v>962</v>
      </c>
      <c r="F1743" s="60" t="s">
        <v>980</v>
      </c>
      <c r="G1743" s="27" t="s">
        <v>306</v>
      </c>
      <c r="H1743" s="6">
        <f t="shared" si="103"/>
        <v>-37900</v>
      </c>
      <c r="I1743" s="22">
        <f t="shared" si="102"/>
        <v>4.444444444444445</v>
      </c>
      <c r="K1743" t="s">
        <v>905</v>
      </c>
      <c r="M1743" s="2">
        <v>450</v>
      </c>
    </row>
    <row r="1744" spans="2:13" ht="12.75">
      <c r="B1744" s="288">
        <v>500</v>
      </c>
      <c r="C1744" s="1" t="s">
        <v>108</v>
      </c>
      <c r="D1744" s="12" t="s">
        <v>87</v>
      </c>
      <c r="E1744" s="1" t="s">
        <v>962</v>
      </c>
      <c r="F1744" s="60" t="s">
        <v>981</v>
      </c>
      <c r="G1744" s="27" t="s">
        <v>306</v>
      </c>
      <c r="H1744" s="6">
        <f t="shared" si="103"/>
        <v>-38400</v>
      </c>
      <c r="I1744" s="22">
        <f t="shared" si="102"/>
        <v>1.1111111111111112</v>
      </c>
      <c r="K1744" t="s">
        <v>905</v>
      </c>
      <c r="M1744" s="2">
        <v>450</v>
      </c>
    </row>
    <row r="1745" spans="2:13" ht="12.75">
      <c r="B1745" s="288">
        <v>500</v>
      </c>
      <c r="C1745" s="1" t="s">
        <v>108</v>
      </c>
      <c r="D1745" s="12" t="s">
        <v>87</v>
      </c>
      <c r="E1745" s="1" t="s">
        <v>962</v>
      </c>
      <c r="F1745" s="60" t="s">
        <v>982</v>
      </c>
      <c r="G1745" s="27" t="s">
        <v>335</v>
      </c>
      <c r="H1745" s="6">
        <f t="shared" si="103"/>
        <v>-38900</v>
      </c>
      <c r="I1745" s="22">
        <f t="shared" si="102"/>
        <v>1.1111111111111112</v>
      </c>
      <c r="K1745" t="s">
        <v>905</v>
      </c>
      <c r="M1745" s="2">
        <v>450</v>
      </c>
    </row>
    <row r="1746" spans="2:13" ht="12.75">
      <c r="B1746" s="288">
        <v>500</v>
      </c>
      <c r="C1746" s="1" t="s">
        <v>108</v>
      </c>
      <c r="D1746" s="12" t="s">
        <v>87</v>
      </c>
      <c r="E1746" s="1" t="s">
        <v>962</v>
      </c>
      <c r="F1746" s="60" t="s">
        <v>983</v>
      </c>
      <c r="G1746" s="27" t="s">
        <v>337</v>
      </c>
      <c r="H1746" s="6">
        <f t="shared" si="103"/>
        <v>-39400</v>
      </c>
      <c r="I1746" s="22">
        <f t="shared" si="102"/>
        <v>1.1111111111111112</v>
      </c>
      <c r="K1746" t="s">
        <v>905</v>
      </c>
      <c r="M1746" s="2">
        <v>450</v>
      </c>
    </row>
    <row r="1747" spans="2:13" ht="12.75">
      <c r="B1747" s="288">
        <v>2000</v>
      </c>
      <c r="C1747" s="1" t="s">
        <v>108</v>
      </c>
      <c r="D1747" s="12" t="s">
        <v>87</v>
      </c>
      <c r="E1747" s="1" t="s">
        <v>962</v>
      </c>
      <c r="F1747" s="60" t="s">
        <v>984</v>
      </c>
      <c r="G1747" s="27" t="s">
        <v>339</v>
      </c>
      <c r="H1747" s="6">
        <f t="shared" si="103"/>
        <v>-41400</v>
      </c>
      <c r="I1747" s="22">
        <f t="shared" si="102"/>
        <v>4.444444444444445</v>
      </c>
      <c r="K1747" t="s">
        <v>905</v>
      </c>
      <c r="M1747" s="2">
        <v>450</v>
      </c>
    </row>
    <row r="1748" spans="2:13" ht="12.75">
      <c r="B1748" s="288">
        <v>3500</v>
      </c>
      <c r="C1748" s="1" t="s">
        <v>108</v>
      </c>
      <c r="D1748" s="12" t="s">
        <v>87</v>
      </c>
      <c r="E1748" s="1" t="s">
        <v>962</v>
      </c>
      <c r="F1748" s="60" t="s">
        <v>985</v>
      </c>
      <c r="G1748" s="27" t="s">
        <v>339</v>
      </c>
      <c r="H1748" s="6">
        <f t="shared" si="103"/>
        <v>-44900</v>
      </c>
      <c r="I1748" s="22">
        <f t="shared" si="102"/>
        <v>7.777777777777778</v>
      </c>
      <c r="K1748" t="s">
        <v>905</v>
      </c>
      <c r="M1748" s="2">
        <v>450</v>
      </c>
    </row>
    <row r="1749" spans="2:13" ht="12.75">
      <c r="B1749" s="288">
        <v>2200</v>
      </c>
      <c r="C1749" s="1" t="s">
        <v>108</v>
      </c>
      <c r="D1749" s="12" t="s">
        <v>87</v>
      </c>
      <c r="E1749" s="1" t="s">
        <v>962</v>
      </c>
      <c r="F1749" s="60" t="s">
        <v>986</v>
      </c>
      <c r="G1749" s="27" t="s">
        <v>339</v>
      </c>
      <c r="H1749" s="6">
        <f t="shared" si="103"/>
        <v>-47100</v>
      </c>
      <c r="I1749" s="22">
        <f t="shared" si="102"/>
        <v>4.888888888888889</v>
      </c>
      <c r="K1749" t="s">
        <v>905</v>
      </c>
      <c r="M1749" s="2">
        <v>450</v>
      </c>
    </row>
    <row r="1750" spans="2:13" ht="12.75">
      <c r="B1750" s="288">
        <v>1200</v>
      </c>
      <c r="C1750" s="1" t="s">
        <v>108</v>
      </c>
      <c r="D1750" s="12" t="s">
        <v>87</v>
      </c>
      <c r="E1750" s="1" t="s">
        <v>962</v>
      </c>
      <c r="F1750" s="60" t="s">
        <v>987</v>
      </c>
      <c r="G1750" s="27" t="s">
        <v>339</v>
      </c>
      <c r="H1750" s="6">
        <f t="shared" si="103"/>
        <v>-48300</v>
      </c>
      <c r="I1750" s="22">
        <f t="shared" si="102"/>
        <v>2.6666666666666665</v>
      </c>
      <c r="K1750" t="s">
        <v>905</v>
      </c>
      <c r="M1750" s="2">
        <v>450</v>
      </c>
    </row>
    <row r="1751" spans="2:13" ht="12.75">
      <c r="B1751" s="288">
        <v>2000</v>
      </c>
      <c r="C1751" s="1" t="s">
        <v>108</v>
      </c>
      <c r="D1751" s="12" t="s">
        <v>87</v>
      </c>
      <c r="E1751" s="1" t="s">
        <v>962</v>
      </c>
      <c r="F1751" s="60" t="s">
        <v>988</v>
      </c>
      <c r="G1751" s="27" t="s">
        <v>339</v>
      </c>
      <c r="H1751" s="6">
        <f t="shared" si="103"/>
        <v>-50300</v>
      </c>
      <c r="I1751" s="22">
        <f t="shared" si="102"/>
        <v>4.444444444444445</v>
      </c>
      <c r="K1751" t="s">
        <v>905</v>
      </c>
      <c r="M1751" s="2">
        <v>450</v>
      </c>
    </row>
    <row r="1752" spans="2:13" ht="12.75">
      <c r="B1752" s="288">
        <v>1200</v>
      </c>
      <c r="C1752" s="1" t="s">
        <v>108</v>
      </c>
      <c r="D1752" s="12" t="s">
        <v>87</v>
      </c>
      <c r="E1752" s="1" t="s">
        <v>962</v>
      </c>
      <c r="F1752" s="60" t="s">
        <v>989</v>
      </c>
      <c r="G1752" s="27" t="s">
        <v>343</v>
      </c>
      <c r="H1752" s="6">
        <f t="shared" si="103"/>
        <v>-51500</v>
      </c>
      <c r="I1752" s="22">
        <f t="shared" si="102"/>
        <v>2.6666666666666665</v>
      </c>
      <c r="K1752" t="s">
        <v>905</v>
      </c>
      <c r="M1752" s="2">
        <v>450</v>
      </c>
    </row>
    <row r="1753" spans="2:13" ht="12.75">
      <c r="B1753" s="288">
        <v>1000</v>
      </c>
      <c r="C1753" s="1" t="s">
        <v>108</v>
      </c>
      <c r="D1753" s="12" t="s">
        <v>87</v>
      </c>
      <c r="E1753" s="1" t="s">
        <v>962</v>
      </c>
      <c r="F1753" s="60" t="s">
        <v>990</v>
      </c>
      <c r="G1753" s="27" t="s">
        <v>343</v>
      </c>
      <c r="H1753" s="6">
        <f t="shared" si="103"/>
        <v>-52500</v>
      </c>
      <c r="I1753" s="22">
        <f t="shared" si="102"/>
        <v>2.2222222222222223</v>
      </c>
      <c r="K1753" t="s">
        <v>905</v>
      </c>
      <c r="M1753" s="2">
        <v>450</v>
      </c>
    </row>
    <row r="1754" spans="2:13" ht="12.75">
      <c r="B1754" s="288">
        <v>800</v>
      </c>
      <c r="C1754" s="1" t="s">
        <v>108</v>
      </c>
      <c r="D1754" s="12" t="s">
        <v>87</v>
      </c>
      <c r="E1754" s="1" t="s">
        <v>962</v>
      </c>
      <c r="F1754" s="60" t="s">
        <v>991</v>
      </c>
      <c r="G1754" s="27" t="s">
        <v>404</v>
      </c>
      <c r="H1754" s="6">
        <f t="shared" si="103"/>
        <v>-53300</v>
      </c>
      <c r="I1754" s="22">
        <f t="shared" si="102"/>
        <v>1.7777777777777777</v>
      </c>
      <c r="K1754" t="s">
        <v>905</v>
      </c>
      <c r="M1754" s="2">
        <v>450</v>
      </c>
    </row>
    <row r="1755" spans="2:13" ht="12.75">
      <c r="B1755" s="288">
        <v>2000</v>
      </c>
      <c r="C1755" s="1" t="s">
        <v>108</v>
      </c>
      <c r="D1755" s="12" t="s">
        <v>87</v>
      </c>
      <c r="E1755" s="1" t="s">
        <v>962</v>
      </c>
      <c r="F1755" s="60" t="s">
        <v>992</v>
      </c>
      <c r="G1755" s="27" t="s">
        <v>404</v>
      </c>
      <c r="H1755" s="6">
        <f t="shared" si="103"/>
        <v>-55300</v>
      </c>
      <c r="I1755" s="22">
        <f t="shared" si="102"/>
        <v>4.444444444444445</v>
      </c>
      <c r="K1755" t="s">
        <v>905</v>
      </c>
      <c r="M1755" s="2">
        <v>450</v>
      </c>
    </row>
    <row r="1756" spans="2:13" ht="12.75">
      <c r="B1756" s="288">
        <v>1000</v>
      </c>
      <c r="C1756" s="1" t="s">
        <v>108</v>
      </c>
      <c r="D1756" s="12" t="s">
        <v>87</v>
      </c>
      <c r="E1756" s="1" t="s">
        <v>962</v>
      </c>
      <c r="F1756" s="60" t="s">
        <v>993</v>
      </c>
      <c r="G1756" s="27" t="s">
        <v>404</v>
      </c>
      <c r="H1756" s="6">
        <f t="shared" si="103"/>
        <v>-56300</v>
      </c>
      <c r="I1756" s="22">
        <f t="shared" si="102"/>
        <v>2.2222222222222223</v>
      </c>
      <c r="K1756" t="s">
        <v>905</v>
      </c>
      <c r="M1756" s="2">
        <v>450</v>
      </c>
    </row>
    <row r="1757" spans="2:13" ht="12.75">
      <c r="B1757" s="288">
        <v>1000</v>
      </c>
      <c r="C1757" s="1" t="s">
        <v>108</v>
      </c>
      <c r="D1757" s="12" t="s">
        <v>87</v>
      </c>
      <c r="E1757" s="1" t="s">
        <v>962</v>
      </c>
      <c r="F1757" s="60" t="s">
        <v>994</v>
      </c>
      <c r="G1757" s="27" t="s">
        <v>50</v>
      </c>
      <c r="H1757" s="6">
        <f t="shared" si="103"/>
        <v>-57300</v>
      </c>
      <c r="I1757" s="22">
        <f t="shared" si="102"/>
        <v>2.2222222222222223</v>
      </c>
      <c r="K1757" t="s">
        <v>905</v>
      </c>
      <c r="M1757" s="2">
        <v>450</v>
      </c>
    </row>
    <row r="1758" spans="2:13" ht="12.75">
      <c r="B1758" s="288">
        <v>500</v>
      </c>
      <c r="C1758" s="1" t="s">
        <v>108</v>
      </c>
      <c r="D1758" s="12" t="s">
        <v>87</v>
      </c>
      <c r="E1758" s="1" t="s">
        <v>962</v>
      </c>
      <c r="F1758" s="60" t="s">
        <v>995</v>
      </c>
      <c r="G1758" s="27" t="s">
        <v>50</v>
      </c>
      <c r="H1758" s="6">
        <f t="shared" si="103"/>
        <v>-57800</v>
      </c>
      <c r="I1758" s="22">
        <f t="shared" si="102"/>
        <v>1.1111111111111112</v>
      </c>
      <c r="K1758" t="s">
        <v>905</v>
      </c>
      <c r="M1758" s="2">
        <v>450</v>
      </c>
    </row>
    <row r="1759" spans="1:13" s="57" customFormat="1" ht="12.75">
      <c r="A1759" s="1"/>
      <c r="B1759" s="288">
        <v>3500</v>
      </c>
      <c r="C1759" s="1" t="s">
        <v>108</v>
      </c>
      <c r="D1759" s="12" t="s">
        <v>87</v>
      </c>
      <c r="E1759" s="1" t="s">
        <v>962</v>
      </c>
      <c r="F1759" s="60" t="s">
        <v>996</v>
      </c>
      <c r="G1759" s="27" t="s">
        <v>51</v>
      </c>
      <c r="H1759" s="6">
        <f t="shared" si="103"/>
        <v>-61300</v>
      </c>
      <c r="I1759" s="22">
        <f t="shared" si="102"/>
        <v>7.777777777777778</v>
      </c>
      <c r="J1759"/>
      <c r="K1759" t="s">
        <v>905</v>
      </c>
      <c r="L1759"/>
      <c r="M1759" s="2">
        <v>450</v>
      </c>
    </row>
    <row r="1760" spans="2:13" ht="12.75">
      <c r="B1760" s="288">
        <v>1300</v>
      </c>
      <c r="C1760" s="1" t="s">
        <v>108</v>
      </c>
      <c r="D1760" s="12" t="s">
        <v>87</v>
      </c>
      <c r="E1760" s="1" t="s">
        <v>962</v>
      </c>
      <c r="F1760" s="60" t="s">
        <v>997</v>
      </c>
      <c r="G1760" s="27" t="s">
        <v>51</v>
      </c>
      <c r="H1760" s="6">
        <f t="shared" si="103"/>
        <v>-62600</v>
      </c>
      <c r="I1760" s="22">
        <f t="shared" si="102"/>
        <v>2.888888888888889</v>
      </c>
      <c r="K1760" t="s">
        <v>905</v>
      </c>
      <c r="M1760" s="2">
        <v>450</v>
      </c>
    </row>
    <row r="1761" spans="2:13" ht="12.75">
      <c r="B1761" s="288">
        <v>3500</v>
      </c>
      <c r="C1761" s="1" t="s">
        <v>108</v>
      </c>
      <c r="D1761" s="12" t="s">
        <v>87</v>
      </c>
      <c r="E1761" s="1" t="s">
        <v>962</v>
      </c>
      <c r="F1761" s="60" t="s">
        <v>998</v>
      </c>
      <c r="G1761" s="27" t="s">
        <v>51</v>
      </c>
      <c r="H1761" s="6">
        <f t="shared" si="103"/>
        <v>-66100</v>
      </c>
      <c r="I1761" s="22">
        <f t="shared" si="102"/>
        <v>7.777777777777778</v>
      </c>
      <c r="K1761" t="s">
        <v>905</v>
      </c>
      <c r="M1761" s="2">
        <v>450</v>
      </c>
    </row>
    <row r="1762" spans="1:13" s="15" customFormat="1" ht="12.75">
      <c r="A1762" s="11"/>
      <c r="B1762" s="287">
        <f>SUM(B1726:B1761)</f>
        <v>66100</v>
      </c>
      <c r="C1762" s="11" t="s">
        <v>108</v>
      </c>
      <c r="D1762" s="11"/>
      <c r="E1762" s="11"/>
      <c r="F1762" s="18"/>
      <c r="G1762" s="18"/>
      <c r="H1762" s="55">
        <v>0</v>
      </c>
      <c r="I1762" s="56">
        <f t="shared" si="102"/>
        <v>146.88888888888889</v>
      </c>
      <c r="J1762" s="57"/>
      <c r="K1762" s="57"/>
      <c r="L1762" s="57"/>
      <c r="M1762" s="2">
        <v>450</v>
      </c>
    </row>
    <row r="1763" spans="1:13" s="57" customFormat="1" ht="12.75">
      <c r="A1763" s="1"/>
      <c r="B1763" s="288"/>
      <c r="C1763" s="1"/>
      <c r="D1763" s="1"/>
      <c r="E1763" s="1"/>
      <c r="F1763" s="27"/>
      <c r="G1763" s="27"/>
      <c r="H1763" s="6">
        <f>H1762-B1763</f>
        <v>0</v>
      </c>
      <c r="I1763" s="22">
        <f t="shared" si="102"/>
        <v>0</v>
      </c>
      <c r="J1763"/>
      <c r="K1763"/>
      <c r="L1763"/>
      <c r="M1763" s="2">
        <v>450</v>
      </c>
    </row>
    <row r="1764" spans="1:13" s="15" customFormat="1" ht="12.75">
      <c r="A1764" s="1"/>
      <c r="B1764" s="288"/>
      <c r="C1764" s="1"/>
      <c r="D1764" s="1"/>
      <c r="E1764" s="1"/>
      <c r="F1764" s="27"/>
      <c r="G1764" s="27"/>
      <c r="H1764" s="6">
        <f>H1763-B1764</f>
        <v>0</v>
      </c>
      <c r="I1764" s="22">
        <f t="shared" si="102"/>
        <v>0</v>
      </c>
      <c r="J1764"/>
      <c r="K1764"/>
      <c r="L1764"/>
      <c r="M1764" s="2">
        <v>450</v>
      </c>
    </row>
    <row r="1765" spans="1:13" s="15" customFormat="1" ht="12.75">
      <c r="A1765" s="12"/>
      <c r="B1765" s="177">
        <v>178875</v>
      </c>
      <c r="C1765" s="12" t="s">
        <v>999</v>
      </c>
      <c r="D1765" s="12" t="s">
        <v>87</v>
      </c>
      <c r="E1765" s="12" t="s">
        <v>87</v>
      </c>
      <c r="F1765" s="31" t="s">
        <v>1000</v>
      </c>
      <c r="G1765" s="30" t="s">
        <v>273</v>
      </c>
      <c r="H1765" s="29">
        <f>H1764-B1765</f>
        <v>-178875</v>
      </c>
      <c r="I1765" s="22">
        <f t="shared" si="102"/>
        <v>397.5</v>
      </c>
      <c r="K1765" s="15" t="s">
        <v>905</v>
      </c>
      <c r="M1765" s="2">
        <v>450</v>
      </c>
    </row>
    <row r="1766" spans="1:13" s="15" customFormat="1" ht="12.75">
      <c r="A1766" s="11"/>
      <c r="B1766" s="287">
        <f>SUM(B1765)</f>
        <v>178875</v>
      </c>
      <c r="C1766" s="11" t="s">
        <v>188</v>
      </c>
      <c r="D1766" s="11"/>
      <c r="E1766" s="11" t="s">
        <v>187</v>
      </c>
      <c r="F1766" s="63"/>
      <c r="G1766" s="18"/>
      <c r="H1766" s="55"/>
      <c r="I1766" s="56">
        <f t="shared" si="102"/>
        <v>397.5</v>
      </c>
      <c r="J1766" s="57"/>
      <c r="K1766" s="57"/>
      <c r="L1766" s="57"/>
      <c r="M1766" s="2">
        <v>450</v>
      </c>
    </row>
    <row r="1767" spans="1:13" s="15" customFormat="1" ht="12.75">
      <c r="A1767" s="12"/>
      <c r="B1767" s="32"/>
      <c r="C1767" s="12"/>
      <c r="D1767" s="12"/>
      <c r="E1767" s="12"/>
      <c r="F1767" s="31"/>
      <c r="G1767" s="30"/>
      <c r="H1767" s="29"/>
      <c r="I1767" s="22">
        <f t="shared" si="102"/>
        <v>0</v>
      </c>
      <c r="M1767" s="2">
        <v>450</v>
      </c>
    </row>
    <row r="1768" spans="1:13" s="15" customFormat="1" ht="12.75">
      <c r="A1768" s="12"/>
      <c r="B1768" s="32"/>
      <c r="C1768" s="12"/>
      <c r="D1768" s="12"/>
      <c r="E1768" s="12"/>
      <c r="F1768" s="31"/>
      <c r="G1768" s="30"/>
      <c r="H1768" s="29"/>
      <c r="I1768" s="22">
        <f t="shared" si="102"/>
        <v>0</v>
      </c>
      <c r="M1768" s="2">
        <v>450</v>
      </c>
    </row>
    <row r="1769" spans="1:13" ht="12.75">
      <c r="A1769" s="12"/>
      <c r="B1769" s="263">
        <v>13900</v>
      </c>
      <c r="C1769" s="12" t="s">
        <v>109</v>
      </c>
      <c r="D1769" s="12" t="s">
        <v>87</v>
      </c>
      <c r="E1769" s="12" t="s">
        <v>1001</v>
      </c>
      <c r="F1769" s="31" t="s">
        <v>491</v>
      </c>
      <c r="G1769" s="30" t="s">
        <v>569</v>
      </c>
      <c r="H1769" s="29">
        <f>H1764-B1769</f>
        <v>-13900</v>
      </c>
      <c r="I1769" s="22">
        <f t="shared" si="102"/>
        <v>30.88888888888889</v>
      </c>
      <c r="J1769" s="15"/>
      <c r="K1769" s="15"/>
      <c r="L1769" s="15"/>
      <c r="M1769" s="2">
        <v>450</v>
      </c>
    </row>
    <row r="1770" spans="1:13" ht="12.75">
      <c r="A1770" s="12"/>
      <c r="B1770" s="263">
        <v>18484</v>
      </c>
      <c r="C1770" s="12" t="s">
        <v>109</v>
      </c>
      <c r="D1770" s="12" t="s">
        <v>87</v>
      </c>
      <c r="E1770" s="12" t="s">
        <v>1002</v>
      </c>
      <c r="F1770" s="31" t="s">
        <v>491</v>
      </c>
      <c r="G1770" s="30" t="s">
        <v>569</v>
      </c>
      <c r="H1770" s="29">
        <f>H1769-B1770</f>
        <v>-32384</v>
      </c>
      <c r="I1770" s="22">
        <f t="shared" si="102"/>
        <v>41.07555555555555</v>
      </c>
      <c r="J1770" s="15"/>
      <c r="K1770" s="15"/>
      <c r="L1770" s="15"/>
      <c r="M1770" s="2">
        <v>450</v>
      </c>
    </row>
    <row r="1771" spans="1:13" ht="12.75">
      <c r="A1771" s="11"/>
      <c r="B1771" s="290">
        <f>SUM(B1769:B1770)</f>
        <v>32384</v>
      </c>
      <c r="C1771" s="11" t="s">
        <v>109</v>
      </c>
      <c r="D1771" s="11"/>
      <c r="E1771" s="11"/>
      <c r="F1771" s="63"/>
      <c r="G1771" s="18"/>
      <c r="H1771" s="55">
        <v>0</v>
      </c>
      <c r="I1771" s="56">
        <f t="shared" si="102"/>
        <v>71.96444444444444</v>
      </c>
      <c r="J1771" s="57"/>
      <c r="K1771" s="57"/>
      <c r="L1771" s="57"/>
      <c r="M1771" s="2">
        <v>450</v>
      </c>
    </row>
    <row r="1772" spans="2:13" ht="12.75">
      <c r="B1772" s="69"/>
      <c r="H1772" s="6">
        <f>H1771-B1772</f>
        <v>0</v>
      </c>
      <c r="I1772" s="22">
        <f t="shared" si="102"/>
        <v>0</v>
      </c>
      <c r="M1772" s="2">
        <v>450</v>
      </c>
    </row>
    <row r="1773" spans="2:13" ht="12.75">
      <c r="B1773" s="69"/>
      <c r="H1773" s="6">
        <f>H1772-B1773</f>
        <v>0</v>
      </c>
      <c r="I1773" s="22">
        <f t="shared" si="102"/>
        <v>0</v>
      </c>
      <c r="M1773" s="2">
        <v>450</v>
      </c>
    </row>
    <row r="1774" spans="1:13" s="356" customFormat="1" ht="12.75">
      <c r="A1774" s="12"/>
      <c r="B1774" s="177">
        <v>175000</v>
      </c>
      <c r="C1774" s="12" t="s">
        <v>1003</v>
      </c>
      <c r="D1774" s="12" t="s">
        <v>87</v>
      </c>
      <c r="E1774" s="12" t="s">
        <v>1004</v>
      </c>
      <c r="F1774" s="31" t="s">
        <v>1005</v>
      </c>
      <c r="G1774" s="30" t="s">
        <v>73</v>
      </c>
      <c r="H1774" s="29">
        <f>H1773-B1774</f>
        <v>-175000</v>
      </c>
      <c r="I1774" s="22">
        <f t="shared" si="102"/>
        <v>388.8888888888889</v>
      </c>
      <c r="J1774" s="15"/>
      <c r="K1774" s="15"/>
      <c r="L1774" s="15"/>
      <c r="M1774" s="2">
        <v>450</v>
      </c>
    </row>
    <row r="1775" spans="2:13" ht="12.75">
      <c r="B1775" s="289">
        <v>54532</v>
      </c>
      <c r="C1775" s="1" t="s">
        <v>1006</v>
      </c>
      <c r="D1775" s="1" t="s">
        <v>87</v>
      </c>
      <c r="E1775" s="1" t="s">
        <v>1007</v>
      </c>
      <c r="F1775" s="60" t="s">
        <v>1005</v>
      </c>
      <c r="G1775" s="30" t="s">
        <v>404</v>
      </c>
      <c r="H1775" s="6">
        <f>H1774-B1775</f>
        <v>-229532</v>
      </c>
      <c r="I1775" s="22">
        <f t="shared" si="102"/>
        <v>121.18222222222222</v>
      </c>
      <c r="K1775" t="s">
        <v>905</v>
      </c>
      <c r="M1775" s="2">
        <v>450</v>
      </c>
    </row>
    <row r="1776" spans="2:13" ht="12.75">
      <c r="B1776" s="289">
        <v>39128</v>
      </c>
      <c r="C1776" s="1" t="s">
        <v>1008</v>
      </c>
      <c r="D1776" s="1" t="s">
        <v>87</v>
      </c>
      <c r="E1776" s="12" t="s">
        <v>1007</v>
      </c>
      <c r="F1776" s="60" t="s">
        <v>1005</v>
      </c>
      <c r="G1776" s="30" t="s">
        <v>51</v>
      </c>
      <c r="H1776" s="6">
        <f>H1775-B1776</f>
        <v>-268660</v>
      </c>
      <c r="I1776" s="22">
        <f t="shared" si="102"/>
        <v>86.95111111111112</v>
      </c>
      <c r="K1776" t="s">
        <v>905</v>
      </c>
      <c r="M1776" s="2">
        <v>450</v>
      </c>
    </row>
    <row r="1777" spans="1:13" ht="12.75">
      <c r="A1777" s="11"/>
      <c r="B1777" s="65">
        <f>SUM(B1774:B1776)</f>
        <v>268660</v>
      </c>
      <c r="C1777" s="11"/>
      <c r="D1777" s="11"/>
      <c r="E1777" s="11" t="s">
        <v>110</v>
      </c>
      <c r="F1777" s="63"/>
      <c r="G1777" s="18"/>
      <c r="H1777" s="55">
        <v>0</v>
      </c>
      <c r="I1777" s="56">
        <f t="shared" si="102"/>
        <v>597.0222222222222</v>
      </c>
      <c r="J1777" s="57"/>
      <c r="K1777" s="57"/>
      <c r="L1777" s="57"/>
      <c r="M1777" s="2">
        <v>450</v>
      </c>
    </row>
    <row r="1778" spans="2:13" ht="12.75">
      <c r="B1778" s="69"/>
      <c r="F1778" s="60"/>
      <c r="H1778" s="6">
        <f>H1777-B1778</f>
        <v>0</v>
      </c>
      <c r="I1778" s="22">
        <f t="shared" si="102"/>
        <v>0</v>
      </c>
      <c r="M1778" s="2">
        <v>450</v>
      </c>
    </row>
    <row r="1779" spans="2:13" ht="12.75">
      <c r="B1779" s="69"/>
      <c r="F1779" s="60"/>
      <c r="H1779" s="6">
        <f>H1778-B1779</f>
        <v>0</v>
      </c>
      <c r="I1779" s="22">
        <f t="shared" si="102"/>
        <v>0</v>
      </c>
      <c r="M1779" s="2">
        <v>450</v>
      </c>
    </row>
    <row r="1780" spans="2:13" ht="12.75">
      <c r="B1780" s="177">
        <v>150000</v>
      </c>
      <c r="C1780" s="1" t="s">
        <v>1009</v>
      </c>
      <c r="D1780" s="1" t="s">
        <v>111</v>
      </c>
      <c r="F1780" s="60" t="s">
        <v>491</v>
      </c>
      <c r="G1780" s="30" t="s">
        <v>216</v>
      </c>
      <c r="H1780" s="6">
        <f>H1779-B1780</f>
        <v>-150000</v>
      </c>
      <c r="I1780" s="22">
        <f t="shared" si="102"/>
        <v>333.3333333333333</v>
      </c>
      <c r="M1780" s="2">
        <v>450</v>
      </c>
    </row>
    <row r="1781" spans="2:13" ht="12.75">
      <c r="B1781" s="177">
        <v>30000</v>
      </c>
      <c r="C1781" s="1" t="s">
        <v>1009</v>
      </c>
      <c r="E1781" s="1" t="s">
        <v>242</v>
      </c>
      <c r="F1781" s="60"/>
      <c r="G1781" s="30" t="s">
        <v>216</v>
      </c>
      <c r="H1781" s="6">
        <f>H1780-B1781</f>
        <v>-180000</v>
      </c>
      <c r="I1781" s="22">
        <f t="shared" si="102"/>
        <v>66.66666666666667</v>
      </c>
      <c r="M1781" s="2">
        <v>450</v>
      </c>
    </row>
    <row r="1782" spans="1:13" ht="12.75">
      <c r="A1782" s="11"/>
      <c r="B1782" s="287">
        <f>SUM(B1780:B1781)</f>
        <v>180000</v>
      </c>
      <c r="C1782" s="11" t="s">
        <v>84</v>
      </c>
      <c r="D1782" s="11"/>
      <c r="E1782" s="11"/>
      <c r="F1782" s="63"/>
      <c r="G1782" s="18"/>
      <c r="H1782" s="55">
        <v>0</v>
      </c>
      <c r="I1782" s="56">
        <f t="shared" si="102"/>
        <v>400</v>
      </c>
      <c r="J1782" s="57"/>
      <c r="K1782" s="57"/>
      <c r="L1782" s="57"/>
      <c r="M1782" s="2">
        <v>450</v>
      </c>
    </row>
    <row r="1783" spans="9:13" ht="12.75">
      <c r="I1783" s="39"/>
      <c r="M1783" s="2">
        <v>450</v>
      </c>
    </row>
    <row r="1784" spans="9:13" ht="12.75">
      <c r="I1784" s="22"/>
      <c r="M1784" s="2">
        <v>450</v>
      </c>
    </row>
    <row r="1785" spans="9:13" ht="12.75">
      <c r="I1785" s="22"/>
      <c r="M1785" s="2">
        <v>450</v>
      </c>
    </row>
    <row r="1786" spans="9:13" ht="12.75">
      <c r="I1786" s="22"/>
      <c r="M1786" s="2">
        <v>450</v>
      </c>
    </row>
    <row r="1787" spans="1:13" ht="13.5" thickBot="1">
      <c r="A1787" s="44"/>
      <c r="B1787" s="66">
        <f>+B19</f>
        <v>8925683</v>
      </c>
      <c r="C1787" s="43" t="s">
        <v>121</v>
      </c>
      <c r="D1787" s="44"/>
      <c r="E1787" s="41"/>
      <c r="F1787" s="73"/>
      <c r="G1787" s="46"/>
      <c r="H1787" s="47">
        <f>H1786-B1787</f>
        <v>-8925683</v>
      </c>
      <c r="I1787" s="105">
        <f>+B1787/M1787</f>
        <v>19834.85111111111</v>
      </c>
      <c r="J1787" s="106"/>
      <c r="K1787" s="49">
        <v>450</v>
      </c>
      <c r="L1787" s="49"/>
      <c r="M1787" s="2">
        <v>450</v>
      </c>
    </row>
    <row r="1788" spans="1:13" s="118" customFormat="1" ht="12.75">
      <c r="A1788" s="1"/>
      <c r="B1788" s="34"/>
      <c r="C1788" s="12"/>
      <c r="D1788" s="12"/>
      <c r="E1788" s="35"/>
      <c r="F1788" s="60"/>
      <c r="G1788" s="36"/>
      <c r="H1788" s="6">
        <v>0</v>
      </c>
      <c r="I1788" s="22">
        <v>0</v>
      </c>
      <c r="J1788" s="22"/>
      <c r="K1788" s="2">
        <v>450</v>
      </c>
      <c r="L1788"/>
      <c r="M1788" s="2">
        <v>450</v>
      </c>
    </row>
    <row r="1789" spans="1:13" s="123" customFormat="1" ht="12.75">
      <c r="A1789" s="12"/>
      <c r="B1789" s="107" t="s">
        <v>123</v>
      </c>
      <c r="C1789" s="108" t="s">
        <v>124</v>
      </c>
      <c r="D1789" s="108"/>
      <c r="E1789" s="108"/>
      <c r="F1789" s="109"/>
      <c r="G1789" s="110"/>
      <c r="H1789" s="107"/>
      <c r="I1789" s="111" t="s">
        <v>118</v>
      </c>
      <c r="J1789" s="112"/>
      <c r="K1789" s="2">
        <v>450</v>
      </c>
      <c r="L1789"/>
      <c r="M1789" s="2">
        <v>450</v>
      </c>
    </row>
    <row r="1790" spans="1:13" s="123" customFormat="1" ht="12.75">
      <c r="A1790" s="12"/>
      <c r="B1790" s="113">
        <v>0</v>
      </c>
      <c r="C1790" s="114" t="s">
        <v>125</v>
      </c>
      <c r="D1790" s="114" t="s">
        <v>126</v>
      </c>
      <c r="E1790" s="115" t="s">
        <v>168</v>
      </c>
      <c r="F1790" s="109"/>
      <c r="G1790" s="116"/>
      <c r="H1790" s="107">
        <f aca="true" t="shared" si="104" ref="H1790:H1798">H1789-B1790</f>
        <v>0</v>
      </c>
      <c r="I1790" s="111">
        <f aca="true" t="shared" si="105" ref="I1790:I1801">+B1790/M1790</f>
        <v>0</v>
      </c>
      <c r="J1790" s="117"/>
      <c r="K1790" s="2">
        <v>450</v>
      </c>
      <c r="L1790"/>
      <c r="M1790" s="2">
        <v>450</v>
      </c>
    </row>
    <row r="1791" spans="1:13" s="123" customFormat="1" ht="12.75">
      <c r="A1791" s="119"/>
      <c r="B1791" s="120">
        <f>+B1536+B1525+B1513+B1489+B1449</f>
        <v>1015250</v>
      </c>
      <c r="C1791" s="121" t="s">
        <v>127</v>
      </c>
      <c r="D1791" s="121" t="s">
        <v>126</v>
      </c>
      <c r="E1791" s="121" t="s">
        <v>168</v>
      </c>
      <c r="F1791" s="109"/>
      <c r="G1791" s="122"/>
      <c r="H1791" s="107">
        <f t="shared" si="104"/>
        <v>-1015250</v>
      </c>
      <c r="I1791" s="111">
        <f t="shared" si="105"/>
        <v>2256.1111111111113</v>
      </c>
      <c r="J1791" s="112"/>
      <c r="K1791" s="2">
        <v>450</v>
      </c>
      <c r="L1791" s="118"/>
      <c r="M1791" s="2">
        <v>450</v>
      </c>
    </row>
    <row r="1792" spans="1:13" s="123" customFormat="1" ht="12.75">
      <c r="A1792" s="124"/>
      <c r="B1792" s="125">
        <f>+B1649-B1771-B1776-B1775+B1608+B1541-B1558+B1517+B1251+B1227+B1198+B1178+B1062+B1032+B1026+B1021+B902+B897</f>
        <v>3545329</v>
      </c>
      <c r="C1792" s="126" t="s">
        <v>128</v>
      </c>
      <c r="D1792" s="126" t="s">
        <v>126</v>
      </c>
      <c r="E1792" s="126" t="s">
        <v>168</v>
      </c>
      <c r="F1792" s="109"/>
      <c r="G1792" s="127"/>
      <c r="H1792" s="107">
        <f t="shared" si="104"/>
        <v>-4560579</v>
      </c>
      <c r="I1792" s="111">
        <f t="shared" si="105"/>
        <v>7878.508888888889</v>
      </c>
      <c r="J1792" s="112"/>
      <c r="K1792" s="2">
        <v>450</v>
      </c>
      <c r="M1792" s="2">
        <v>450</v>
      </c>
    </row>
    <row r="1793" spans="1:13" s="123" customFormat="1" ht="12.75">
      <c r="A1793" s="124"/>
      <c r="B1793" s="128">
        <f>+B559-B582-B583+B77+B94</f>
        <v>116200</v>
      </c>
      <c r="C1793" s="129" t="s">
        <v>129</v>
      </c>
      <c r="D1793" s="129" t="s">
        <v>126</v>
      </c>
      <c r="E1793" s="129" t="s">
        <v>168</v>
      </c>
      <c r="F1793" s="109"/>
      <c r="G1793" s="127"/>
      <c r="H1793" s="107">
        <f t="shared" si="104"/>
        <v>-4676779</v>
      </c>
      <c r="I1793" s="111">
        <f t="shared" si="105"/>
        <v>258.22222222222223</v>
      </c>
      <c r="J1793" s="112"/>
      <c r="K1793" s="2">
        <v>450</v>
      </c>
      <c r="M1793" s="2">
        <v>450</v>
      </c>
    </row>
    <row r="1794" spans="1:13" ht="12.75">
      <c r="A1794" s="124"/>
      <c r="B1794" s="130">
        <v>0</v>
      </c>
      <c r="C1794" s="131" t="s">
        <v>130</v>
      </c>
      <c r="D1794" s="131" t="s">
        <v>126</v>
      </c>
      <c r="E1794" s="131" t="s">
        <v>168</v>
      </c>
      <c r="F1794" s="109"/>
      <c r="G1794" s="127"/>
      <c r="H1794" s="107">
        <f t="shared" si="104"/>
        <v>-4676779</v>
      </c>
      <c r="I1794" s="111">
        <f t="shared" si="105"/>
        <v>0</v>
      </c>
      <c r="J1794" s="112"/>
      <c r="K1794" s="2">
        <v>450</v>
      </c>
      <c r="L1794" s="123"/>
      <c r="M1794" s="2">
        <v>450</v>
      </c>
    </row>
    <row r="1795" spans="1:13" s="123" customFormat="1" ht="12.75">
      <c r="A1795" s="124"/>
      <c r="B1795" s="132">
        <f>+B1284+B868-B1277-B1279-B1281-B1283</f>
        <v>850000</v>
      </c>
      <c r="C1795" s="133" t="s">
        <v>131</v>
      </c>
      <c r="D1795" s="133" t="s">
        <v>126</v>
      </c>
      <c r="E1795" s="133" t="s">
        <v>168</v>
      </c>
      <c r="F1795" s="109"/>
      <c r="G1795" s="127"/>
      <c r="H1795" s="107">
        <f t="shared" si="104"/>
        <v>-5526779</v>
      </c>
      <c r="I1795" s="111">
        <f t="shared" si="105"/>
        <v>1888.888888888889</v>
      </c>
      <c r="J1795" s="112"/>
      <c r="K1795" s="2">
        <v>450</v>
      </c>
      <c r="M1795" s="2">
        <v>450</v>
      </c>
    </row>
    <row r="1796" spans="1:13" ht="12.75">
      <c r="A1796" s="124"/>
      <c r="B1796" s="134">
        <f>+B1263+B1264+B1265+B1266+B796+B733+B683+B641+B601+B477+B442+B410+B356+B320+B282+B208+B1271+B1260+B1259+B1255+B919+B583+B582+B1258</f>
        <v>1612937</v>
      </c>
      <c r="C1796" s="285" t="s">
        <v>132</v>
      </c>
      <c r="D1796" s="136" t="s">
        <v>126</v>
      </c>
      <c r="E1796" s="136" t="s">
        <v>168</v>
      </c>
      <c r="F1796" s="109"/>
      <c r="G1796" s="127"/>
      <c r="H1796" s="137">
        <f t="shared" si="104"/>
        <v>-7139716</v>
      </c>
      <c r="I1796" s="111">
        <f t="shared" si="105"/>
        <v>3584.3044444444445</v>
      </c>
      <c r="J1796" s="112"/>
      <c r="K1796" s="2">
        <v>450</v>
      </c>
      <c r="L1796" s="123"/>
      <c r="M1796" s="2">
        <v>450</v>
      </c>
    </row>
    <row r="1797" spans="1:13" ht="12.75">
      <c r="A1797" s="124"/>
      <c r="B1797" s="138">
        <f>+B1271+B1254+B1255+B1256+B1259+B1260+B1261+B1262+B919+B582+B583-B1271-B1260-B1259-B1255-B919-B583-B582+B1257</f>
        <v>194513</v>
      </c>
      <c r="C1797" s="286" t="s">
        <v>133</v>
      </c>
      <c r="D1797" s="140" t="s">
        <v>126</v>
      </c>
      <c r="E1797" s="140" t="s">
        <v>168</v>
      </c>
      <c r="F1797" s="109"/>
      <c r="G1797" s="127"/>
      <c r="H1797" s="137">
        <f t="shared" si="104"/>
        <v>-7334229</v>
      </c>
      <c r="I1797" s="111">
        <f t="shared" si="105"/>
        <v>432.25111111111113</v>
      </c>
      <c r="J1797" s="112"/>
      <c r="K1797" s="2">
        <v>450</v>
      </c>
      <c r="L1797" s="123"/>
      <c r="M1797" s="2">
        <v>450</v>
      </c>
    </row>
    <row r="1798" spans="1:13" ht="12.75">
      <c r="A1798" s="124"/>
      <c r="B1798" s="299">
        <f>+B25+B766+B866+B892+B907+B912</f>
        <v>331250</v>
      </c>
      <c r="C1798" s="297" t="s">
        <v>202</v>
      </c>
      <c r="D1798" s="298" t="s">
        <v>126</v>
      </c>
      <c r="E1798" s="298" t="s">
        <v>168</v>
      </c>
      <c r="F1798" s="109"/>
      <c r="G1798" s="127"/>
      <c r="H1798" s="137">
        <f t="shared" si="104"/>
        <v>-7665479</v>
      </c>
      <c r="I1798" s="111">
        <f t="shared" si="105"/>
        <v>736.1111111111111</v>
      </c>
      <c r="J1798" s="112"/>
      <c r="K1798" s="40">
        <v>450</v>
      </c>
      <c r="L1798" s="123"/>
      <c r="M1798" s="40">
        <v>450</v>
      </c>
    </row>
    <row r="1799" spans="1:13" s="266" customFormat="1" ht="12.75">
      <c r="A1799" s="262"/>
      <c r="B1799" s="273">
        <f>+B1775+B1776+B1771+B1558+B1446+B1363+B1358+B1354+B917+B872+B870+B530+B243+B139</f>
        <v>989704</v>
      </c>
      <c r="C1799" s="274" t="s">
        <v>182</v>
      </c>
      <c r="D1799" s="274" t="s">
        <v>126</v>
      </c>
      <c r="E1799" s="274" t="s">
        <v>168</v>
      </c>
      <c r="F1799" s="275"/>
      <c r="G1799" s="275"/>
      <c r="H1799" s="137">
        <f>H1797-B1799</f>
        <v>-8323933</v>
      </c>
      <c r="I1799" s="111">
        <f t="shared" si="105"/>
        <v>2199.342222222222</v>
      </c>
      <c r="J1799" s="276"/>
      <c r="K1799" s="2">
        <v>450</v>
      </c>
      <c r="M1799" s="2">
        <v>450</v>
      </c>
    </row>
    <row r="1800" spans="1:13" s="253" customFormat="1" ht="12.75">
      <c r="A1800" s="248"/>
      <c r="B1800" s="277">
        <f>+B867+B869+B871+B873+B918+B1277+B1279+B1281+B1283+B1521</f>
        <v>270500</v>
      </c>
      <c r="C1800" s="278" t="s">
        <v>180</v>
      </c>
      <c r="D1800" s="278" t="s">
        <v>126</v>
      </c>
      <c r="E1800" s="278" t="s">
        <v>168</v>
      </c>
      <c r="F1800" s="279"/>
      <c r="G1800" s="279"/>
      <c r="H1800" s="137">
        <f>H1799-B1800</f>
        <v>-8594433</v>
      </c>
      <c r="I1800" s="111">
        <f t="shared" si="105"/>
        <v>601.1111111111111</v>
      </c>
      <c r="J1800" s="280"/>
      <c r="K1800" s="2">
        <v>450</v>
      </c>
      <c r="M1800" s="2">
        <v>450</v>
      </c>
    </row>
    <row r="1801" spans="1:13" ht="12.75">
      <c r="A1801" s="12"/>
      <c r="B1801" s="141">
        <f>SUM(B1790:B1800)</f>
        <v>8925683</v>
      </c>
      <c r="C1801" s="142" t="s">
        <v>134</v>
      </c>
      <c r="D1801" s="143"/>
      <c r="E1801" s="143"/>
      <c r="F1801" s="109"/>
      <c r="G1801" s="144"/>
      <c r="H1801" s="137">
        <f>H1800-B1801</f>
        <v>-17520116</v>
      </c>
      <c r="I1801" s="103">
        <f t="shared" si="105"/>
        <v>19834.85111111111</v>
      </c>
      <c r="J1801" s="145"/>
      <c r="K1801" s="2">
        <v>450</v>
      </c>
      <c r="M1801" s="2">
        <v>450</v>
      </c>
    </row>
    <row r="1802" spans="1:13" ht="12.75">
      <c r="A1802" s="12"/>
      <c r="F1802" s="60"/>
      <c r="I1802" s="22"/>
      <c r="J1802" s="22"/>
      <c r="K1802" s="40"/>
      <c r="M1802" s="40"/>
    </row>
    <row r="1803" spans="1:13" ht="12.75">
      <c r="A1803" s="12"/>
      <c r="B1803" s="146">
        <v>-1130067.6</v>
      </c>
      <c r="C1803" s="147" t="s">
        <v>125</v>
      </c>
      <c r="D1803" s="148" t="s">
        <v>135</v>
      </c>
      <c r="E1803" s="147"/>
      <c r="F1803" s="58"/>
      <c r="G1803" s="149"/>
      <c r="H1803" s="6">
        <f aca="true" t="shared" si="106" ref="H1803:H1812">H1802-B1803</f>
        <v>1130067.6</v>
      </c>
      <c r="I1803" s="22">
        <f aca="true" t="shared" si="107" ref="I1803:I1813">+B1803/M1803</f>
        <v>-2282.9648484848485</v>
      </c>
      <c r="J1803" s="22"/>
      <c r="K1803" s="40">
        <v>495</v>
      </c>
      <c r="M1803" s="40">
        <v>495</v>
      </c>
    </row>
    <row r="1804" spans="1:13" ht="12.75">
      <c r="A1804" s="12"/>
      <c r="B1804" s="146">
        <v>-2838723</v>
      </c>
      <c r="C1804" s="147" t="s">
        <v>125</v>
      </c>
      <c r="D1804" s="147" t="s">
        <v>136</v>
      </c>
      <c r="E1804" s="147"/>
      <c r="F1804" s="58"/>
      <c r="G1804" s="149"/>
      <c r="H1804" s="6">
        <f t="shared" si="106"/>
        <v>3968790.6</v>
      </c>
      <c r="I1804" s="22">
        <f t="shared" si="107"/>
        <v>-5914.00625</v>
      </c>
      <c r="J1804" s="22"/>
      <c r="K1804" s="40">
        <v>480</v>
      </c>
      <c r="M1804" s="40">
        <v>480</v>
      </c>
    </row>
    <row r="1805" spans="1:13" ht="12.75">
      <c r="A1805" s="12"/>
      <c r="B1805" s="146">
        <v>1038968</v>
      </c>
      <c r="C1805" s="147" t="s">
        <v>125</v>
      </c>
      <c r="D1805" s="147" t="s">
        <v>137</v>
      </c>
      <c r="E1805" s="147"/>
      <c r="F1805" s="58"/>
      <c r="G1805" s="149"/>
      <c r="H1805" s="6">
        <f t="shared" si="106"/>
        <v>2929822.6</v>
      </c>
      <c r="I1805" s="22">
        <f t="shared" si="107"/>
        <v>2164.516666666667</v>
      </c>
      <c r="J1805" s="22"/>
      <c r="K1805" s="40">
        <v>480</v>
      </c>
      <c r="M1805" s="40">
        <v>480</v>
      </c>
    </row>
    <row r="1806" spans="1:13" ht="12.75">
      <c r="A1806" s="12"/>
      <c r="B1806" s="146">
        <v>3951891</v>
      </c>
      <c r="C1806" s="147" t="s">
        <v>125</v>
      </c>
      <c r="D1806" s="147" t="s">
        <v>138</v>
      </c>
      <c r="E1806" s="147"/>
      <c r="F1806" s="58"/>
      <c r="G1806" s="149"/>
      <c r="H1806" s="6">
        <f t="shared" si="106"/>
        <v>-1022068.3999999999</v>
      </c>
      <c r="I1806" s="22">
        <f t="shared" si="107"/>
        <v>8148.228865979381</v>
      </c>
      <c r="J1806" s="22"/>
      <c r="K1806" s="40">
        <v>485</v>
      </c>
      <c r="M1806" s="40">
        <v>485</v>
      </c>
    </row>
    <row r="1807" spans="1:13" ht="12.75">
      <c r="A1807" s="12"/>
      <c r="B1807" s="146">
        <v>715029</v>
      </c>
      <c r="C1807" s="147" t="s">
        <v>125</v>
      </c>
      <c r="D1807" s="147" t="s">
        <v>139</v>
      </c>
      <c r="E1807" s="147"/>
      <c r="F1807" s="58"/>
      <c r="G1807" s="149"/>
      <c r="H1807" s="6">
        <f t="shared" si="106"/>
        <v>-1737097.4</v>
      </c>
      <c r="I1807" s="22">
        <f t="shared" si="107"/>
        <v>1459.2428571428572</v>
      </c>
      <c r="J1807" s="22"/>
      <c r="K1807" s="40">
        <v>490</v>
      </c>
      <c r="M1807" s="40">
        <v>490</v>
      </c>
    </row>
    <row r="1808" spans="1:13" ht="12.75">
      <c r="A1808" s="12"/>
      <c r="B1808" s="146">
        <v>-2325776</v>
      </c>
      <c r="C1808" s="147" t="s">
        <v>125</v>
      </c>
      <c r="D1808" s="147" t="s">
        <v>140</v>
      </c>
      <c r="E1808" s="147"/>
      <c r="F1808" s="58"/>
      <c r="G1808" s="149"/>
      <c r="H1808" s="6">
        <f t="shared" si="106"/>
        <v>588678.6000000001</v>
      </c>
      <c r="I1808" s="22">
        <f t="shared" si="107"/>
        <v>-4746.481632653061</v>
      </c>
      <c r="J1808" s="22"/>
      <c r="K1808" s="40">
        <v>490</v>
      </c>
      <c r="M1808" s="40">
        <v>490</v>
      </c>
    </row>
    <row r="1809" spans="1:13" ht="12.75">
      <c r="A1809" s="12"/>
      <c r="B1809" s="146">
        <v>166900</v>
      </c>
      <c r="C1809" s="147" t="s">
        <v>125</v>
      </c>
      <c r="D1809" s="147" t="s">
        <v>141</v>
      </c>
      <c r="E1809" s="147"/>
      <c r="F1809" s="58"/>
      <c r="G1809" s="149"/>
      <c r="H1809" s="6">
        <f t="shared" si="106"/>
        <v>421778.6000000001</v>
      </c>
      <c r="I1809" s="22">
        <f t="shared" si="107"/>
        <v>340.61224489795916</v>
      </c>
      <c r="J1809" s="22"/>
      <c r="K1809" s="40">
        <v>490</v>
      </c>
      <c r="M1809" s="40">
        <v>490</v>
      </c>
    </row>
    <row r="1810" spans="1:13" s="57" customFormat="1" ht="12.75">
      <c r="A1810" s="12"/>
      <c r="B1810" s="146">
        <v>235000</v>
      </c>
      <c r="C1810" s="147" t="s">
        <v>125</v>
      </c>
      <c r="D1810" s="147" t="s">
        <v>142</v>
      </c>
      <c r="E1810" s="147"/>
      <c r="F1810" s="58"/>
      <c r="G1810" s="149"/>
      <c r="H1810" s="6">
        <f t="shared" si="106"/>
        <v>186778.6000000001</v>
      </c>
      <c r="I1810" s="22">
        <f t="shared" si="107"/>
        <v>489.5833333333333</v>
      </c>
      <c r="J1810" s="22"/>
      <c r="K1810" s="40">
        <v>480</v>
      </c>
      <c r="L1810"/>
      <c r="M1810" s="40">
        <v>480</v>
      </c>
    </row>
    <row r="1811" spans="1:13" ht="12.75">
      <c r="A1811" s="12"/>
      <c r="B1811" s="146">
        <v>141050</v>
      </c>
      <c r="C1811" s="147" t="s">
        <v>125</v>
      </c>
      <c r="D1811" s="147" t="s">
        <v>143</v>
      </c>
      <c r="E1811" s="147"/>
      <c r="F1811" s="58"/>
      <c r="G1811" s="149"/>
      <c r="H1811" s="6">
        <f t="shared" si="106"/>
        <v>45728.60000000009</v>
      </c>
      <c r="I1811" s="22">
        <f t="shared" si="107"/>
        <v>296.94736842105266</v>
      </c>
      <c r="J1811" s="22"/>
      <c r="K1811" s="40">
        <v>475</v>
      </c>
      <c r="M1811" s="40">
        <v>475</v>
      </c>
    </row>
    <row r="1812" spans="1:13" ht="12.75">
      <c r="A1812" s="12"/>
      <c r="B1812" s="146">
        <v>46500</v>
      </c>
      <c r="C1812" s="147" t="s">
        <v>125</v>
      </c>
      <c r="D1812" s="147" t="s">
        <v>144</v>
      </c>
      <c r="E1812" s="147"/>
      <c r="F1812" s="58"/>
      <c r="G1812" s="149"/>
      <c r="H1812" s="6">
        <f t="shared" si="106"/>
        <v>-771.3999999999069</v>
      </c>
      <c r="I1812" s="22">
        <f t="shared" si="107"/>
        <v>101.08695652173913</v>
      </c>
      <c r="J1812" s="22"/>
      <c r="K1812" s="40">
        <v>460</v>
      </c>
      <c r="L1812" s="15"/>
      <c r="M1812" s="40">
        <v>460</v>
      </c>
    </row>
    <row r="1813" spans="1:13" s="15" customFormat="1" ht="12.75">
      <c r="A1813" s="11"/>
      <c r="B1813" s="150">
        <f>SUM(B1803:B1812)</f>
        <v>771.3999999999069</v>
      </c>
      <c r="C1813" s="151" t="s">
        <v>125</v>
      </c>
      <c r="D1813" s="151" t="s">
        <v>203</v>
      </c>
      <c r="E1813" s="151"/>
      <c r="F1813" s="63" t="s">
        <v>145</v>
      </c>
      <c r="G1813" s="152"/>
      <c r="H1813" s="153"/>
      <c r="I1813" s="56">
        <f t="shared" si="107"/>
        <v>1.7142222222220154</v>
      </c>
      <c r="J1813" s="56"/>
      <c r="K1813" s="154">
        <v>450</v>
      </c>
      <c r="L1813" s="57"/>
      <c r="M1813" s="154">
        <v>450</v>
      </c>
    </row>
    <row r="1814" spans="1:13" ht="12.75">
      <c r="A1814" s="12"/>
      <c r="B1814" s="155"/>
      <c r="C1814" s="148"/>
      <c r="D1814" s="148"/>
      <c r="E1814" s="148"/>
      <c r="F1814" s="31"/>
      <c r="G1814" s="156"/>
      <c r="H1814" s="29"/>
      <c r="I1814" s="22"/>
      <c r="J1814" s="22"/>
      <c r="K1814" s="40"/>
      <c r="M1814" s="40"/>
    </row>
    <row r="1815" spans="1:13" s="165" customFormat="1" ht="12.75">
      <c r="A1815" s="12"/>
      <c r="B1815" s="157"/>
      <c r="C1815" s="158"/>
      <c r="D1815" s="158"/>
      <c r="E1815" s="158"/>
      <c r="F1815" s="31"/>
      <c r="G1815" s="159"/>
      <c r="H1815" s="29"/>
      <c r="I1815" s="39"/>
      <c r="J1815" s="39"/>
      <c r="K1815" s="40"/>
      <c r="L1815"/>
      <c r="M1815" s="40"/>
    </row>
    <row r="1816" spans="1:13" s="165" customFormat="1" ht="12.75">
      <c r="A1816" s="12"/>
      <c r="B1816" s="160"/>
      <c r="C1816" s="161"/>
      <c r="D1816" s="161"/>
      <c r="E1816" s="161"/>
      <c r="F1816" s="31"/>
      <c r="G1816" s="162"/>
      <c r="H1816" s="163"/>
      <c r="I1816" s="164"/>
      <c r="J1816" s="164"/>
      <c r="K1816" s="40"/>
      <c r="L1816" s="15"/>
      <c r="M1816" s="40"/>
    </row>
    <row r="1817" spans="1:13" s="165" customFormat="1" ht="12.75">
      <c r="A1817" s="1"/>
      <c r="B1817" s="6"/>
      <c r="C1817" s="1"/>
      <c r="D1817" s="1"/>
      <c r="E1817" s="1"/>
      <c r="F1817" s="60"/>
      <c r="G1817" s="27"/>
      <c r="H1817" s="6"/>
      <c r="I1817" s="22"/>
      <c r="J1817" s="22"/>
      <c r="K1817" s="40"/>
      <c r="L1817"/>
      <c r="M1817" s="40"/>
    </row>
    <row r="1818" spans="1:13" s="165" customFormat="1" ht="12.75">
      <c r="A1818" s="119"/>
      <c r="B1818" s="166">
        <v>-84</v>
      </c>
      <c r="C1818" s="119"/>
      <c r="D1818" s="119" t="s">
        <v>135</v>
      </c>
      <c r="E1818" s="119"/>
      <c r="F1818" s="31"/>
      <c r="G1818" s="167"/>
      <c r="H1818" s="6">
        <f aca="true" t="shared" si="108" ref="H1818:H1836">H1817-B1818</f>
        <v>84</v>
      </c>
      <c r="I1818" s="22">
        <f aca="true" t="shared" si="109" ref="I1818:I1837">+B1818/M1818</f>
        <v>-0.1696969696969697</v>
      </c>
      <c r="J1818" s="39"/>
      <c r="K1818" s="168">
        <v>495</v>
      </c>
      <c r="M1818" s="168">
        <v>495</v>
      </c>
    </row>
    <row r="1819" spans="1:13" s="165" customFormat="1" ht="12.75">
      <c r="A1819" s="119"/>
      <c r="B1819" s="166">
        <v>-1632797</v>
      </c>
      <c r="C1819" s="119" t="s">
        <v>127</v>
      </c>
      <c r="D1819" s="119" t="s">
        <v>136</v>
      </c>
      <c r="E1819" s="119"/>
      <c r="F1819" s="31"/>
      <c r="G1819" s="167"/>
      <c r="H1819" s="6">
        <f t="shared" si="108"/>
        <v>1632881</v>
      </c>
      <c r="I1819" s="22">
        <f t="shared" si="109"/>
        <v>-3401.6604166666666</v>
      </c>
      <c r="J1819" s="39"/>
      <c r="K1819" s="168">
        <v>480</v>
      </c>
      <c r="M1819" s="168">
        <v>480</v>
      </c>
    </row>
    <row r="1820" spans="1:13" s="165" customFormat="1" ht="12.75">
      <c r="A1820" s="119"/>
      <c r="B1820" s="166">
        <v>1692290</v>
      </c>
      <c r="C1820" s="119" t="s">
        <v>127</v>
      </c>
      <c r="D1820" s="119" t="s">
        <v>137</v>
      </c>
      <c r="E1820" s="119"/>
      <c r="F1820" s="31"/>
      <c r="G1820" s="167"/>
      <c r="H1820" s="6">
        <f t="shared" si="108"/>
        <v>-59409</v>
      </c>
      <c r="I1820" s="22">
        <f t="shared" si="109"/>
        <v>3525.6041666666665</v>
      </c>
      <c r="J1820" s="39"/>
      <c r="K1820" s="168">
        <v>480</v>
      </c>
      <c r="M1820" s="168">
        <v>480</v>
      </c>
    </row>
    <row r="1821" spans="1:13" s="165" customFormat="1" ht="12.75">
      <c r="A1821" s="119"/>
      <c r="B1821" s="166">
        <v>-1625822</v>
      </c>
      <c r="C1821" s="119" t="s">
        <v>127</v>
      </c>
      <c r="D1821" s="119" t="s">
        <v>146</v>
      </c>
      <c r="E1821" s="119"/>
      <c r="F1821" s="31"/>
      <c r="G1821" s="167"/>
      <c r="H1821" s="6">
        <f t="shared" si="108"/>
        <v>1566413</v>
      </c>
      <c r="I1821" s="22">
        <f t="shared" si="109"/>
        <v>-3352.2103092783505</v>
      </c>
      <c r="J1821" s="39"/>
      <c r="K1821" s="168">
        <v>485</v>
      </c>
      <c r="M1821" s="168">
        <v>485</v>
      </c>
    </row>
    <row r="1822" spans="1:13" s="165" customFormat="1" ht="12.75">
      <c r="A1822" s="119"/>
      <c r="B1822" s="166">
        <v>2016575</v>
      </c>
      <c r="C1822" s="119" t="s">
        <v>127</v>
      </c>
      <c r="D1822" s="119" t="s">
        <v>147</v>
      </c>
      <c r="E1822" s="119"/>
      <c r="F1822" s="31"/>
      <c r="G1822" s="167"/>
      <c r="H1822" s="6">
        <f t="shared" si="108"/>
        <v>-450162</v>
      </c>
      <c r="I1822" s="22">
        <f t="shared" si="109"/>
        <v>4157.886597938144</v>
      </c>
      <c r="J1822" s="39"/>
      <c r="K1822" s="168">
        <v>485</v>
      </c>
      <c r="M1822" s="168">
        <v>485</v>
      </c>
    </row>
    <row r="1823" spans="1:13" s="165" customFormat="1" ht="12.75">
      <c r="A1823" s="119"/>
      <c r="B1823" s="166">
        <v>-1632171</v>
      </c>
      <c r="C1823" s="119" t="s">
        <v>127</v>
      </c>
      <c r="D1823" s="119" t="s">
        <v>148</v>
      </c>
      <c r="E1823" s="119"/>
      <c r="F1823" s="31"/>
      <c r="G1823" s="167"/>
      <c r="H1823" s="6">
        <f t="shared" si="108"/>
        <v>1182009</v>
      </c>
      <c r="I1823" s="22">
        <f t="shared" si="109"/>
        <v>-3330.9612244897958</v>
      </c>
      <c r="J1823" s="39"/>
      <c r="K1823" s="168">
        <v>490</v>
      </c>
      <c r="M1823" s="168">
        <v>490</v>
      </c>
    </row>
    <row r="1824" spans="1:13" s="165" customFormat="1" ht="12.75">
      <c r="A1824" s="119"/>
      <c r="B1824" s="166">
        <v>1646625</v>
      </c>
      <c r="C1824" s="119" t="s">
        <v>127</v>
      </c>
      <c r="D1824" s="119" t="s">
        <v>139</v>
      </c>
      <c r="E1824" s="119"/>
      <c r="F1824" s="31"/>
      <c r="G1824" s="167"/>
      <c r="H1824" s="6">
        <f t="shared" si="108"/>
        <v>-464616</v>
      </c>
      <c r="I1824" s="22">
        <f t="shared" si="109"/>
        <v>3360.4591836734694</v>
      </c>
      <c r="J1824" s="39"/>
      <c r="K1824" s="168">
        <v>490</v>
      </c>
      <c r="M1824" s="168">
        <v>490</v>
      </c>
    </row>
    <row r="1825" spans="1:13" s="165" customFormat="1" ht="12.75">
      <c r="A1825" s="119"/>
      <c r="B1825" s="166">
        <v>-1651098</v>
      </c>
      <c r="C1825" s="119" t="s">
        <v>127</v>
      </c>
      <c r="D1825" s="119" t="s">
        <v>140</v>
      </c>
      <c r="E1825" s="119"/>
      <c r="F1825" s="31"/>
      <c r="G1825" s="167"/>
      <c r="H1825" s="6">
        <f t="shared" si="108"/>
        <v>1186482</v>
      </c>
      <c r="I1825" s="22">
        <f t="shared" si="109"/>
        <v>-3369.587755102041</v>
      </c>
      <c r="J1825" s="39"/>
      <c r="K1825" s="168">
        <v>490</v>
      </c>
      <c r="M1825" s="168">
        <v>490</v>
      </c>
    </row>
    <row r="1826" spans="1:13" s="165" customFormat="1" ht="12.75">
      <c r="A1826" s="119"/>
      <c r="B1826" s="166">
        <v>1435284</v>
      </c>
      <c r="C1826" s="119" t="s">
        <v>127</v>
      </c>
      <c r="D1826" s="119" t="s">
        <v>141</v>
      </c>
      <c r="E1826" s="119"/>
      <c r="F1826" s="31"/>
      <c r="G1826" s="167"/>
      <c r="H1826" s="6">
        <f t="shared" si="108"/>
        <v>-248802</v>
      </c>
      <c r="I1826" s="22">
        <f t="shared" si="109"/>
        <v>2929.1510204081633</v>
      </c>
      <c r="J1826" s="39"/>
      <c r="K1826" s="168">
        <v>490</v>
      </c>
      <c r="M1826" s="168">
        <v>490</v>
      </c>
    </row>
    <row r="1827" spans="1:13" s="165" customFormat="1" ht="12.75">
      <c r="A1827" s="119"/>
      <c r="B1827" s="166">
        <v>-1651505</v>
      </c>
      <c r="C1827" s="119" t="s">
        <v>127</v>
      </c>
      <c r="D1827" s="119" t="s">
        <v>149</v>
      </c>
      <c r="E1827" s="119"/>
      <c r="F1827" s="31"/>
      <c r="G1827" s="167"/>
      <c r="H1827" s="6">
        <f t="shared" si="108"/>
        <v>1402703</v>
      </c>
      <c r="I1827" s="22">
        <f t="shared" si="109"/>
        <v>-3440.6354166666665</v>
      </c>
      <c r="J1827" s="39"/>
      <c r="K1827" s="168">
        <v>480</v>
      </c>
      <c r="M1827" s="168">
        <v>480</v>
      </c>
    </row>
    <row r="1828" spans="1:13" s="165" customFormat="1" ht="12.75">
      <c r="A1828" s="119"/>
      <c r="B1828" s="166">
        <v>1947525</v>
      </c>
      <c r="C1828" s="119" t="s">
        <v>127</v>
      </c>
      <c r="D1828" s="119" t="s">
        <v>142</v>
      </c>
      <c r="E1828" s="119"/>
      <c r="F1828" s="31"/>
      <c r="G1828" s="167"/>
      <c r="H1828" s="6">
        <f t="shared" si="108"/>
        <v>-544822</v>
      </c>
      <c r="I1828" s="22">
        <f t="shared" si="109"/>
        <v>4057.34375</v>
      </c>
      <c r="J1828" s="39"/>
      <c r="K1828" s="168">
        <v>480</v>
      </c>
      <c r="M1828" s="168">
        <v>480</v>
      </c>
    </row>
    <row r="1829" spans="1:13" s="165" customFormat="1" ht="12.75">
      <c r="A1829" s="119"/>
      <c r="B1829" s="166">
        <v>-1640906</v>
      </c>
      <c r="C1829" s="119" t="s">
        <v>127</v>
      </c>
      <c r="D1829" s="119" t="s">
        <v>150</v>
      </c>
      <c r="E1829" s="119"/>
      <c r="F1829" s="31"/>
      <c r="G1829" s="167"/>
      <c r="H1829" s="6">
        <f t="shared" si="108"/>
        <v>1096084</v>
      </c>
      <c r="I1829" s="22">
        <f t="shared" si="109"/>
        <v>-3454.538947368421</v>
      </c>
      <c r="J1829" s="39"/>
      <c r="K1829" s="168">
        <v>475</v>
      </c>
      <c r="M1829" s="168">
        <v>475</v>
      </c>
    </row>
    <row r="1830" spans="1:13" s="169" customFormat="1" ht="12.75">
      <c r="A1830" s="119"/>
      <c r="B1830" s="166">
        <v>1395145</v>
      </c>
      <c r="C1830" s="119" t="s">
        <v>127</v>
      </c>
      <c r="D1830" s="119" t="s">
        <v>143</v>
      </c>
      <c r="E1830" s="119"/>
      <c r="F1830" s="31"/>
      <c r="G1830" s="167"/>
      <c r="H1830" s="6">
        <f t="shared" si="108"/>
        <v>-299061</v>
      </c>
      <c r="I1830" s="22">
        <f t="shared" si="109"/>
        <v>2937.1473684210528</v>
      </c>
      <c r="J1830" s="39"/>
      <c r="K1830" s="168">
        <v>475</v>
      </c>
      <c r="L1830" s="165"/>
      <c r="M1830" s="168">
        <v>475</v>
      </c>
    </row>
    <row r="1831" spans="1:13" s="169" customFormat="1" ht="12.75">
      <c r="A1831" s="119"/>
      <c r="B1831" s="166">
        <v>-1588288</v>
      </c>
      <c r="C1831" s="119" t="s">
        <v>127</v>
      </c>
      <c r="D1831" s="119" t="s">
        <v>151</v>
      </c>
      <c r="E1831" s="119"/>
      <c r="F1831" s="31"/>
      <c r="G1831" s="167"/>
      <c r="H1831" s="6">
        <f t="shared" si="108"/>
        <v>1289227</v>
      </c>
      <c r="I1831" s="22">
        <f t="shared" si="109"/>
        <v>-3452.8</v>
      </c>
      <c r="J1831" s="39"/>
      <c r="K1831" s="168">
        <v>460</v>
      </c>
      <c r="L1831" s="165"/>
      <c r="M1831" s="168">
        <v>460</v>
      </c>
    </row>
    <row r="1832" spans="1:13" s="169" customFormat="1" ht="12.75">
      <c r="A1832" s="119"/>
      <c r="B1832" s="166">
        <v>1174975</v>
      </c>
      <c r="C1832" s="119" t="s">
        <v>127</v>
      </c>
      <c r="D1832" s="119" t="s">
        <v>144</v>
      </c>
      <c r="E1832" s="119"/>
      <c r="F1832" s="31"/>
      <c r="G1832" s="167"/>
      <c r="H1832" s="6">
        <f t="shared" si="108"/>
        <v>114252</v>
      </c>
      <c r="I1832" s="22">
        <f t="shared" si="109"/>
        <v>2554.2934782608695</v>
      </c>
      <c r="J1832" s="39"/>
      <c r="K1832" s="168">
        <v>460</v>
      </c>
      <c r="L1832" s="165"/>
      <c r="M1832" s="168">
        <v>460</v>
      </c>
    </row>
    <row r="1833" spans="1:13" s="169" customFormat="1" ht="12.75">
      <c r="A1833" s="119"/>
      <c r="B1833" s="166">
        <v>-1588948</v>
      </c>
      <c r="C1833" s="119" t="s">
        <v>127</v>
      </c>
      <c r="D1833" s="119" t="s">
        <v>152</v>
      </c>
      <c r="E1833" s="119"/>
      <c r="F1833" s="31"/>
      <c r="G1833" s="167"/>
      <c r="H1833" s="6">
        <f t="shared" si="108"/>
        <v>1703200</v>
      </c>
      <c r="I1833" s="22">
        <f t="shared" si="109"/>
        <v>-3570.6696629213484</v>
      </c>
      <c r="J1833" s="39"/>
      <c r="K1833" s="168">
        <v>445</v>
      </c>
      <c r="L1833" s="165"/>
      <c r="M1833" s="168">
        <v>445</v>
      </c>
    </row>
    <row r="1834" spans="1:13" s="169" customFormat="1" ht="12.75">
      <c r="A1834" s="119"/>
      <c r="B1834" s="166">
        <v>2826975</v>
      </c>
      <c r="C1834" s="119" t="s">
        <v>127</v>
      </c>
      <c r="D1834" s="119" t="s">
        <v>153</v>
      </c>
      <c r="E1834" s="119"/>
      <c r="F1834" s="31"/>
      <c r="G1834" s="167"/>
      <c r="H1834" s="6">
        <f t="shared" si="108"/>
        <v>-1123775</v>
      </c>
      <c r="I1834" s="22">
        <f t="shared" si="109"/>
        <v>6352.752808988764</v>
      </c>
      <c r="J1834" s="39"/>
      <c r="K1834" s="168">
        <v>445</v>
      </c>
      <c r="L1834" s="165"/>
      <c r="M1834" s="168">
        <v>445</v>
      </c>
    </row>
    <row r="1835" spans="1:13" ht="12.75">
      <c r="A1835" s="119"/>
      <c r="B1835" s="166">
        <v>-1558796</v>
      </c>
      <c r="C1835" s="119" t="s">
        <v>127</v>
      </c>
      <c r="D1835" s="119" t="s">
        <v>169</v>
      </c>
      <c r="E1835" s="119"/>
      <c r="F1835" s="31"/>
      <c r="G1835" s="167"/>
      <c r="H1835" s="6">
        <f t="shared" si="108"/>
        <v>435021</v>
      </c>
      <c r="I1835" s="22">
        <f t="shared" si="109"/>
        <v>-3463.991111111111</v>
      </c>
      <c r="J1835" s="39"/>
      <c r="K1835" s="168">
        <v>450</v>
      </c>
      <c r="L1835" s="165"/>
      <c r="M1835" s="168">
        <v>450</v>
      </c>
    </row>
    <row r="1836" spans="1:13" ht="12.75">
      <c r="A1836" s="119"/>
      <c r="B1836" s="166">
        <f>+B1791</f>
        <v>1015250</v>
      </c>
      <c r="C1836" s="119" t="s">
        <v>127</v>
      </c>
      <c r="D1836" s="119" t="s">
        <v>170</v>
      </c>
      <c r="E1836" s="119"/>
      <c r="F1836" s="31"/>
      <c r="G1836" s="167"/>
      <c r="H1836" s="6">
        <f t="shared" si="108"/>
        <v>-580229</v>
      </c>
      <c r="I1836" s="22">
        <f t="shared" si="109"/>
        <v>2256.1111111111113</v>
      </c>
      <c r="J1836" s="39"/>
      <c r="K1836" s="168">
        <v>450</v>
      </c>
      <c r="L1836" s="165"/>
      <c r="M1836" s="168">
        <v>450</v>
      </c>
    </row>
    <row r="1837" spans="1:13" ht="12.75">
      <c r="A1837" s="170"/>
      <c r="B1837" s="171">
        <f>SUM(B1818:B1836)</f>
        <v>580229</v>
      </c>
      <c r="C1837" s="170" t="s">
        <v>127</v>
      </c>
      <c r="D1837" s="170" t="s">
        <v>203</v>
      </c>
      <c r="E1837" s="170"/>
      <c r="F1837" s="63"/>
      <c r="G1837" s="172"/>
      <c r="H1837" s="55"/>
      <c r="I1837" s="56">
        <f t="shared" si="109"/>
        <v>1289.3977777777777</v>
      </c>
      <c r="J1837" s="56"/>
      <c r="K1837" s="154">
        <v>450</v>
      </c>
      <c r="L1837" s="169"/>
      <c r="M1837" s="154">
        <v>450</v>
      </c>
    </row>
    <row r="1838" spans="1:13" s="15" customFormat="1" ht="12.75">
      <c r="A1838" s="1"/>
      <c r="B1838" s="6"/>
      <c r="C1838" s="1"/>
      <c r="D1838" s="1"/>
      <c r="E1838" s="1"/>
      <c r="F1838" s="60"/>
      <c r="G1838" s="27"/>
      <c r="H1838" s="6"/>
      <c r="I1838" s="22"/>
      <c r="J1838" s="39"/>
      <c r="K1838" s="168"/>
      <c r="M1838" s="168"/>
    </row>
    <row r="1839" spans="1:13" s="15" customFormat="1" ht="12.75">
      <c r="A1839" s="1"/>
      <c r="B1839" s="6"/>
      <c r="C1839" s="1"/>
      <c r="D1839" s="1"/>
      <c r="E1839" s="1"/>
      <c r="F1839" s="60"/>
      <c r="G1839" s="27"/>
      <c r="H1839" s="6"/>
      <c r="I1839" s="22"/>
      <c r="J1839" s="22"/>
      <c r="K1839" s="40"/>
      <c r="L1839"/>
      <c r="M1839" s="40"/>
    </row>
    <row r="1840" spans="1:13" s="15" customFormat="1" ht="12.75">
      <c r="A1840" s="124"/>
      <c r="B1840" s="72"/>
      <c r="C1840" s="124"/>
      <c r="D1840" s="124"/>
      <c r="E1840" s="124"/>
      <c r="F1840" s="31"/>
      <c r="G1840" s="173"/>
      <c r="H1840" s="6"/>
      <c r="I1840" s="174"/>
      <c r="J1840" s="174"/>
      <c r="K1840" s="175"/>
      <c r="L1840" s="176"/>
      <c r="M1840" s="175"/>
    </row>
    <row r="1841" spans="1:13" s="15" customFormat="1" ht="12.75">
      <c r="A1841" s="12"/>
      <c r="B1841" s="177">
        <v>1734162</v>
      </c>
      <c r="C1841" s="178" t="s">
        <v>154</v>
      </c>
      <c r="D1841" s="178" t="s">
        <v>139</v>
      </c>
      <c r="E1841" s="161"/>
      <c r="F1841" s="31"/>
      <c r="G1841" s="162"/>
      <c r="H1841" s="6">
        <f aca="true" t="shared" si="110" ref="H1841:H1847">H1840-B1841</f>
        <v>-1734162</v>
      </c>
      <c r="I1841" s="22">
        <f aca="true" t="shared" si="111" ref="I1841:I1848">+B1841/M1841</f>
        <v>3539.1061224489795</v>
      </c>
      <c r="J1841" s="39"/>
      <c r="K1841" s="40">
        <v>490</v>
      </c>
      <c r="M1841" s="40">
        <v>490</v>
      </c>
    </row>
    <row r="1842" spans="1:13" s="15" customFormat="1" ht="12.75">
      <c r="A1842" s="12"/>
      <c r="B1842" s="177">
        <v>2236604</v>
      </c>
      <c r="C1842" s="178" t="s">
        <v>154</v>
      </c>
      <c r="D1842" s="178" t="s">
        <v>141</v>
      </c>
      <c r="E1842" s="161"/>
      <c r="F1842" s="31"/>
      <c r="G1842" s="162"/>
      <c r="H1842" s="6">
        <f t="shared" si="110"/>
        <v>-3970766</v>
      </c>
      <c r="I1842" s="22">
        <f t="shared" si="111"/>
        <v>4564.497959183674</v>
      </c>
      <c r="J1842" s="39"/>
      <c r="K1842" s="40">
        <v>490</v>
      </c>
      <c r="M1842" s="40">
        <v>490</v>
      </c>
    </row>
    <row r="1843" spans="1:13" s="15" customFormat="1" ht="12.75">
      <c r="A1843" s="12"/>
      <c r="B1843" s="177">
        <v>2610748</v>
      </c>
      <c r="C1843" s="178" t="s">
        <v>154</v>
      </c>
      <c r="D1843" s="178" t="s">
        <v>142</v>
      </c>
      <c r="E1843" s="161"/>
      <c r="F1843" s="31"/>
      <c r="G1843" s="162"/>
      <c r="H1843" s="6">
        <f t="shared" si="110"/>
        <v>-6581514</v>
      </c>
      <c r="I1843" s="22">
        <f t="shared" si="111"/>
        <v>5439.058333333333</v>
      </c>
      <c r="J1843" s="39"/>
      <c r="K1843" s="40">
        <v>480</v>
      </c>
      <c r="M1843" s="40">
        <v>480</v>
      </c>
    </row>
    <row r="1844" spans="1:13" s="57" customFormat="1" ht="12.75">
      <c r="A1844" s="12"/>
      <c r="B1844" s="177">
        <v>2513138</v>
      </c>
      <c r="C1844" s="178" t="s">
        <v>154</v>
      </c>
      <c r="D1844" s="178" t="s">
        <v>143</v>
      </c>
      <c r="E1844" s="161"/>
      <c r="F1844" s="31"/>
      <c r="G1844" s="162"/>
      <c r="H1844" s="6">
        <f t="shared" si="110"/>
        <v>-9094652</v>
      </c>
      <c r="I1844" s="22">
        <f t="shared" si="111"/>
        <v>5290.816842105263</v>
      </c>
      <c r="J1844" s="39"/>
      <c r="K1844" s="40">
        <v>475</v>
      </c>
      <c r="L1844" s="15"/>
      <c r="M1844" s="40">
        <v>475</v>
      </c>
    </row>
    <row r="1845" spans="1:13" s="57" customFormat="1" ht="12.75">
      <c r="A1845" s="12"/>
      <c r="B1845" s="177">
        <v>2512823</v>
      </c>
      <c r="C1845" s="178" t="s">
        <v>154</v>
      </c>
      <c r="D1845" s="178" t="s">
        <v>144</v>
      </c>
      <c r="E1845" s="161"/>
      <c r="F1845" s="31"/>
      <c r="G1845" s="162"/>
      <c r="H1845" s="6">
        <f t="shared" si="110"/>
        <v>-11607475</v>
      </c>
      <c r="I1845" s="22">
        <f t="shared" si="111"/>
        <v>5462.658695652174</v>
      </c>
      <c r="J1845" s="39"/>
      <c r="K1845" s="40">
        <v>460</v>
      </c>
      <c r="L1845" s="15"/>
      <c r="M1845" s="40">
        <v>460</v>
      </c>
    </row>
    <row r="1846" spans="1:13" ht="12.75">
      <c r="A1846" s="12"/>
      <c r="B1846" s="177">
        <v>2988626</v>
      </c>
      <c r="C1846" s="178" t="s">
        <v>154</v>
      </c>
      <c r="D1846" s="178" t="s">
        <v>153</v>
      </c>
      <c r="E1846" s="161"/>
      <c r="F1846" s="31"/>
      <c r="G1846" s="162"/>
      <c r="H1846" s="6">
        <f t="shared" si="110"/>
        <v>-14596101</v>
      </c>
      <c r="I1846" s="22">
        <f t="shared" si="111"/>
        <v>6716.013483146067</v>
      </c>
      <c r="J1846" s="39"/>
      <c r="K1846" s="40">
        <v>445</v>
      </c>
      <c r="L1846" s="15"/>
      <c r="M1846" s="40">
        <v>445</v>
      </c>
    </row>
    <row r="1847" spans="1:13" ht="12.75">
      <c r="A1847" s="12"/>
      <c r="B1847" s="177">
        <f>+B1792</f>
        <v>3545329</v>
      </c>
      <c r="C1847" s="178" t="s">
        <v>154</v>
      </c>
      <c r="D1847" s="178" t="s">
        <v>170</v>
      </c>
      <c r="E1847" s="161"/>
      <c r="F1847" s="31"/>
      <c r="G1847" s="162"/>
      <c r="H1847" s="6">
        <f t="shared" si="110"/>
        <v>-18141430</v>
      </c>
      <c r="I1847" s="22">
        <f t="shared" si="111"/>
        <v>7878.508888888889</v>
      </c>
      <c r="J1847" s="39"/>
      <c r="K1847" s="40">
        <v>450</v>
      </c>
      <c r="L1847" s="15"/>
      <c r="M1847" s="40">
        <v>450</v>
      </c>
    </row>
    <row r="1848" spans="1:13" ht="12.75">
      <c r="A1848" s="11"/>
      <c r="B1848" s="179">
        <f>SUM(B1841:B1847)</f>
        <v>18141430</v>
      </c>
      <c r="C1848" s="180" t="s">
        <v>154</v>
      </c>
      <c r="D1848" s="180" t="s">
        <v>204</v>
      </c>
      <c r="E1848" s="181"/>
      <c r="F1848" s="63"/>
      <c r="G1848" s="182"/>
      <c r="H1848" s="183"/>
      <c r="I1848" s="184">
        <f t="shared" si="111"/>
        <v>40314.28888888889</v>
      </c>
      <c r="J1848" s="185"/>
      <c r="K1848" s="154">
        <v>450</v>
      </c>
      <c r="L1848" s="57"/>
      <c r="M1848" s="154">
        <v>450</v>
      </c>
    </row>
    <row r="1849" spans="6:13" ht="12.75">
      <c r="F1849" s="60"/>
      <c r="I1849" s="22"/>
      <c r="J1849" s="22"/>
      <c r="K1849" s="40"/>
      <c r="L1849" s="15"/>
      <c r="M1849" s="40"/>
    </row>
    <row r="1850" spans="6:13" ht="12.75">
      <c r="F1850" s="60"/>
      <c r="I1850" s="22"/>
      <c r="J1850" s="22"/>
      <c r="K1850" s="40"/>
      <c r="M1850" s="40"/>
    </row>
    <row r="1851" spans="6:13" ht="12.75">
      <c r="F1851" s="60"/>
      <c r="I1851" s="22"/>
      <c r="J1851" s="22"/>
      <c r="K1851" s="40"/>
      <c r="M1851" s="40"/>
    </row>
    <row r="1852" spans="2:13" ht="12.75">
      <c r="B1852" s="7">
        <v>-4717657</v>
      </c>
      <c r="C1852" s="186" t="s">
        <v>129</v>
      </c>
      <c r="D1852" s="186" t="s">
        <v>155</v>
      </c>
      <c r="E1852" s="186"/>
      <c r="F1852" s="60" t="s">
        <v>156</v>
      </c>
      <c r="G1852" s="60" t="s">
        <v>157</v>
      </c>
      <c r="H1852" s="6">
        <f aca="true" t="shared" si="112" ref="H1852:H1862">H1851-B1852</f>
        <v>4717657</v>
      </c>
      <c r="I1852" s="22">
        <f aca="true" t="shared" si="113" ref="I1852:I1863">+B1852/M1852</f>
        <v>-9530.620202020202</v>
      </c>
      <c r="J1852" s="22"/>
      <c r="K1852" s="40">
        <v>495</v>
      </c>
      <c r="M1852" s="40">
        <v>495</v>
      </c>
    </row>
    <row r="1853" spans="2:13" ht="12.75">
      <c r="B1853" s="7">
        <v>1181750</v>
      </c>
      <c r="C1853" s="186" t="s">
        <v>129</v>
      </c>
      <c r="D1853" s="186" t="s">
        <v>158</v>
      </c>
      <c r="E1853" s="186"/>
      <c r="F1853" s="60"/>
      <c r="G1853" s="187"/>
      <c r="H1853" s="6">
        <f t="shared" si="112"/>
        <v>3535907</v>
      </c>
      <c r="I1853" s="22">
        <f t="shared" si="113"/>
        <v>2387.373737373737</v>
      </c>
      <c r="J1853" s="22"/>
      <c r="K1853" s="40">
        <v>495</v>
      </c>
      <c r="M1853" s="40">
        <v>495</v>
      </c>
    </row>
    <row r="1854" spans="2:13" ht="12.75">
      <c r="B1854" s="7">
        <v>1132300</v>
      </c>
      <c r="C1854" s="186" t="s">
        <v>129</v>
      </c>
      <c r="D1854" s="186" t="s">
        <v>137</v>
      </c>
      <c r="E1854" s="186"/>
      <c r="F1854" s="60"/>
      <c r="G1854" s="187"/>
      <c r="H1854" s="6">
        <f t="shared" si="112"/>
        <v>2403607</v>
      </c>
      <c r="I1854" s="22">
        <f t="shared" si="113"/>
        <v>2358.9583333333335</v>
      </c>
      <c r="J1854" s="22"/>
      <c r="K1854" s="40">
        <v>480</v>
      </c>
      <c r="M1854" s="40">
        <v>480</v>
      </c>
    </row>
    <row r="1855" spans="2:13" ht="12.75">
      <c r="B1855" s="7">
        <v>513350</v>
      </c>
      <c r="C1855" s="186" t="s">
        <v>129</v>
      </c>
      <c r="D1855" s="186" t="s">
        <v>147</v>
      </c>
      <c r="E1855" s="186"/>
      <c r="F1855" s="60"/>
      <c r="G1855" s="187"/>
      <c r="H1855" s="6">
        <f t="shared" si="112"/>
        <v>1890257</v>
      </c>
      <c r="I1855" s="22">
        <f t="shared" si="113"/>
        <v>1058.4536082474226</v>
      </c>
      <c r="J1855" s="22"/>
      <c r="K1855" s="40">
        <v>485</v>
      </c>
      <c r="M1855" s="40">
        <v>485</v>
      </c>
    </row>
    <row r="1856" spans="2:13" ht="12.75">
      <c r="B1856" s="7">
        <v>292900</v>
      </c>
      <c r="C1856" s="186" t="s">
        <v>129</v>
      </c>
      <c r="D1856" s="186" t="s">
        <v>139</v>
      </c>
      <c r="E1856" s="186"/>
      <c r="F1856" s="60"/>
      <c r="G1856" s="187"/>
      <c r="H1856" s="6">
        <f t="shared" si="112"/>
        <v>1597357</v>
      </c>
      <c r="I1856" s="22">
        <f t="shared" si="113"/>
        <v>597.7551020408164</v>
      </c>
      <c r="J1856" s="22"/>
      <c r="K1856" s="40">
        <v>490</v>
      </c>
      <c r="M1856" s="40">
        <v>490</v>
      </c>
    </row>
    <row r="1857" spans="2:13" ht="12.75">
      <c r="B1857" s="160">
        <v>348000</v>
      </c>
      <c r="C1857" s="186" t="s">
        <v>129</v>
      </c>
      <c r="D1857" s="186" t="s">
        <v>141</v>
      </c>
      <c r="E1857" s="186"/>
      <c r="F1857" s="60"/>
      <c r="G1857" s="187"/>
      <c r="H1857" s="6">
        <f t="shared" si="112"/>
        <v>1249357</v>
      </c>
      <c r="I1857" s="22">
        <f t="shared" si="113"/>
        <v>710.204081632653</v>
      </c>
      <c r="J1857" s="22"/>
      <c r="K1857" s="40">
        <v>490</v>
      </c>
      <c r="M1857" s="40">
        <v>490</v>
      </c>
    </row>
    <row r="1858" spans="1:13" s="57" customFormat="1" ht="12.75">
      <c r="A1858" s="1"/>
      <c r="B1858" s="160">
        <v>360700</v>
      </c>
      <c r="C1858" s="186" t="s">
        <v>129</v>
      </c>
      <c r="D1858" s="186" t="s">
        <v>142</v>
      </c>
      <c r="E1858" s="186"/>
      <c r="F1858" s="60"/>
      <c r="G1858" s="187"/>
      <c r="H1858" s="6">
        <f t="shared" si="112"/>
        <v>888657</v>
      </c>
      <c r="I1858" s="22">
        <f t="shared" si="113"/>
        <v>751.4583333333334</v>
      </c>
      <c r="J1858" s="22"/>
      <c r="K1858" s="40">
        <v>480</v>
      </c>
      <c r="L1858"/>
      <c r="M1858" s="40">
        <v>480</v>
      </c>
    </row>
    <row r="1859" spans="1:13" s="57" customFormat="1" ht="12.75">
      <c r="A1859" s="1"/>
      <c r="B1859" s="160">
        <v>308868</v>
      </c>
      <c r="C1859" s="186" t="s">
        <v>129</v>
      </c>
      <c r="D1859" s="186" t="s">
        <v>143</v>
      </c>
      <c r="E1859" s="186"/>
      <c r="F1859" s="60"/>
      <c r="G1859" s="187"/>
      <c r="H1859" s="6">
        <f t="shared" si="112"/>
        <v>579789</v>
      </c>
      <c r="I1859" s="22">
        <f t="shared" si="113"/>
        <v>650.2484210526316</v>
      </c>
      <c r="J1859" s="22"/>
      <c r="K1859" s="40">
        <v>475</v>
      </c>
      <c r="L1859"/>
      <c r="M1859" s="40">
        <v>475</v>
      </c>
    </row>
    <row r="1860" spans="1:13" s="57" customFormat="1" ht="12.75">
      <c r="A1860" s="1"/>
      <c r="B1860" s="160">
        <v>277200</v>
      </c>
      <c r="C1860" s="186" t="s">
        <v>129</v>
      </c>
      <c r="D1860" s="186" t="s">
        <v>144</v>
      </c>
      <c r="E1860" s="186"/>
      <c r="F1860" s="60"/>
      <c r="G1860" s="187"/>
      <c r="H1860" s="6">
        <f t="shared" si="112"/>
        <v>302589</v>
      </c>
      <c r="I1860" s="22">
        <f t="shared" si="113"/>
        <v>602.6086956521739</v>
      </c>
      <c r="J1860" s="22"/>
      <c r="K1860" s="40">
        <v>460</v>
      </c>
      <c r="L1860"/>
      <c r="M1860" s="40">
        <v>460</v>
      </c>
    </row>
    <row r="1861" spans="1:13" s="15" customFormat="1" ht="12.75">
      <c r="A1861" s="1"/>
      <c r="B1861" s="160">
        <v>186500</v>
      </c>
      <c r="C1861" s="186" t="s">
        <v>129</v>
      </c>
      <c r="D1861" s="186" t="s">
        <v>153</v>
      </c>
      <c r="E1861" s="186"/>
      <c r="F1861" s="60"/>
      <c r="G1861" s="187"/>
      <c r="H1861" s="6">
        <f t="shared" si="112"/>
        <v>116089</v>
      </c>
      <c r="I1861" s="22">
        <f t="shared" si="113"/>
        <v>419.1011235955056</v>
      </c>
      <c r="J1861" s="22"/>
      <c r="K1861" s="40">
        <v>445</v>
      </c>
      <c r="L1861"/>
      <c r="M1861" s="40">
        <v>445</v>
      </c>
    </row>
    <row r="1862" spans="1:13" s="15" customFormat="1" ht="12.75">
      <c r="A1862" s="1"/>
      <c r="B1862" s="160">
        <f>+B1793</f>
        <v>116200</v>
      </c>
      <c r="C1862" s="186" t="s">
        <v>129</v>
      </c>
      <c r="D1862" s="186" t="s">
        <v>170</v>
      </c>
      <c r="E1862" s="186"/>
      <c r="F1862" s="60"/>
      <c r="G1862" s="187"/>
      <c r="H1862" s="6">
        <f t="shared" si="112"/>
        <v>-111</v>
      </c>
      <c r="I1862" s="22">
        <f t="shared" si="113"/>
        <v>258.22222222222223</v>
      </c>
      <c r="J1862" s="22"/>
      <c r="K1862" s="40">
        <v>450</v>
      </c>
      <c r="L1862"/>
      <c r="M1862" s="40">
        <v>450</v>
      </c>
    </row>
    <row r="1863" spans="1:13" ht="12.75">
      <c r="A1863" s="11"/>
      <c r="B1863" s="59">
        <f>SUM(B1852:B1862)</f>
        <v>111</v>
      </c>
      <c r="C1863" s="181" t="s">
        <v>129</v>
      </c>
      <c r="D1863" s="181" t="s">
        <v>204</v>
      </c>
      <c r="E1863" s="181"/>
      <c r="F1863" s="63"/>
      <c r="G1863" s="182"/>
      <c r="H1863" s="55"/>
      <c r="I1863" s="56">
        <f t="shared" si="113"/>
        <v>0.24666666666666667</v>
      </c>
      <c r="J1863" s="56"/>
      <c r="K1863" s="154">
        <v>450</v>
      </c>
      <c r="L1863" s="57"/>
      <c r="M1863" s="154">
        <v>450</v>
      </c>
    </row>
    <row r="1864" spans="1:13" s="188" customFormat="1" ht="12.75">
      <c r="A1864" s="12"/>
      <c r="B1864" s="160"/>
      <c r="C1864" s="161"/>
      <c r="D1864" s="161"/>
      <c r="E1864" s="161"/>
      <c r="F1864" s="31"/>
      <c r="G1864" s="162"/>
      <c r="H1864" s="29"/>
      <c r="I1864" s="164"/>
      <c r="J1864" s="39"/>
      <c r="K1864" s="40"/>
      <c r="L1864" s="15"/>
      <c r="M1864" s="40"/>
    </row>
    <row r="1865" spans="1:13" s="15" customFormat="1" ht="12.75">
      <c r="A1865" s="12"/>
      <c r="B1865" s="160"/>
      <c r="C1865" s="161"/>
      <c r="D1865" s="161"/>
      <c r="E1865" s="161"/>
      <c r="F1865" s="31"/>
      <c r="G1865" s="162"/>
      <c r="H1865" s="32"/>
      <c r="I1865" s="164"/>
      <c r="J1865" s="39"/>
      <c r="K1865" s="40"/>
      <c r="M1865" s="40"/>
    </row>
    <row r="1866" spans="1:13" s="193" customFormat="1" ht="12.75">
      <c r="A1866" s="1"/>
      <c r="B1866" s="6"/>
      <c r="C1866" s="1"/>
      <c r="D1866" s="1"/>
      <c r="E1866" s="1"/>
      <c r="F1866" s="60"/>
      <c r="G1866" s="27"/>
      <c r="H1866" s="69"/>
      <c r="I1866" s="76"/>
      <c r="J1866" s="22"/>
      <c r="K1866" s="40"/>
      <c r="L1866"/>
      <c r="M1866" s="40"/>
    </row>
    <row r="1867" spans="1:13" s="193" customFormat="1" ht="12.75">
      <c r="A1867" s="12"/>
      <c r="B1867" s="189"/>
      <c r="C1867" s="190"/>
      <c r="D1867" s="190"/>
      <c r="E1867" s="190"/>
      <c r="F1867" s="31"/>
      <c r="G1867" s="191"/>
      <c r="H1867" s="69"/>
      <c r="I1867" s="164"/>
      <c r="J1867" s="39"/>
      <c r="K1867" s="192"/>
      <c r="L1867" s="15"/>
      <c r="M1867" s="192"/>
    </row>
    <row r="1868" spans="1:13" s="193" customFormat="1" ht="12.75">
      <c r="A1868" s="12"/>
      <c r="B1868" s="189"/>
      <c r="C1868" s="190"/>
      <c r="D1868" s="190"/>
      <c r="E1868" s="190"/>
      <c r="F1868" s="31"/>
      <c r="G1868" s="191"/>
      <c r="H1868" s="32"/>
      <c r="I1868" s="164"/>
      <c r="J1868" s="39"/>
      <c r="K1868" s="192"/>
      <c r="L1868" s="15"/>
      <c r="M1868" s="192"/>
    </row>
    <row r="1869" spans="1:13" s="193" customFormat="1" ht="12.75">
      <c r="A1869" s="194"/>
      <c r="B1869" s="195">
        <v>1474406</v>
      </c>
      <c r="C1869" s="196" t="s">
        <v>130</v>
      </c>
      <c r="D1869" s="197" t="s">
        <v>147</v>
      </c>
      <c r="E1869" s="194"/>
      <c r="F1869" s="31"/>
      <c r="G1869" s="198"/>
      <c r="H1869" s="69">
        <f aca="true" t="shared" si="114" ref="H1869:H1877">H1868-B1869</f>
        <v>-1474406</v>
      </c>
      <c r="I1869" s="164">
        <f aca="true" t="shared" si="115" ref="I1869:I1878">+B1869/M1869</f>
        <v>3040.0123711340207</v>
      </c>
      <c r="J1869" s="199"/>
      <c r="K1869" s="200">
        <v>485</v>
      </c>
      <c r="M1869" s="200">
        <v>485</v>
      </c>
    </row>
    <row r="1870" spans="1:13" s="193" customFormat="1" ht="12.75">
      <c r="A1870" s="194"/>
      <c r="B1870" s="201">
        <v>0</v>
      </c>
      <c r="C1870" s="196" t="s">
        <v>130</v>
      </c>
      <c r="D1870" s="197" t="s">
        <v>139</v>
      </c>
      <c r="E1870" s="194"/>
      <c r="F1870" s="31"/>
      <c r="G1870" s="198"/>
      <c r="H1870" s="69">
        <f t="shared" si="114"/>
        <v>-1474406</v>
      </c>
      <c r="I1870" s="164">
        <f t="shared" si="115"/>
        <v>0</v>
      </c>
      <c r="J1870" s="199"/>
      <c r="K1870" s="200">
        <v>490</v>
      </c>
      <c r="M1870" s="200">
        <v>490</v>
      </c>
    </row>
    <row r="1871" spans="1:13" s="193" customFormat="1" ht="12.75">
      <c r="A1871" s="194"/>
      <c r="B1871" s="201">
        <v>-4650120</v>
      </c>
      <c r="C1871" s="196" t="s">
        <v>130</v>
      </c>
      <c r="D1871" s="197" t="s">
        <v>140</v>
      </c>
      <c r="E1871" s="194"/>
      <c r="F1871" s="31"/>
      <c r="G1871" s="198"/>
      <c r="H1871" s="69">
        <f t="shared" si="114"/>
        <v>3175714</v>
      </c>
      <c r="I1871" s="164">
        <f t="shared" si="115"/>
        <v>-9490.040816326531</v>
      </c>
      <c r="J1871" s="199"/>
      <c r="K1871" s="200">
        <v>490</v>
      </c>
      <c r="M1871" s="200">
        <v>490</v>
      </c>
    </row>
    <row r="1872" spans="1:13" s="193" customFormat="1" ht="12.75">
      <c r="A1872" s="194"/>
      <c r="B1872" s="195">
        <v>90000</v>
      </c>
      <c r="C1872" s="196" t="s">
        <v>130</v>
      </c>
      <c r="D1872" s="197" t="s">
        <v>141</v>
      </c>
      <c r="E1872" s="194"/>
      <c r="F1872" s="31"/>
      <c r="G1872" s="198"/>
      <c r="H1872" s="69">
        <f t="shared" si="114"/>
        <v>3085714</v>
      </c>
      <c r="I1872" s="164">
        <f t="shared" si="115"/>
        <v>183.6734693877551</v>
      </c>
      <c r="J1872" s="199"/>
      <c r="K1872" s="200">
        <v>490</v>
      </c>
      <c r="M1872" s="200">
        <v>490</v>
      </c>
    </row>
    <row r="1873" spans="1:13" s="202" customFormat="1" ht="12.75">
      <c r="A1873" s="194"/>
      <c r="B1873" s="195">
        <f>+B1794</f>
        <v>0</v>
      </c>
      <c r="C1873" s="196" t="s">
        <v>130</v>
      </c>
      <c r="D1873" s="197" t="s">
        <v>142</v>
      </c>
      <c r="E1873" s="194"/>
      <c r="F1873" s="31"/>
      <c r="G1873" s="198"/>
      <c r="H1873" s="69">
        <f t="shared" si="114"/>
        <v>3085714</v>
      </c>
      <c r="I1873" s="164">
        <f t="shared" si="115"/>
        <v>0</v>
      </c>
      <c r="J1873" s="199"/>
      <c r="K1873" s="200">
        <v>480</v>
      </c>
      <c r="L1873" s="193"/>
      <c r="M1873" s="200">
        <v>480</v>
      </c>
    </row>
    <row r="1874" spans="1:13" s="202" customFormat="1" ht="12.75">
      <c r="A1874" s="194"/>
      <c r="B1874" s="195">
        <f>+B1794</f>
        <v>0</v>
      </c>
      <c r="C1874" s="196" t="s">
        <v>130</v>
      </c>
      <c r="D1874" s="197" t="s">
        <v>143</v>
      </c>
      <c r="E1874" s="194"/>
      <c r="F1874" s="31"/>
      <c r="G1874" s="198"/>
      <c r="H1874" s="69">
        <f t="shared" si="114"/>
        <v>3085714</v>
      </c>
      <c r="I1874" s="164">
        <f t="shared" si="115"/>
        <v>0</v>
      </c>
      <c r="J1874" s="199"/>
      <c r="K1874" s="200">
        <v>475</v>
      </c>
      <c r="L1874" s="193"/>
      <c r="M1874" s="200">
        <v>475</v>
      </c>
    </row>
    <row r="1875" spans="1:13" s="202" customFormat="1" ht="12.75">
      <c r="A1875" s="194"/>
      <c r="B1875" s="195">
        <v>0</v>
      </c>
      <c r="C1875" s="196" t="s">
        <v>130</v>
      </c>
      <c r="D1875" s="197" t="s">
        <v>144</v>
      </c>
      <c r="E1875" s="194"/>
      <c r="F1875" s="31"/>
      <c r="G1875" s="198"/>
      <c r="H1875" s="69">
        <f t="shared" si="114"/>
        <v>3085714</v>
      </c>
      <c r="I1875" s="164">
        <f t="shared" si="115"/>
        <v>0</v>
      </c>
      <c r="J1875" s="199"/>
      <c r="K1875" s="200">
        <v>460</v>
      </c>
      <c r="L1875" s="193"/>
      <c r="M1875" s="200">
        <v>460</v>
      </c>
    </row>
    <row r="1876" spans="1:13" s="15" customFormat="1" ht="12.75">
      <c r="A1876" s="194"/>
      <c r="B1876" s="195">
        <v>0</v>
      </c>
      <c r="C1876" s="196" t="s">
        <v>130</v>
      </c>
      <c r="D1876" s="197" t="s">
        <v>153</v>
      </c>
      <c r="E1876" s="194"/>
      <c r="F1876" s="31"/>
      <c r="G1876" s="198"/>
      <c r="H1876" s="69">
        <f t="shared" si="114"/>
        <v>3085714</v>
      </c>
      <c r="I1876" s="164">
        <f t="shared" si="115"/>
        <v>0</v>
      </c>
      <c r="J1876" s="199"/>
      <c r="K1876" s="200">
        <v>445</v>
      </c>
      <c r="L1876" s="193"/>
      <c r="M1876" s="200">
        <v>445</v>
      </c>
    </row>
    <row r="1877" spans="1:13" s="15" customFormat="1" ht="12.75">
      <c r="A1877" s="194"/>
      <c r="B1877" s="195">
        <f>+B1794</f>
        <v>0</v>
      </c>
      <c r="C1877" s="196" t="s">
        <v>130</v>
      </c>
      <c r="D1877" s="197" t="s">
        <v>170</v>
      </c>
      <c r="E1877" s="194"/>
      <c r="F1877" s="31"/>
      <c r="G1877" s="198"/>
      <c r="H1877" s="69">
        <f t="shared" si="114"/>
        <v>3085714</v>
      </c>
      <c r="I1877" s="164">
        <f t="shared" si="115"/>
        <v>0</v>
      </c>
      <c r="J1877" s="199"/>
      <c r="K1877" s="200">
        <v>450</v>
      </c>
      <c r="L1877" s="193"/>
      <c r="M1877" s="200">
        <v>450</v>
      </c>
    </row>
    <row r="1878" spans="1:13" s="208" customFormat="1" ht="12.75">
      <c r="A1878" s="203"/>
      <c r="B1878" s="204">
        <f>SUM(B1869:B1876)</f>
        <v>-3085714</v>
      </c>
      <c r="C1878" s="203" t="s">
        <v>159</v>
      </c>
      <c r="D1878" s="203" t="s">
        <v>204</v>
      </c>
      <c r="E1878" s="203"/>
      <c r="F1878" s="63"/>
      <c r="G1878" s="205"/>
      <c r="H1878" s="65"/>
      <c r="I1878" s="185">
        <f t="shared" si="115"/>
        <v>-6857.142222222222</v>
      </c>
      <c r="J1878" s="206"/>
      <c r="K1878" s="207">
        <v>450</v>
      </c>
      <c r="L1878" s="202"/>
      <c r="M1878" s="207">
        <v>450</v>
      </c>
    </row>
    <row r="1879" spans="1:13" s="208" customFormat="1" ht="12.75">
      <c r="A1879" s="12"/>
      <c r="B1879" s="189"/>
      <c r="C1879" s="190"/>
      <c r="D1879" s="190"/>
      <c r="E1879" s="190"/>
      <c r="F1879" s="31"/>
      <c r="G1879" s="191"/>
      <c r="H1879" s="29"/>
      <c r="I1879" s="164"/>
      <c r="J1879" s="39"/>
      <c r="K1879" s="40"/>
      <c r="L1879" s="15"/>
      <c r="M1879" s="192"/>
    </row>
    <row r="1880" spans="1:13" s="208" customFormat="1" ht="12.75">
      <c r="A1880" s="12"/>
      <c r="B1880" s="189"/>
      <c r="C1880" s="190"/>
      <c r="D1880" s="190"/>
      <c r="E1880" s="190"/>
      <c r="F1880" s="31"/>
      <c r="G1880" s="191"/>
      <c r="H1880" s="29"/>
      <c r="I1880" s="164"/>
      <c r="J1880" s="39"/>
      <c r="K1880" s="40"/>
      <c r="L1880" s="15"/>
      <c r="M1880" s="192"/>
    </row>
    <row r="1881" spans="1:13" s="208" customFormat="1" ht="12.75">
      <c r="A1881" s="209"/>
      <c r="B1881" s="61"/>
      <c r="C1881" s="210"/>
      <c r="D1881" s="210"/>
      <c r="E1881" s="209"/>
      <c r="F1881" s="31"/>
      <c r="G1881" s="211"/>
      <c r="H1881" s="61"/>
      <c r="I1881" s="212"/>
      <c r="J1881" s="213"/>
      <c r="K1881" s="214"/>
      <c r="M1881" s="214"/>
    </row>
    <row r="1882" spans="1:13" s="208" customFormat="1" ht="12.75">
      <c r="A1882" s="209"/>
      <c r="B1882" s="215">
        <v>-12761734</v>
      </c>
      <c r="C1882" s="210" t="s">
        <v>160</v>
      </c>
      <c r="D1882" s="210" t="s">
        <v>140</v>
      </c>
      <c r="E1882" s="209"/>
      <c r="F1882" s="31"/>
      <c r="G1882" s="211"/>
      <c r="H1882" s="69">
        <f aca="true" t="shared" si="116" ref="H1882:H1888">H1881-B1882</f>
        <v>12761734</v>
      </c>
      <c r="I1882" s="164">
        <f aca="true" t="shared" si="117" ref="I1882:I1889">+B1882/M1882</f>
        <v>-26044.355102040816</v>
      </c>
      <c r="J1882" s="213"/>
      <c r="K1882" s="214">
        <v>490</v>
      </c>
      <c r="M1882" s="214">
        <v>490</v>
      </c>
    </row>
    <row r="1883" spans="1:13" s="208" customFormat="1" ht="12.75">
      <c r="A1883" s="209"/>
      <c r="B1883" s="61">
        <v>3191220</v>
      </c>
      <c r="C1883" s="210" t="s">
        <v>160</v>
      </c>
      <c r="D1883" s="210" t="s">
        <v>141</v>
      </c>
      <c r="E1883" s="209"/>
      <c r="F1883" s="31"/>
      <c r="G1883" s="211"/>
      <c r="H1883" s="69">
        <f t="shared" si="116"/>
        <v>9570514</v>
      </c>
      <c r="I1883" s="164">
        <f t="shared" si="117"/>
        <v>6512.693877551021</v>
      </c>
      <c r="J1883" s="213"/>
      <c r="K1883" s="214">
        <v>490</v>
      </c>
      <c r="M1883" s="214">
        <v>490</v>
      </c>
    </row>
    <row r="1884" spans="1:13" s="216" customFormat="1" ht="12.75">
      <c r="A1884" s="209"/>
      <c r="B1884" s="61">
        <v>2511135</v>
      </c>
      <c r="C1884" s="210" t="s">
        <v>160</v>
      </c>
      <c r="D1884" s="210" t="s">
        <v>142</v>
      </c>
      <c r="E1884" s="209"/>
      <c r="F1884" s="31"/>
      <c r="G1884" s="211"/>
      <c r="H1884" s="69">
        <f t="shared" si="116"/>
        <v>7059379</v>
      </c>
      <c r="I1884" s="164">
        <f t="shared" si="117"/>
        <v>5231.53125</v>
      </c>
      <c r="J1884" s="213"/>
      <c r="K1884" s="214">
        <v>480</v>
      </c>
      <c r="L1884" s="208"/>
      <c r="M1884" s="214">
        <v>480</v>
      </c>
    </row>
    <row r="1885" spans="1:13" s="216" customFormat="1" ht="12.75">
      <c r="A1885" s="209"/>
      <c r="B1885" s="61">
        <v>2578918</v>
      </c>
      <c r="C1885" s="210" t="s">
        <v>160</v>
      </c>
      <c r="D1885" s="210" t="s">
        <v>143</v>
      </c>
      <c r="E1885" s="209"/>
      <c r="F1885" s="31"/>
      <c r="G1885" s="211"/>
      <c r="H1885" s="69">
        <f t="shared" si="116"/>
        <v>4480461</v>
      </c>
      <c r="I1885" s="164">
        <f t="shared" si="117"/>
        <v>5429.301052631579</v>
      </c>
      <c r="J1885" s="213"/>
      <c r="K1885" s="214">
        <v>475</v>
      </c>
      <c r="L1885" s="208"/>
      <c r="M1885" s="214">
        <v>475</v>
      </c>
    </row>
    <row r="1886" spans="1:13" s="216" customFormat="1" ht="12.75">
      <c r="A1886" s="209"/>
      <c r="B1886" s="61">
        <v>2044700</v>
      </c>
      <c r="C1886" s="210" t="s">
        <v>160</v>
      </c>
      <c r="D1886" s="210" t="s">
        <v>144</v>
      </c>
      <c r="E1886" s="209"/>
      <c r="F1886" s="31"/>
      <c r="G1886" s="211"/>
      <c r="H1886" s="69">
        <f t="shared" si="116"/>
        <v>2435761</v>
      </c>
      <c r="I1886" s="164">
        <f t="shared" si="117"/>
        <v>4445</v>
      </c>
      <c r="J1886" s="213"/>
      <c r="K1886" s="214">
        <v>460</v>
      </c>
      <c r="L1886" s="208"/>
      <c r="M1886" s="214">
        <v>460</v>
      </c>
    </row>
    <row r="1887" spans="1:13" s="15" customFormat="1" ht="12.75">
      <c r="A1887" s="209"/>
      <c r="B1887" s="61">
        <v>2352000</v>
      </c>
      <c r="C1887" s="210" t="s">
        <v>160</v>
      </c>
      <c r="D1887" s="210" t="s">
        <v>153</v>
      </c>
      <c r="E1887" s="209"/>
      <c r="F1887" s="31"/>
      <c r="G1887" s="211"/>
      <c r="H1887" s="69">
        <f t="shared" si="116"/>
        <v>83761</v>
      </c>
      <c r="I1887" s="164">
        <f t="shared" si="117"/>
        <v>5285.393258426966</v>
      </c>
      <c r="J1887" s="213"/>
      <c r="K1887" s="214">
        <v>445</v>
      </c>
      <c r="L1887" s="208"/>
      <c r="M1887" s="214">
        <v>445</v>
      </c>
    </row>
    <row r="1888" spans="1:13" ht="12.75">
      <c r="A1888" s="209"/>
      <c r="B1888" s="61">
        <f>+B1795</f>
        <v>850000</v>
      </c>
      <c r="C1888" s="210" t="s">
        <v>160</v>
      </c>
      <c r="D1888" s="210" t="s">
        <v>170</v>
      </c>
      <c r="E1888" s="209"/>
      <c r="F1888" s="31"/>
      <c r="G1888" s="211"/>
      <c r="H1888" s="69">
        <f t="shared" si="116"/>
        <v>-766239</v>
      </c>
      <c r="I1888" s="164">
        <f t="shared" si="117"/>
        <v>1888.888888888889</v>
      </c>
      <c r="J1888" s="213"/>
      <c r="K1888" s="214">
        <v>450</v>
      </c>
      <c r="L1888" s="208"/>
      <c r="M1888" s="214">
        <v>450</v>
      </c>
    </row>
    <row r="1889" spans="1:13" ht="12.75">
      <c r="A1889" s="217"/>
      <c r="B1889" s="218">
        <f>SUM(B1882:B1888)</f>
        <v>766239</v>
      </c>
      <c r="C1889" s="217" t="s">
        <v>160</v>
      </c>
      <c r="D1889" s="217" t="s">
        <v>204</v>
      </c>
      <c r="E1889" s="217"/>
      <c r="F1889" s="63"/>
      <c r="G1889" s="219"/>
      <c r="H1889" s="65"/>
      <c r="I1889" s="185">
        <f t="shared" si="117"/>
        <v>1702.7533333333333</v>
      </c>
      <c r="J1889" s="220"/>
      <c r="K1889" s="221">
        <v>450</v>
      </c>
      <c r="L1889" s="216"/>
      <c r="M1889" s="221">
        <v>450</v>
      </c>
    </row>
    <row r="1890" spans="1:13" s="89" customFormat="1" ht="12.75">
      <c r="A1890" s="12"/>
      <c r="B1890" s="189"/>
      <c r="C1890" s="190"/>
      <c r="D1890" s="190"/>
      <c r="E1890" s="190"/>
      <c r="F1890" s="31"/>
      <c r="G1890" s="191"/>
      <c r="H1890" s="29"/>
      <c r="I1890" s="164"/>
      <c r="J1890" s="39"/>
      <c r="K1890" s="40"/>
      <c r="L1890" s="15"/>
      <c r="M1890" s="192"/>
    </row>
    <row r="1891" spans="1:13" s="176" customFormat="1" ht="12.75">
      <c r="A1891" s="12"/>
      <c r="B1891" s="189"/>
      <c r="C1891" s="190"/>
      <c r="D1891" s="190"/>
      <c r="E1891" s="190"/>
      <c r="F1891" s="31"/>
      <c r="G1891" s="191"/>
      <c r="H1891" s="29"/>
      <c r="I1891" s="39"/>
      <c r="J1891" s="39"/>
      <c r="K1891" s="40"/>
      <c r="L1891" s="15"/>
      <c r="M1891" s="40"/>
    </row>
    <row r="1892" spans="1:13" s="176" customFormat="1" ht="12.75">
      <c r="A1892" s="12"/>
      <c r="B1892" s="189"/>
      <c r="C1892" s="190"/>
      <c r="D1892" s="190"/>
      <c r="E1892" s="190"/>
      <c r="F1892" s="31"/>
      <c r="G1892" s="191"/>
      <c r="H1892" s="29"/>
      <c r="I1892" s="39"/>
      <c r="J1892" s="39"/>
      <c r="K1892" s="40"/>
      <c r="L1892" s="15"/>
      <c r="M1892" s="40"/>
    </row>
    <row r="1893" spans="1:13" s="89" customFormat="1" ht="12.75">
      <c r="A1893" s="33"/>
      <c r="B1893" s="224">
        <v>-28313914</v>
      </c>
      <c r="C1893" s="135" t="s">
        <v>132</v>
      </c>
      <c r="D1893" s="135" t="s">
        <v>150</v>
      </c>
      <c r="E1893" s="33"/>
      <c r="F1893" s="31"/>
      <c r="G1893" s="31"/>
      <c r="H1893" s="69"/>
      <c r="I1893" s="164"/>
      <c r="J1893" s="222"/>
      <c r="K1893" s="223"/>
      <c r="M1893" s="223"/>
    </row>
    <row r="1894" spans="1:13" s="225" customFormat="1" ht="12.75">
      <c r="A1894" s="124"/>
      <c r="B1894" s="224">
        <v>2256267.8</v>
      </c>
      <c r="C1894" s="135" t="s">
        <v>132</v>
      </c>
      <c r="D1894" s="135" t="s">
        <v>143</v>
      </c>
      <c r="E1894" s="124"/>
      <c r="F1894" s="31"/>
      <c r="G1894" s="173"/>
      <c r="H1894" s="69">
        <f>H1893-B1894</f>
        <v>-2256267.8</v>
      </c>
      <c r="I1894" s="164">
        <f>+B1894/M1894</f>
        <v>4750.03747368421</v>
      </c>
      <c r="J1894" s="174"/>
      <c r="K1894" s="175">
        <v>475</v>
      </c>
      <c r="L1894" s="176"/>
      <c r="M1894" s="175">
        <v>475</v>
      </c>
    </row>
    <row r="1895" spans="1:13" s="225" customFormat="1" ht="12.75">
      <c r="A1895" s="124"/>
      <c r="B1895" s="224">
        <v>1871519</v>
      </c>
      <c r="C1895" s="135" t="s">
        <v>132</v>
      </c>
      <c r="D1895" s="135" t="s">
        <v>144</v>
      </c>
      <c r="E1895" s="124"/>
      <c r="F1895" s="31"/>
      <c r="G1895" s="173"/>
      <c r="H1895" s="69">
        <f>H1894-B1895</f>
        <v>-4127786.8</v>
      </c>
      <c r="I1895" s="164">
        <f>+B1895/M1895</f>
        <v>4068.519565217391</v>
      </c>
      <c r="J1895" s="174"/>
      <c r="K1895" s="175">
        <v>460</v>
      </c>
      <c r="L1895" s="176"/>
      <c r="M1895" s="175">
        <v>460</v>
      </c>
    </row>
    <row r="1896" spans="1:13" s="15" customFormat="1" ht="12.75">
      <c r="A1896" s="124"/>
      <c r="B1896" s="224">
        <v>1912700</v>
      </c>
      <c r="C1896" s="135" t="s">
        <v>132</v>
      </c>
      <c r="D1896" s="135" t="s">
        <v>153</v>
      </c>
      <c r="E1896" s="124"/>
      <c r="F1896" s="31"/>
      <c r="G1896" s="173"/>
      <c r="H1896" s="69">
        <f>H1895-B1896</f>
        <v>-6040486.8</v>
      </c>
      <c r="I1896" s="164">
        <f>+B1896/M1896</f>
        <v>4298.202247191011</v>
      </c>
      <c r="J1896" s="174"/>
      <c r="K1896" s="175">
        <v>445</v>
      </c>
      <c r="L1896" s="176"/>
      <c r="M1896" s="175">
        <v>445</v>
      </c>
    </row>
    <row r="1897" spans="1:13" ht="12.75">
      <c r="A1897" s="124"/>
      <c r="B1897" s="224">
        <f>+B1796</f>
        <v>1612937</v>
      </c>
      <c r="C1897" s="135" t="s">
        <v>132</v>
      </c>
      <c r="D1897" s="135" t="s">
        <v>170</v>
      </c>
      <c r="E1897" s="124"/>
      <c r="F1897" s="31"/>
      <c r="G1897" s="173"/>
      <c r="H1897" s="69">
        <f>H1896-B1897</f>
        <v>-7653423.8</v>
      </c>
      <c r="I1897" s="164">
        <f>+B1897/M1897</f>
        <v>3584.3044444444445</v>
      </c>
      <c r="J1897" s="174"/>
      <c r="K1897" s="175">
        <v>450</v>
      </c>
      <c r="L1897" s="176"/>
      <c r="M1897" s="175">
        <v>450</v>
      </c>
    </row>
    <row r="1898" spans="1:13" ht="12.75">
      <c r="A1898" s="226"/>
      <c r="B1898" s="227">
        <f>SUM(B1893:B1897)</f>
        <v>-20660490.2</v>
      </c>
      <c r="C1898" s="226" t="s">
        <v>132</v>
      </c>
      <c r="D1898" s="226" t="s">
        <v>204</v>
      </c>
      <c r="E1898" s="226"/>
      <c r="F1898" s="63"/>
      <c r="G1898" s="228"/>
      <c r="H1898" s="65"/>
      <c r="I1898" s="185">
        <f>+B1898/M1898</f>
        <v>-45912.20044444444</v>
      </c>
      <c r="J1898" s="229"/>
      <c r="K1898" s="230">
        <v>450</v>
      </c>
      <c r="L1898" s="225"/>
      <c r="M1898" s="230">
        <v>450</v>
      </c>
    </row>
    <row r="1899" spans="1:13" ht="12.75">
      <c r="A1899" s="12"/>
      <c r="B1899" s="189"/>
      <c r="C1899" s="190"/>
      <c r="D1899" s="190"/>
      <c r="E1899" s="190"/>
      <c r="F1899" s="31"/>
      <c r="G1899" s="191"/>
      <c r="H1899" s="29"/>
      <c r="I1899" s="39"/>
      <c r="J1899" s="39"/>
      <c r="K1899" s="40"/>
      <c r="L1899" s="15"/>
      <c r="M1899" s="40"/>
    </row>
    <row r="1900" spans="1:13" s="237" customFormat="1" ht="12.75">
      <c r="A1900" s="12"/>
      <c r="B1900" s="189"/>
      <c r="C1900" s="190"/>
      <c r="D1900" s="190"/>
      <c r="E1900" s="190"/>
      <c r="F1900" s="31"/>
      <c r="G1900" s="191"/>
      <c r="H1900" s="29"/>
      <c r="I1900" s="39"/>
      <c r="J1900" s="39"/>
      <c r="K1900" s="40"/>
      <c r="L1900" s="15"/>
      <c r="M1900" s="40"/>
    </row>
    <row r="1901" spans="1:13" s="237" customFormat="1" ht="12.75">
      <c r="A1901" s="12"/>
      <c r="B1901" s="189"/>
      <c r="C1901" s="190"/>
      <c r="D1901" s="190"/>
      <c r="E1901" s="190"/>
      <c r="F1901" s="31"/>
      <c r="G1901" s="191"/>
      <c r="H1901" s="32"/>
      <c r="I1901" s="222"/>
      <c r="J1901" s="39"/>
      <c r="K1901" s="40"/>
      <c r="L1901" s="15"/>
      <c r="M1901" s="40"/>
    </row>
    <row r="1902" spans="1:13" s="237" customFormat="1" ht="12.75">
      <c r="A1902" s="231"/>
      <c r="B1902" s="232">
        <v>-2257177</v>
      </c>
      <c r="C1902" s="139" t="s">
        <v>133</v>
      </c>
      <c r="D1902" s="139" t="s">
        <v>151</v>
      </c>
      <c r="E1902" s="231"/>
      <c r="F1902" s="31"/>
      <c r="G1902" s="233"/>
      <c r="H1902" s="69">
        <f>H1899-B1902</f>
        <v>2257177</v>
      </c>
      <c r="I1902" s="164">
        <f>+B1902/M1902</f>
        <v>-4751.951578947368</v>
      </c>
      <c r="J1902" s="235"/>
      <c r="K1902" s="236">
        <v>475</v>
      </c>
      <c r="M1902" s="236">
        <v>475</v>
      </c>
    </row>
    <row r="1903" spans="1:13" s="237" customFormat="1" ht="12.75">
      <c r="A1903" s="231"/>
      <c r="B1903" s="232">
        <v>1138474</v>
      </c>
      <c r="C1903" s="139" t="s">
        <v>133</v>
      </c>
      <c r="D1903" s="139" t="s">
        <v>144</v>
      </c>
      <c r="E1903" s="231"/>
      <c r="F1903" s="31"/>
      <c r="G1903" s="233"/>
      <c r="H1903" s="69">
        <f>H1902-B1903</f>
        <v>1118703</v>
      </c>
      <c r="I1903" s="164">
        <f>+B1903/M1903</f>
        <v>2474.9434782608696</v>
      </c>
      <c r="J1903" s="235"/>
      <c r="K1903" s="236">
        <v>460</v>
      </c>
      <c r="M1903" s="236">
        <v>460</v>
      </c>
    </row>
    <row r="1904" spans="1:13" s="243" customFormat="1" ht="12.75">
      <c r="A1904" s="231"/>
      <c r="B1904" s="232">
        <v>924190</v>
      </c>
      <c r="C1904" s="139" t="s">
        <v>133</v>
      </c>
      <c r="D1904" s="139" t="s">
        <v>161</v>
      </c>
      <c r="E1904" s="231"/>
      <c r="F1904" s="31"/>
      <c r="G1904" s="233"/>
      <c r="H1904" s="69">
        <f>H1903-B1904</f>
        <v>194513</v>
      </c>
      <c r="I1904" s="164">
        <f>+B1904/M1904</f>
        <v>2076.8314606741574</v>
      </c>
      <c r="J1904" s="235"/>
      <c r="K1904" s="236">
        <v>445</v>
      </c>
      <c r="L1904" s="237"/>
      <c r="M1904" s="236">
        <v>445</v>
      </c>
    </row>
    <row r="1905" spans="1:13" s="237" customFormat="1" ht="12.75">
      <c r="A1905" s="231"/>
      <c r="B1905" s="232">
        <f>+B1797</f>
        <v>194513</v>
      </c>
      <c r="C1905" s="139" t="s">
        <v>133</v>
      </c>
      <c r="D1905" s="139" t="s">
        <v>170</v>
      </c>
      <c r="E1905" s="231"/>
      <c r="F1905" s="31"/>
      <c r="G1905" s="233"/>
      <c r="H1905" s="69">
        <f>H1904-B1905</f>
        <v>0</v>
      </c>
      <c r="I1905" s="164">
        <f>+B1905/M1905</f>
        <v>432.25111111111113</v>
      </c>
      <c r="J1905" s="235"/>
      <c r="K1905" s="236">
        <v>450</v>
      </c>
      <c r="M1905" s="236">
        <v>450</v>
      </c>
    </row>
    <row r="1906" spans="1:13" ht="12.75">
      <c r="A1906" s="238"/>
      <c r="B1906" s="239">
        <f>SUM(B1902:B1905)</f>
        <v>0</v>
      </c>
      <c r="C1906" s="238" t="s">
        <v>133</v>
      </c>
      <c r="D1906" s="238" t="s">
        <v>203</v>
      </c>
      <c r="E1906" s="238"/>
      <c r="F1906" s="63"/>
      <c r="G1906" s="240"/>
      <c r="H1906" s="65"/>
      <c r="I1906" s="185">
        <f>+B1906/M1906</f>
        <v>0</v>
      </c>
      <c r="J1906" s="241"/>
      <c r="K1906" s="242">
        <v>450</v>
      </c>
      <c r="L1906" s="243"/>
      <c r="M1906" s="242">
        <v>450</v>
      </c>
    </row>
    <row r="1907" spans="1:13" ht="12.75">
      <c r="A1907" s="231"/>
      <c r="B1907" s="244"/>
      <c r="C1907" s="231"/>
      <c r="D1907" s="231"/>
      <c r="E1907" s="231"/>
      <c r="F1907" s="31"/>
      <c r="G1907" s="233"/>
      <c r="H1907" s="245"/>
      <c r="I1907" s="234"/>
      <c r="J1907" s="235"/>
      <c r="K1907" s="236"/>
      <c r="L1907" s="237"/>
      <c r="M1907" s="236"/>
    </row>
    <row r="1908" spans="8:13" ht="12.75">
      <c r="H1908" s="69"/>
      <c r="I1908" s="76"/>
      <c r="M1908" s="2"/>
    </row>
    <row r="1909" spans="8:13" ht="12.75">
      <c r="H1909" s="69"/>
      <c r="I1909" s="76"/>
      <c r="M1909" s="2"/>
    </row>
    <row r="1910" spans="1:13" s="253" customFormat="1" ht="12.75">
      <c r="A1910" s="248"/>
      <c r="B1910" s="249">
        <v>-270597</v>
      </c>
      <c r="C1910" s="248" t="s">
        <v>180</v>
      </c>
      <c r="D1910" s="248" t="s">
        <v>169</v>
      </c>
      <c r="E1910" s="248"/>
      <c r="F1910" s="250"/>
      <c r="G1910" s="250"/>
      <c r="H1910" s="32">
        <f>H1907-B1910</f>
        <v>270597</v>
      </c>
      <c r="I1910" s="164">
        <f>+B1910/M1910</f>
        <v>-601.3266666666667</v>
      </c>
      <c r="J1910" s="251"/>
      <c r="K1910" s="252">
        <v>450</v>
      </c>
      <c r="M1910" s="252">
        <v>450</v>
      </c>
    </row>
    <row r="1911" spans="1:13" s="253" customFormat="1" ht="12.75">
      <c r="A1911" s="248"/>
      <c r="B1911" s="249">
        <f>+B1800</f>
        <v>270500</v>
      </c>
      <c r="C1911" s="248" t="s">
        <v>180</v>
      </c>
      <c r="D1911" s="248" t="s">
        <v>170</v>
      </c>
      <c r="E1911" s="248"/>
      <c r="F1911" s="250"/>
      <c r="G1911" s="250"/>
      <c r="H1911" s="32">
        <f>H1910-B1911</f>
        <v>97</v>
      </c>
      <c r="I1911" s="164">
        <f>+B1911/M1911</f>
        <v>601.1111111111111</v>
      </c>
      <c r="J1911" s="251"/>
      <c r="K1911" s="252">
        <v>450</v>
      </c>
      <c r="M1911" s="252">
        <v>450</v>
      </c>
    </row>
    <row r="1912" spans="1:13" s="310" customFormat="1" ht="12.75">
      <c r="A1912" s="305"/>
      <c r="B1912" s="306">
        <f>SUM(B1910:B1911)</f>
        <v>-97</v>
      </c>
      <c r="C1912" s="305" t="s">
        <v>180</v>
      </c>
      <c r="D1912" s="305" t="s">
        <v>203</v>
      </c>
      <c r="E1912" s="305"/>
      <c r="F1912" s="307"/>
      <c r="G1912" s="307"/>
      <c r="H1912" s="65"/>
      <c r="I1912" s="185">
        <f>+B1912/M1912</f>
        <v>-0.21555555555555556</v>
      </c>
      <c r="J1912" s="308"/>
      <c r="K1912" s="309">
        <v>450</v>
      </c>
      <c r="M1912" s="309">
        <v>450</v>
      </c>
    </row>
    <row r="1913" spans="1:13" s="253" customFormat="1" ht="12.75">
      <c r="A1913" s="248"/>
      <c r="B1913" s="254"/>
      <c r="C1913" s="248"/>
      <c r="D1913" s="248"/>
      <c r="E1913" s="248"/>
      <c r="F1913" s="250"/>
      <c r="G1913" s="250"/>
      <c r="H1913" s="32"/>
      <c r="I1913" s="164"/>
      <c r="J1913" s="251"/>
      <c r="K1913" s="252"/>
      <c r="M1913" s="252"/>
    </row>
    <row r="1914" spans="1:13" s="253" customFormat="1" ht="12.75">
      <c r="A1914" s="248"/>
      <c r="B1914" s="254"/>
      <c r="C1914" s="248"/>
      <c r="D1914" s="248"/>
      <c r="E1914" s="248"/>
      <c r="F1914" s="250"/>
      <c r="G1914" s="250"/>
      <c r="H1914" s="32"/>
      <c r="I1914" s="164"/>
      <c r="J1914" s="251"/>
      <c r="K1914" s="252"/>
      <c r="M1914" s="252"/>
    </row>
    <row r="1915" spans="1:13" s="15" customFormat="1" ht="12.75">
      <c r="A1915" s="12"/>
      <c r="B1915" s="29"/>
      <c r="C1915" s="12"/>
      <c r="D1915" s="12"/>
      <c r="E1915" s="12"/>
      <c r="F1915" s="30"/>
      <c r="G1915" s="30"/>
      <c r="H1915" s="32"/>
      <c r="I1915" s="222"/>
      <c r="M1915" s="40"/>
    </row>
    <row r="1916" spans="1:13" s="321" customFormat="1" ht="12.75">
      <c r="A1916" s="317"/>
      <c r="B1916" s="302">
        <f>+B1798</f>
        <v>331250</v>
      </c>
      <c r="C1916" s="317" t="s">
        <v>202</v>
      </c>
      <c r="D1916" s="317" t="s">
        <v>170</v>
      </c>
      <c r="E1916" s="317"/>
      <c r="F1916" s="318"/>
      <c r="G1916" s="318"/>
      <c r="H1916" s="32">
        <f>H1915-B1916</f>
        <v>-331250</v>
      </c>
      <c r="I1916" s="164">
        <f>+B1916/M1916</f>
        <v>736.1111111111111</v>
      </c>
      <c r="J1916" s="319"/>
      <c r="K1916" s="320">
        <v>450</v>
      </c>
      <c r="M1916" s="320">
        <v>450</v>
      </c>
    </row>
    <row r="1917" spans="1:13" s="327" customFormat="1" ht="12.75">
      <c r="A1917" s="322"/>
      <c r="B1917" s="323">
        <f>SUM(B1915:B1916)</f>
        <v>331250</v>
      </c>
      <c r="C1917" s="322" t="s">
        <v>202</v>
      </c>
      <c r="D1917" s="322" t="s">
        <v>203</v>
      </c>
      <c r="E1917" s="322"/>
      <c r="F1917" s="324"/>
      <c r="G1917" s="324"/>
      <c r="H1917" s="65"/>
      <c r="I1917" s="185">
        <f>+B1917/M1917</f>
        <v>736.1111111111111</v>
      </c>
      <c r="J1917" s="325"/>
      <c r="K1917" s="326">
        <v>450</v>
      </c>
      <c r="M1917" s="326">
        <v>450</v>
      </c>
    </row>
    <row r="1918" spans="1:13" s="15" customFormat="1" ht="12.75">
      <c r="A1918" s="12"/>
      <c r="B1918" s="29"/>
      <c r="C1918" s="12"/>
      <c r="D1918" s="12"/>
      <c r="E1918" s="12"/>
      <c r="F1918" s="30"/>
      <c r="G1918" s="30"/>
      <c r="H1918" s="32"/>
      <c r="I1918" s="222"/>
      <c r="M1918" s="40"/>
    </row>
    <row r="1919" spans="1:13" s="15" customFormat="1" ht="12.75">
      <c r="A1919" s="12"/>
      <c r="B1919" s="29"/>
      <c r="C1919" s="12"/>
      <c r="D1919" s="12"/>
      <c r="E1919" s="12"/>
      <c r="F1919" s="30"/>
      <c r="G1919" s="30"/>
      <c r="H1919" s="32"/>
      <c r="I1919" s="222"/>
      <c r="M1919" s="40"/>
    </row>
    <row r="1920" spans="1:13" s="15" customFormat="1" ht="12.75">
      <c r="A1920" s="12"/>
      <c r="B1920" s="29"/>
      <c r="C1920" s="12"/>
      <c r="D1920" s="12"/>
      <c r="E1920" s="12"/>
      <c r="F1920" s="30"/>
      <c r="G1920" s="30"/>
      <c r="H1920" s="32"/>
      <c r="I1920" s="222"/>
      <c r="M1920" s="40"/>
    </row>
    <row r="1921" spans="1:13" s="266" customFormat="1" ht="12.75">
      <c r="A1921" s="262"/>
      <c r="B1921" s="263">
        <v>-1304872</v>
      </c>
      <c r="C1921" s="262" t="s">
        <v>182</v>
      </c>
      <c r="D1921" s="262" t="s">
        <v>169</v>
      </c>
      <c r="E1921" s="262"/>
      <c r="F1921" s="264"/>
      <c r="G1921" s="264"/>
      <c r="H1921" s="32">
        <f>H1915-B1921</f>
        <v>1304872</v>
      </c>
      <c r="I1921" s="164">
        <f>+B1921/M1921</f>
        <v>-2899.7155555555555</v>
      </c>
      <c r="J1921" s="265"/>
      <c r="K1921" s="192">
        <v>450</v>
      </c>
      <c r="M1921" s="192">
        <v>450</v>
      </c>
    </row>
    <row r="1922" spans="1:13" s="266" customFormat="1" ht="12.75">
      <c r="A1922" s="262"/>
      <c r="B1922" s="263">
        <f>+B1799</f>
        <v>989704</v>
      </c>
      <c r="C1922" s="262" t="s">
        <v>182</v>
      </c>
      <c r="D1922" s="262" t="s">
        <v>170</v>
      </c>
      <c r="E1922" s="262"/>
      <c r="F1922" s="264"/>
      <c r="G1922" s="264"/>
      <c r="H1922" s="32">
        <f>H1921-B1922</f>
        <v>315168</v>
      </c>
      <c r="I1922" s="164">
        <f>+B1922/M1922</f>
        <v>2199.342222222222</v>
      </c>
      <c r="J1922" s="265"/>
      <c r="K1922" s="192">
        <v>450</v>
      </c>
      <c r="M1922" s="192">
        <v>450</v>
      </c>
    </row>
    <row r="1923" spans="1:13" s="316" customFormat="1" ht="12.75">
      <c r="A1923" s="311"/>
      <c r="B1923" s="312">
        <f>SUM(B1921:B1922)</f>
        <v>-315168</v>
      </c>
      <c r="C1923" s="311" t="s">
        <v>182</v>
      </c>
      <c r="D1923" s="311" t="s">
        <v>203</v>
      </c>
      <c r="E1923" s="311"/>
      <c r="F1923" s="313"/>
      <c r="G1923" s="313"/>
      <c r="H1923" s="65"/>
      <c r="I1923" s="185">
        <f>+B1923/M1923</f>
        <v>-700.3733333333333</v>
      </c>
      <c r="J1923" s="314"/>
      <c r="K1923" s="315">
        <v>450</v>
      </c>
      <c r="M1923" s="315">
        <v>450</v>
      </c>
    </row>
    <row r="1924" spans="8:13" ht="12.75">
      <c r="H1924" s="69"/>
      <c r="I1924" s="76"/>
      <c r="M1924" s="2"/>
    </row>
    <row r="1925" spans="9:13" ht="12.75">
      <c r="I1925" s="22"/>
      <c r="M1925" s="2"/>
    </row>
    <row r="1926" spans="8:13" ht="12.75">
      <c r="H1926" s="6">
        <f>H1908-B1926</f>
        <v>0</v>
      </c>
      <c r="I1926" s="22">
        <f>+B1926/M1926</f>
        <v>0</v>
      </c>
      <c r="M1926" s="2">
        <v>450</v>
      </c>
    </row>
    <row r="1927" spans="1:13" s="57" customFormat="1" ht="13.5" thickBot="1">
      <c r="A1927" s="44"/>
      <c r="B1927" s="330">
        <v>525000</v>
      </c>
      <c r="C1927" s="91" t="s">
        <v>162</v>
      </c>
      <c r="D1927" s="91"/>
      <c r="E1927" s="91"/>
      <c r="F1927" s="246"/>
      <c r="G1927" s="246"/>
      <c r="H1927" s="42"/>
      <c r="I1927" s="48">
        <f>+B1927/M1927</f>
        <v>1166.6666666666667</v>
      </c>
      <c r="J1927" s="48"/>
      <c r="K1927" s="40">
        <v>450</v>
      </c>
      <c r="L1927"/>
      <c r="M1927" s="40">
        <v>450</v>
      </c>
    </row>
    <row r="1928" spans="1:13" s="15" customFormat="1" ht="12.75">
      <c r="A1928" s="12"/>
      <c r="B1928" s="177"/>
      <c r="C1928" s="12"/>
      <c r="D1928" s="12"/>
      <c r="E1928" s="12"/>
      <c r="F1928" s="31"/>
      <c r="G1928" s="30"/>
      <c r="H1928" s="29"/>
      <c r="I1928" s="39"/>
      <c r="J1928" s="39"/>
      <c r="K1928" s="40"/>
      <c r="M1928" s="40"/>
    </row>
    <row r="1929" spans="1:13" ht="12.75" hidden="1">
      <c r="A1929" s="12"/>
      <c r="B1929" s="288">
        <v>525000</v>
      </c>
      <c r="C1929" s="1" t="s">
        <v>163</v>
      </c>
      <c r="D1929" s="1" t="s">
        <v>164</v>
      </c>
      <c r="F1929" s="60" t="s">
        <v>165</v>
      </c>
      <c r="G1929" s="27" t="s">
        <v>73</v>
      </c>
      <c r="H1929" s="6">
        <v>-525000</v>
      </c>
      <c r="I1929" s="22">
        <f>+B1929/M1929</f>
        <v>1166.6666666666667</v>
      </c>
      <c r="J1929" s="22"/>
      <c r="K1929" s="40">
        <v>450</v>
      </c>
      <c r="M1929" s="40">
        <v>450</v>
      </c>
    </row>
    <row r="1930" spans="1:13" ht="12.75" hidden="1">
      <c r="A1930" s="11"/>
      <c r="B1930" s="287">
        <v>525000</v>
      </c>
      <c r="C1930" s="11"/>
      <c r="D1930" s="11" t="s">
        <v>164</v>
      </c>
      <c r="E1930" s="11"/>
      <c r="F1930" s="63"/>
      <c r="G1930" s="18"/>
      <c r="H1930" s="55">
        <v>0</v>
      </c>
      <c r="I1930" s="56">
        <f>+B1930/M1930</f>
        <v>1166.6666666666667</v>
      </c>
      <c r="J1930" s="56"/>
      <c r="K1930" s="154">
        <v>450</v>
      </c>
      <c r="L1930" s="57"/>
      <c r="M1930" s="154">
        <v>450</v>
      </c>
    </row>
    <row r="1931" spans="1:13" ht="12.75" hidden="1">
      <c r="A1931" s="12"/>
      <c r="B1931" s="288"/>
      <c r="F1931" s="60"/>
      <c r="I1931" s="22"/>
      <c r="J1931" s="22"/>
      <c r="K1931" s="40"/>
      <c r="M1931" s="40"/>
    </row>
    <row r="1932" spans="2:6" ht="12.75" hidden="1">
      <c r="B1932" s="288"/>
      <c r="F1932" s="60"/>
    </row>
    <row r="1933" spans="2:6" ht="12.75" hidden="1">
      <c r="B1933" s="288"/>
      <c r="F1933" s="60"/>
    </row>
    <row r="1934" spans="2:6" ht="12.75" hidden="1">
      <c r="B1934" s="288"/>
      <c r="F1934" s="60"/>
    </row>
    <row r="1935" spans="2:6" ht="12.75" hidden="1">
      <c r="B1935" s="288"/>
      <c r="F1935" s="60"/>
    </row>
    <row r="1936" spans="2:6" ht="12.75" hidden="1">
      <c r="B1936" s="288"/>
      <c r="F1936" s="60"/>
    </row>
    <row r="1937" spans="2:6" ht="12.75" hidden="1">
      <c r="B1937" s="288"/>
      <c r="F1937" s="60"/>
    </row>
    <row r="1938" spans="2:6" ht="12.75" hidden="1">
      <c r="B1938" s="288"/>
      <c r="F1938" s="60"/>
    </row>
    <row r="1939" spans="2:6" ht="12.75" hidden="1">
      <c r="B1939" s="288"/>
      <c r="F1939" s="60"/>
    </row>
    <row r="1940" spans="2:6" ht="12.75" hidden="1">
      <c r="B1940" s="288"/>
      <c r="F1940" s="60"/>
    </row>
    <row r="1941" spans="2:6" ht="12.75" hidden="1">
      <c r="B1941" s="288"/>
      <c r="F1941" s="60"/>
    </row>
    <row r="1942" spans="2:6" ht="12.75" hidden="1">
      <c r="B1942" s="288"/>
      <c r="F1942" s="60"/>
    </row>
    <row r="1943" spans="2:6" ht="12.75" hidden="1">
      <c r="B1943" s="288"/>
      <c r="F1943" s="60"/>
    </row>
    <row r="1944" spans="2:6" ht="12.75" hidden="1">
      <c r="B1944" s="288"/>
      <c r="F1944" s="60"/>
    </row>
    <row r="1945" spans="2:6" ht="12.75" hidden="1">
      <c r="B1945" s="288"/>
      <c r="F1945" s="60"/>
    </row>
    <row r="1946" spans="2:6" ht="12.75" hidden="1">
      <c r="B1946" s="288"/>
      <c r="F1946" s="60"/>
    </row>
    <row r="1947" spans="2:6" ht="12.75" hidden="1">
      <c r="B1947" s="288"/>
      <c r="F1947" s="60"/>
    </row>
    <row r="1948" spans="2:6" ht="12.75" hidden="1">
      <c r="B1948" s="288"/>
      <c r="F1948" s="60"/>
    </row>
    <row r="1949" spans="2:6" ht="12.75" hidden="1">
      <c r="B1949" s="288"/>
      <c r="F1949" s="60"/>
    </row>
    <row r="1950" spans="2:6" ht="12.75" hidden="1">
      <c r="B1950" s="288"/>
      <c r="F1950" s="60"/>
    </row>
    <row r="1951" spans="2:6" ht="12.75" hidden="1">
      <c r="B1951" s="288"/>
      <c r="F1951" s="60"/>
    </row>
    <row r="1952" spans="2:6" ht="12.75" hidden="1">
      <c r="B1952" s="288"/>
      <c r="F1952" s="60"/>
    </row>
    <row r="1953" spans="2:6" ht="12.75" hidden="1">
      <c r="B1953" s="288"/>
      <c r="F1953" s="60"/>
    </row>
    <row r="1954" spans="2:6" ht="12.75" hidden="1">
      <c r="B1954" s="288"/>
      <c r="F1954" s="60"/>
    </row>
    <row r="1955" spans="2:6" ht="12.75" hidden="1">
      <c r="B1955" s="288"/>
      <c r="F1955" s="60"/>
    </row>
    <row r="1956" spans="2:6" ht="12.75" hidden="1">
      <c r="B1956" s="288"/>
      <c r="F1956" s="60"/>
    </row>
    <row r="1957" spans="2:6" ht="12.75" hidden="1">
      <c r="B1957" s="288"/>
      <c r="F1957" s="60"/>
    </row>
    <row r="1958" spans="2:6" ht="12.75" hidden="1">
      <c r="B1958" s="288"/>
      <c r="F1958" s="60"/>
    </row>
    <row r="1959" spans="2:6" ht="12.75" hidden="1">
      <c r="B1959" s="288"/>
      <c r="F1959" s="60"/>
    </row>
    <row r="1960" spans="2:6" ht="12.75" hidden="1">
      <c r="B1960" s="288"/>
      <c r="F1960" s="60"/>
    </row>
    <row r="1961" spans="2:6" ht="12.75" hidden="1">
      <c r="B1961" s="288"/>
      <c r="F1961" s="60"/>
    </row>
    <row r="1962" spans="2:6" ht="12.75" hidden="1">
      <c r="B1962" s="288"/>
      <c r="F1962" s="60"/>
    </row>
    <row r="1963" spans="2:6" ht="12.75" hidden="1">
      <c r="B1963" s="288"/>
      <c r="F1963" s="60"/>
    </row>
    <row r="1964" spans="2:6" ht="12.75" hidden="1">
      <c r="B1964" s="288"/>
      <c r="F1964" s="60"/>
    </row>
    <row r="1965" spans="2:6" ht="12.75" hidden="1">
      <c r="B1965" s="288"/>
      <c r="F1965" s="60"/>
    </row>
    <row r="1966" spans="2:6" ht="12.75" hidden="1">
      <c r="B1966" s="288"/>
      <c r="F1966" s="60"/>
    </row>
    <row r="1967" spans="2:6" ht="12.75" hidden="1">
      <c r="B1967" s="288"/>
      <c r="F1967" s="60"/>
    </row>
    <row r="1968" spans="2:6" ht="12.75" hidden="1">
      <c r="B1968" s="288"/>
      <c r="F1968" s="60"/>
    </row>
    <row r="1969" spans="2:6" ht="12.75" hidden="1">
      <c r="B1969" s="288"/>
      <c r="F1969" s="60"/>
    </row>
    <row r="1970" spans="2:6" ht="12.75" hidden="1">
      <c r="B1970" s="288"/>
      <c r="F1970" s="60"/>
    </row>
    <row r="1971" spans="2:6" ht="12.75" hidden="1">
      <c r="B1971" s="288"/>
      <c r="F1971" s="60"/>
    </row>
    <row r="1972" spans="2:6" ht="12.75" hidden="1">
      <c r="B1972" s="288"/>
      <c r="F1972" s="60"/>
    </row>
    <row r="1973" spans="2:6" ht="12.75" hidden="1">
      <c r="B1973" s="288"/>
      <c r="F1973" s="60"/>
    </row>
    <row r="1974" spans="2:6" ht="12.75" hidden="1">
      <c r="B1974" s="288"/>
      <c r="F1974" s="60"/>
    </row>
    <row r="1975" spans="2:6" ht="12.75" hidden="1">
      <c r="B1975" s="288"/>
      <c r="F1975" s="60"/>
    </row>
    <row r="1976" spans="2:6" ht="12.75" hidden="1">
      <c r="B1976" s="288"/>
      <c r="F1976" s="60"/>
    </row>
    <row r="1977" spans="2:6" ht="12.75" hidden="1">
      <c r="B1977" s="288"/>
      <c r="F1977" s="60"/>
    </row>
    <row r="1978" spans="2:6" ht="12.75" hidden="1">
      <c r="B1978" s="288"/>
      <c r="F1978" s="60"/>
    </row>
    <row r="1979" spans="2:6" ht="12.75" hidden="1">
      <c r="B1979" s="288"/>
      <c r="F1979" s="60"/>
    </row>
    <row r="1980" spans="2:6" ht="12.75" hidden="1">
      <c r="B1980" s="288"/>
      <c r="F1980" s="60"/>
    </row>
    <row r="1981" spans="2:6" ht="12.75" hidden="1">
      <c r="B1981" s="288"/>
      <c r="F1981" s="60"/>
    </row>
    <row r="1982" spans="2:6" ht="12.75" hidden="1">
      <c r="B1982" s="288"/>
      <c r="F1982" s="60"/>
    </row>
    <row r="1983" spans="2:6" ht="12.75" hidden="1">
      <c r="B1983" s="288"/>
      <c r="F1983" s="60"/>
    </row>
    <row r="1984" spans="2:6" ht="12.75" hidden="1">
      <c r="B1984" s="288"/>
      <c r="F1984" s="60"/>
    </row>
    <row r="1985" spans="2:6" ht="12.75" hidden="1">
      <c r="B1985" s="288"/>
      <c r="F1985" s="60"/>
    </row>
    <row r="1986" spans="2:6" ht="12.75" hidden="1">
      <c r="B1986" s="288"/>
      <c r="F1986" s="60"/>
    </row>
    <row r="1987" spans="2:6" ht="12.75" hidden="1">
      <c r="B1987" s="288"/>
      <c r="F1987" s="60"/>
    </row>
    <row r="1988" spans="2:6" ht="12.75" hidden="1">
      <c r="B1988" s="288"/>
      <c r="F1988" s="60"/>
    </row>
    <row r="1989" spans="2:6" ht="12.75" hidden="1">
      <c r="B1989" s="288"/>
      <c r="F1989" s="60"/>
    </row>
    <row r="1990" spans="2:6" ht="12.75" hidden="1">
      <c r="B1990" s="288"/>
      <c r="F1990" s="60"/>
    </row>
    <row r="1991" spans="2:6" ht="12.75" hidden="1">
      <c r="B1991" s="288"/>
      <c r="F1991" s="60"/>
    </row>
    <row r="1992" spans="2:6" ht="12.75" hidden="1">
      <c r="B1992" s="288"/>
      <c r="F1992" s="60"/>
    </row>
    <row r="1993" spans="2:6" ht="12.75" hidden="1">
      <c r="B1993" s="288"/>
      <c r="F1993" s="60"/>
    </row>
    <row r="1994" spans="2:6" ht="12.75" hidden="1">
      <c r="B1994" s="288"/>
      <c r="F1994" s="60"/>
    </row>
    <row r="1995" spans="2:6" ht="12.75" hidden="1">
      <c r="B1995" s="288"/>
      <c r="F1995" s="60"/>
    </row>
    <row r="1996" spans="2:6" ht="12.75" hidden="1">
      <c r="B1996" s="288"/>
      <c r="F1996" s="60"/>
    </row>
    <row r="1997" spans="2:6" ht="12.75" hidden="1">
      <c r="B1997" s="288"/>
      <c r="F1997" s="60"/>
    </row>
    <row r="1998" spans="2:6" ht="12.75" hidden="1">
      <c r="B1998" s="288"/>
      <c r="F1998" s="60"/>
    </row>
    <row r="1999" spans="2:6" ht="12.75" hidden="1">
      <c r="B1999" s="288"/>
      <c r="F1999" s="60"/>
    </row>
    <row r="2000" spans="2:6" ht="12.75" hidden="1">
      <c r="B2000" s="288"/>
      <c r="F2000" s="60"/>
    </row>
    <row r="2001" spans="2:6" ht="12.75" hidden="1">
      <c r="B2001" s="288"/>
      <c r="F2001" s="60"/>
    </row>
    <row r="2002" spans="2:6" ht="12.75" hidden="1">
      <c r="B2002" s="288"/>
      <c r="F2002" s="60"/>
    </row>
    <row r="2003" spans="2:6" ht="12.75" hidden="1">
      <c r="B2003" s="288"/>
      <c r="F2003" s="60"/>
    </row>
    <row r="2004" spans="2:6" ht="12.75" hidden="1">
      <c r="B2004" s="288"/>
      <c r="F2004" s="60"/>
    </row>
    <row r="2005" spans="2:6" ht="12.75" hidden="1">
      <c r="B2005" s="288"/>
      <c r="F2005" s="60"/>
    </row>
    <row r="2006" spans="2:6" ht="12.75" hidden="1">
      <c r="B2006" s="288"/>
      <c r="F2006" s="60"/>
    </row>
    <row r="2007" spans="2:6" ht="12.75" hidden="1">
      <c r="B2007" s="288"/>
      <c r="F2007" s="60"/>
    </row>
    <row r="2008" spans="2:6" ht="12.75" hidden="1">
      <c r="B2008" s="288"/>
      <c r="F2008" s="60"/>
    </row>
    <row r="2009" spans="2:6" ht="12.75" hidden="1">
      <c r="B2009" s="288"/>
      <c r="F2009" s="60"/>
    </row>
    <row r="2010" spans="2:6" ht="12.75" hidden="1">
      <c r="B2010" s="288"/>
      <c r="F2010" s="60"/>
    </row>
    <row r="2011" spans="2:6" ht="12.75" hidden="1">
      <c r="B2011" s="288"/>
      <c r="F2011" s="60"/>
    </row>
    <row r="2012" spans="2:6" ht="12.75" hidden="1">
      <c r="B2012" s="288"/>
      <c r="F2012" s="60"/>
    </row>
    <row r="2013" spans="2:6" ht="12.75" hidden="1">
      <c r="B2013" s="288"/>
      <c r="F2013" s="60"/>
    </row>
    <row r="2014" spans="2:6" ht="12.75" hidden="1">
      <c r="B2014" s="288"/>
      <c r="F2014" s="60"/>
    </row>
    <row r="2015" spans="2:6" ht="12.75" hidden="1">
      <c r="B2015" s="288"/>
      <c r="F2015" s="60"/>
    </row>
    <row r="2016" spans="2:6" ht="12.75" hidden="1">
      <c r="B2016" s="288"/>
      <c r="F2016" s="60"/>
    </row>
    <row r="2017" spans="2:6" ht="12.75" hidden="1">
      <c r="B2017" s="288"/>
      <c r="F2017" s="60"/>
    </row>
    <row r="2018" spans="2:6" ht="12.75" hidden="1">
      <c r="B2018" s="288"/>
      <c r="F2018" s="60"/>
    </row>
    <row r="2019" spans="2:6" ht="12.75" hidden="1">
      <c r="B2019" s="288"/>
      <c r="F2019" s="60"/>
    </row>
    <row r="2020" spans="2:6" ht="12.75" hidden="1">
      <c r="B2020" s="288"/>
      <c r="F2020" s="60"/>
    </row>
    <row r="2021" spans="2:6" ht="12.75" hidden="1">
      <c r="B2021" s="288"/>
      <c r="F2021" s="60"/>
    </row>
    <row r="2022" spans="2:6" ht="12.75" hidden="1">
      <c r="B2022" s="288"/>
      <c r="F2022" s="60"/>
    </row>
    <row r="2023" spans="2:6" ht="12.75" hidden="1">
      <c r="B2023" s="288"/>
      <c r="F2023" s="60"/>
    </row>
    <row r="2024" spans="2:6" ht="12.75" hidden="1">
      <c r="B2024" s="288"/>
      <c r="F2024" s="60"/>
    </row>
    <row r="2025" spans="2:6" ht="12.75" hidden="1">
      <c r="B2025" s="288"/>
      <c r="F2025" s="60"/>
    </row>
    <row r="2026" spans="2:6" ht="12.75" hidden="1">
      <c r="B2026" s="288"/>
      <c r="F2026" s="60"/>
    </row>
    <row r="2027" spans="2:6" ht="12.75" hidden="1">
      <c r="B2027" s="288"/>
      <c r="F2027" s="60"/>
    </row>
    <row r="2028" spans="2:6" ht="12.75" hidden="1">
      <c r="B2028" s="288"/>
      <c r="F2028" s="60"/>
    </row>
    <row r="2029" spans="2:6" ht="12.75" hidden="1">
      <c r="B2029" s="288"/>
      <c r="F2029" s="60"/>
    </row>
    <row r="2030" spans="2:6" ht="12.75" hidden="1">
      <c r="B2030" s="288"/>
      <c r="F2030" s="60"/>
    </row>
    <row r="2031" spans="2:6" ht="12.75" hidden="1">
      <c r="B2031" s="288"/>
      <c r="F2031" s="60"/>
    </row>
    <row r="2032" spans="2:6" ht="12.75" hidden="1">
      <c r="B2032" s="288"/>
      <c r="F2032" s="60"/>
    </row>
    <row r="2033" spans="2:6" ht="12.75" hidden="1">
      <c r="B2033" s="288"/>
      <c r="F2033" s="60"/>
    </row>
    <row r="2034" spans="2:6" ht="12.75" hidden="1">
      <c r="B2034" s="288"/>
      <c r="F2034" s="60"/>
    </row>
    <row r="2035" spans="2:6" ht="12.75" hidden="1">
      <c r="B2035" s="288"/>
      <c r="F2035" s="60"/>
    </row>
    <row r="2036" spans="2:6" ht="12.75" hidden="1">
      <c r="B2036" s="288"/>
      <c r="F2036" s="60"/>
    </row>
    <row r="2037" spans="2:6" ht="12.75" hidden="1">
      <c r="B2037" s="288"/>
      <c r="F2037" s="60"/>
    </row>
    <row r="2038" spans="2:6" ht="12.75" hidden="1">
      <c r="B2038" s="288"/>
      <c r="F2038" s="60"/>
    </row>
    <row r="2039" spans="2:6" ht="12.75" hidden="1">
      <c r="B2039" s="288"/>
      <c r="F2039" s="60"/>
    </row>
    <row r="2040" spans="2:6" ht="12.75" hidden="1">
      <c r="B2040" s="288"/>
      <c r="F2040" s="60"/>
    </row>
    <row r="2041" spans="2:6" ht="12.75" hidden="1">
      <c r="B2041" s="288"/>
      <c r="F2041" s="60"/>
    </row>
    <row r="2042" spans="2:6" ht="12.75" hidden="1">
      <c r="B2042" s="288"/>
      <c r="F2042" s="60"/>
    </row>
    <row r="2043" spans="2:6" ht="12.75" hidden="1">
      <c r="B2043" s="288"/>
      <c r="F2043" s="60"/>
    </row>
    <row r="2044" spans="2:6" ht="12.75" hidden="1">
      <c r="B2044" s="288"/>
      <c r="F2044" s="60"/>
    </row>
    <row r="2045" spans="2:6" ht="12.75" hidden="1">
      <c r="B2045" s="288"/>
      <c r="F2045" s="60"/>
    </row>
    <row r="2046" spans="2:6" ht="12.75" hidden="1">
      <c r="B2046" s="288"/>
      <c r="F2046" s="60"/>
    </row>
    <row r="2047" spans="2:6" ht="12.75" hidden="1">
      <c r="B2047" s="288"/>
      <c r="F2047" s="60"/>
    </row>
    <row r="2048" spans="2:6" ht="12.75" hidden="1">
      <c r="B2048" s="288"/>
      <c r="F2048" s="60"/>
    </row>
    <row r="2049" spans="2:6" ht="12.75" hidden="1">
      <c r="B2049" s="288"/>
      <c r="F2049" s="60"/>
    </row>
    <row r="2050" spans="2:6" ht="12.75" hidden="1">
      <c r="B2050" s="288"/>
      <c r="F2050" s="60"/>
    </row>
    <row r="2051" spans="2:6" ht="12.75" hidden="1">
      <c r="B2051" s="288"/>
      <c r="F2051" s="60"/>
    </row>
    <row r="2052" spans="2:6" ht="12.75" hidden="1">
      <c r="B2052" s="288"/>
      <c r="F2052" s="60"/>
    </row>
    <row r="2053" spans="2:6" ht="12.75" hidden="1">
      <c r="B2053" s="288"/>
      <c r="F2053" s="60"/>
    </row>
    <row r="2054" spans="2:6" ht="12.75" hidden="1">
      <c r="B2054" s="288"/>
      <c r="F2054" s="60"/>
    </row>
    <row r="2055" spans="2:6" ht="12.75" hidden="1">
      <c r="B2055" s="288"/>
      <c r="F2055" s="60"/>
    </row>
    <row r="2056" spans="2:6" ht="12.75" hidden="1">
      <c r="B2056" s="288"/>
      <c r="F2056" s="60"/>
    </row>
    <row r="2057" spans="2:6" ht="12.75" hidden="1">
      <c r="B2057" s="288"/>
      <c r="F2057" s="60"/>
    </row>
    <row r="2058" spans="2:6" ht="12.75" hidden="1">
      <c r="B2058" s="288"/>
      <c r="F2058" s="60"/>
    </row>
    <row r="2059" spans="2:6" ht="12.75" hidden="1">
      <c r="B2059" s="288"/>
      <c r="F2059" s="60"/>
    </row>
    <row r="2060" spans="2:6" ht="12.75" hidden="1">
      <c r="B2060" s="288"/>
      <c r="F2060" s="60"/>
    </row>
    <row r="2061" spans="2:6" ht="12.75" hidden="1">
      <c r="B2061" s="288"/>
      <c r="F2061" s="60"/>
    </row>
    <row r="2062" spans="2:6" ht="12.75" hidden="1">
      <c r="B2062" s="288"/>
      <c r="F2062" s="60"/>
    </row>
    <row r="2063" spans="2:6" ht="12.75" hidden="1">
      <c r="B2063" s="288"/>
      <c r="F2063" s="60"/>
    </row>
    <row r="2064" spans="2:6" ht="12.75" hidden="1">
      <c r="B2064" s="288"/>
      <c r="F2064" s="60"/>
    </row>
    <row r="2065" spans="2:6" ht="12.75" hidden="1">
      <c r="B2065" s="288"/>
      <c r="F2065" s="60"/>
    </row>
    <row r="2066" spans="2:6" ht="12.75" hidden="1">
      <c r="B2066" s="288"/>
      <c r="F2066" s="60"/>
    </row>
    <row r="2067" spans="2:6" ht="12.75" hidden="1">
      <c r="B2067" s="288"/>
      <c r="F2067" s="60"/>
    </row>
    <row r="2068" spans="2:6" ht="12.75" hidden="1">
      <c r="B2068" s="288"/>
      <c r="F2068" s="60"/>
    </row>
    <row r="2069" spans="2:6" ht="12.75" hidden="1">
      <c r="B2069" s="288"/>
      <c r="F2069" s="60"/>
    </row>
    <row r="2070" spans="2:6" ht="12.75" hidden="1">
      <c r="B2070" s="288"/>
      <c r="F2070" s="60"/>
    </row>
    <row r="2071" spans="2:6" ht="12.75" hidden="1">
      <c r="B2071" s="288"/>
      <c r="F2071" s="60"/>
    </row>
    <row r="2072" spans="2:6" ht="12.75" hidden="1">
      <c r="B2072" s="288"/>
      <c r="F2072" s="60"/>
    </row>
    <row r="2073" spans="2:6" ht="12.75" hidden="1">
      <c r="B2073" s="288"/>
      <c r="F2073" s="60"/>
    </row>
    <row r="2074" spans="2:6" ht="12.75" hidden="1">
      <c r="B2074" s="288"/>
      <c r="F2074" s="60"/>
    </row>
    <row r="2075" spans="2:6" ht="12.75" hidden="1">
      <c r="B2075" s="288"/>
      <c r="F2075" s="60"/>
    </row>
    <row r="2076" spans="2:6" ht="12.75" hidden="1">
      <c r="B2076" s="288"/>
      <c r="F2076" s="60"/>
    </row>
    <row r="2077" spans="2:6" ht="12.75" hidden="1">
      <c r="B2077" s="288"/>
      <c r="F2077" s="60"/>
    </row>
    <row r="2078" spans="2:6" ht="12.75" hidden="1">
      <c r="B2078" s="288"/>
      <c r="F2078" s="60"/>
    </row>
    <row r="2079" spans="2:6" ht="12.75" hidden="1">
      <c r="B2079" s="288"/>
      <c r="F2079" s="60"/>
    </row>
    <row r="2080" spans="2:6" ht="12.75" hidden="1">
      <c r="B2080" s="288"/>
      <c r="F2080" s="60"/>
    </row>
    <row r="2081" spans="2:6" ht="12.75" hidden="1">
      <c r="B2081" s="288"/>
      <c r="F2081" s="60"/>
    </row>
    <row r="2082" spans="2:6" ht="12.75" hidden="1">
      <c r="B2082" s="288"/>
      <c r="F2082" s="60"/>
    </row>
    <row r="2083" spans="2:6" ht="12.75" hidden="1">
      <c r="B2083" s="288"/>
      <c r="F2083" s="60"/>
    </row>
    <row r="2084" spans="2:6" ht="12.75" hidden="1">
      <c r="B2084" s="288"/>
      <c r="F2084" s="60"/>
    </row>
    <row r="2085" spans="2:6" ht="12.75" hidden="1">
      <c r="B2085" s="288"/>
      <c r="F2085" s="60"/>
    </row>
    <row r="2086" spans="2:6" ht="12.75" hidden="1">
      <c r="B2086" s="288"/>
      <c r="F2086" s="60"/>
    </row>
    <row r="2087" spans="2:6" ht="12.75" hidden="1">
      <c r="B2087" s="288"/>
      <c r="F2087" s="60"/>
    </row>
    <row r="2088" spans="2:6" ht="12.75" hidden="1">
      <c r="B2088" s="288"/>
      <c r="F2088" s="60"/>
    </row>
    <row r="2089" spans="2:6" ht="12.75" hidden="1">
      <c r="B2089" s="288"/>
      <c r="F2089" s="60"/>
    </row>
    <row r="2090" spans="2:6" ht="12.75" hidden="1">
      <c r="B2090" s="288"/>
      <c r="F2090" s="60"/>
    </row>
    <row r="2091" spans="2:6" ht="12.75" hidden="1">
      <c r="B2091" s="288"/>
      <c r="F2091" s="60"/>
    </row>
    <row r="2092" spans="2:6" ht="12.75" hidden="1">
      <c r="B2092" s="288"/>
      <c r="F2092" s="60"/>
    </row>
    <row r="2093" spans="2:6" ht="12.75" hidden="1">
      <c r="B2093" s="288"/>
      <c r="F2093" s="60"/>
    </row>
    <row r="2094" spans="2:6" ht="12.75" hidden="1">
      <c r="B2094" s="288"/>
      <c r="F2094" s="60"/>
    </row>
    <row r="2095" spans="2:6" ht="12.75" hidden="1">
      <c r="B2095" s="288"/>
      <c r="F2095" s="60"/>
    </row>
    <row r="2096" spans="2:6" ht="12.75" hidden="1">
      <c r="B2096" s="288"/>
      <c r="F2096" s="60"/>
    </row>
    <row r="2097" spans="2:6" ht="12.75" hidden="1">
      <c r="B2097" s="288"/>
      <c r="F2097" s="60"/>
    </row>
    <row r="2098" spans="2:6" ht="12.75" hidden="1">
      <c r="B2098" s="288"/>
      <c r="F2098" s="60"/>
    </row>
    <row r="2099" spans="2:6" ht="12.75" hidden="1">
      <c r="B2099" s="288"/>
      <c r="F2099" s="60"/>
    </row>
    <row r="2100" spans="2:6" ht="12.75" hidden="1">
      <c r="B2100" s="288"/>
      <c r="F2100" s="60"/>
    </row>
    <row r="2101" spans="2:6" ht="12.75" hidden="1">
      <c r="B2101" s="288"/>
      <c r="F2101" s="60"/>
    </row>
    <row r="2102" spans="2:6" ht="12.75" hidden="1">
      <c r="B2102" s="288"/>
      <c r="F2102" s="60"/>
    </row>
    <row r="2103" spans="2:6" ht="12.75" hidden="1">
      <c r="B2103" s="288"/>
      <c r="F2103" s="60"/>
    </row>
    <row r="2104" spans="2:6" ht="12.75" hidden="1">
      <c r="B2104" s="288"/>
      <c r="F2104" s="60"/>
    </row>
    <row r="2105" spans="2:6" ht="12.75" hidden="1">
      <c r="B2105" s="288"/>
      <c r="F2105" s="60"/>
    </row>
    <row r="2106" spans="2:6" ht="12.75" hidden="1">
      <c r="B2106" s="288"/>
      <c r="F2106" s="60"/>
    </row>
    <row r="2107" spans="2:6" ht="12.75" hidden="1">
      <c r="B2107" s="288"/>
      <c r="F2107" s="60"/>
    </row>
    <row r="2108" spans="2:6" ht="12.75" hidden="1">
      <c r="B2108" s="288"/>
      <c r="F2108" s="60"/>
    </row>
    <row r="2109" spans="2:6" ht="12.75" hidden="1">
      <c r="B2109" s="288"/>
      <c r="F2109" s="60"/>
    </row>
    <row r="2110" spans="2:6" ht="12.75" hidden="1">
      <c r="B2110" s="288"/>
      <c r="F2110" s="60"/>
    </row>
    <row r="2111" spans="2:6" ht="12.75" hidden="1">
      <c r="B2111" s="288"/>
      <c r="F2111" s="60"/>
    </row>
    <row r="2112" spans="2:6" ht="12.75" hidden="1">
      <c r="B2112" s="288"/>
      <c r="F2112" s="60"/>
    </row>
    <row r="2113" spans="2:6" ht="12.75" hidden="1">
      <c r="B2113" s="288"/>
      <c r="F2113" s="60"/>
    </row>
    <row r="2114" spans="2:6" ht="12.75" hidden="1">
      <c r="B2114" s="288"/>
      <c r="F2114" s="60"/>
    </row>
    <row r="2115" spans="2:6" ht="12.75" hidden="1">
      <c r="B2115" s="288"/>
      <c r="F2115" s="60"/>
    </row>
    <row r="2116" spans="2:6" ht="12.75" hidden="1">
      <c r="B2116" s="288"/>
      <c r="F2116" s="60"/>
    </row>
    <row r="2117" spans="2:6" ht="12.75" hidden="1">
      <c r="B2117" s="288"/>
      <c r="F2117" s="60"/>
    </row>
    <row r="2118" spans="2:6" ht="12.75" hidden="1">
      <c r="B2118" s="288"/>
      <c r="F2118" s="60"/>
    </row>
    <row r="2119" spans="2:6" ht="12.75" hidden="1">
      <c r="B2119" s="288"/>
      <c r="F2119" s="60"/>
    </row>
    <row r="2120" spans="2:6" ht="12.75" hidden="1">
      <c r="B2120" s="288"/>
      <c r="F2120" s="60"/>
    </row>
    <row r="2121" spans="2:6" ht="12.75" hidden="1">
      <c r="B2121" s="288"/>
      <c r="F2121" s="60"/>
    </row>
    <row r="2122" spans="2:6" ht="12.75" hidden="1">
      <c r="B2122" s="288"/>
      <c r="F2122" s="60"/>
    </row>
    <row r="2123" spans="2:6" ht="12.75" hidden="1">
      <c r="B2123" s="288"/>
      <c r="F2123" s="60"/>
    </row>
    <row r="2124" spans="2:6" ht="12.75" hidden="1">
      <c r="B2124" s="288"/>
      <c r="F2124" s="60"/>
    </row>
    <row r="2125" spans="2:6" ht="12.75" hidden="1">
      <c r="B2125" s="288"/>
      <c r="F2125" s="60"/>
    </row>
    <row r="2126" spans="2:6" ht="12.75" hidden="1">
      <c r="B2126" s="288"/>
      <c r="F2126" s="60"/>
    </row>
    <row r="2127" spans="2:6" ht="12.75" hidden="1">
      <c r="B2127" s="288"/>
      <c r="F2127" s="60"/>
    </row>
    <row r="2128" spans="2:6" ht="12.75" hidden="1">
      <c r="B2128" s="288"/>
      <c r="F2128" s="60"/>
    </row>
    <row r="2129" spans="2:6" ht="12.75" hidden="1">
      <c r="B2129" s="288"/>
      <c r="F2129" s="60"/>
    </row>
    <row r="2130" spans="2:6" ht="12.75" hidden="1">
      <c r="B2130" s="288"/>
      <c r="F2130" s="60"/>
    </row>
    <row r="2131" spans="2:6" ht="12.75" hidden="1">
      <c r="B2131" s="288"/>
      <c r="F2131" s="60"/>
    </row>
    <row r="2132" spans="2:6" ht="12.75" hidden="1">
      <c r="B2132" s="288"/>
      <c r="F2132" s="60"/>
    </row>
    <row r="2133" spans="2:6" ht="12.75" hidden="1">
      <c r="B2133" s="288"/>
      <c r="F2133" s="60"/>
    </row>
    <row r="2134" spans="2:6" ht="12.75" hidden="1">
      <c r="B2134" s="288"/>
      <c r="F2134" s="60"/>
    </row>
    <row r="2135" spans="2:6" ht="12.75" hidden="1">
      <c r="B2135" s="288"/>
      <c r="F2135" s="60"/>
    </row>
    <row r="2136" spans="2:6" ht="12.75" hidden="1">
      <c r="B2136" s="288"/>
      <c r="F2136" s="60"/>
    </row>
    <row r="2137" spans="2:6" ht="12.75" hidden="1">
      <c r="B2137" s="288"/>
      <c r="F2137" s="60"/>
    </row>
    <row r="2138" spans="2:6" ht="12.75" hidden="1">
      <c r="B2138" s="288"/>
      <c r="F2138" s="60"/>
    </row>
    <row r="2139" spans="2:6" ht="12.75" hidden="1">
      <c r="B2139" s="288"/>
      <c r="F2139" s="60"/>
    </row>
    <row r="2140" spans="2:6" ht="12.75" hidden="1">
      <c r="B2140" s="288"/>
      <c r="F2140" s="60"/>
    </row>
    <row r="2141" spans="2:6" ht="12.75" hidden="1">
      <c r="B2141" s="288"/>
      <c r="F2141" s="60"/>
    </row>
    <row r="2142" spans="2:6" ht="12.75" hidden="1">
      <c r="B2142" s="288"/>
      <c r="F2142" s="60"/>
    </row>
    <row r="2143" spans="2:6" ht="12.75" hidden="1">
      <c r="B2143" s="288"/>
      <c r="F2143" s="60"/>
    </row>
    <row r="2144" spans="2:6" ht="12.75" hidden="1">
      <c r="B2144" s="288"/>
      <c r="F2144" s="60"/>
    </row>
    <row r="2145" spans="2:6" ht="12.75" hidden="1">
      <c r="B2145" s="288"/>
      <c r="F2145" s="60"/>
    </row>
    <row r="2146" spans="2:6" ht="12.75" hidden="1">
      <c r="B2146" s="288"/>
      <c r="F2146" s="60"/>
    </row>
    <row r="2147" spans="2:6" ht="12.75" hidden="1">
      <c r="B2147" s="288"/>
      <c r="F2147" s="60"/>
    </row>
    <row r="2148" spans="2:6" ht="12.75" hidden="1">
      <c r="B2148" s="288"/>
      <c r="F2148" s="60"/>
    </row>
    <row r="2149" spans="2:6" ht="12.75" hidden="1">
      <c r="B2149" s="288"/>
      <c r="F2149" s="60"/>
    </row>
    <row r="2150" spans="2:6" ht="12.75" hidden="1">
      <c r="B2150" s="288"/>
      <c r="F2150" s="60"/>
    </row>
    <row r="2151" spans="2:6" ht="12.75" hidden="1">
      <c r="B2151" s="288"/>
      <c r="F2151" s="60"/>
    </row>
    <row r="2152" spans="2:6" ht="12.75" hidden="1">
      <c r="B2152" s="288"/>
      <c r="F2152" s="60"/>
    </row>
    <row r="2153" spans="2:6" ht="12.75" hidden="1">
      <c r="B2153" s="288"/>
      <c r="F2153" s="60"/>
    </row>
    <row r="2154" spans="2:6" ht="12.75" hidden="1">
      <c r="B2154" s="288"/>
      <c r="F2154" s="60"/>
    </row>
    <row r="2155" spans="2:6" ht="12.75" hidden="1">
      <c r="B2155" s="288"/>
      <c r="F2155" s="60"/>
    </row>
    <row r="2156" spans="2:6" ht="12.75" hidden="1">
      <c r="B2156" s="288"/>
      <c r="F2156" s="60"/>
    </row>
    <row r="2157" spans="2:6" ht="12.75" hidden="1">
      <c r="B2157" s="288"/>
      <c r="F2157" s="60"/>
    </row>
    <row r="2158" spans="2:6" ht="12.75" hidden="1">
      <c r="B2158" s="288"/>
      <c r="F2158" s="60"/>
    </row>
    <row r="2159" spans="2:6" ht="12.75" hidden="1">
      <c r="B2159" s="288"/>
      <c r="F2159" s="60"/>
    </row>
    <row r="2160" spans="2:6" ht="12.75" hidden="1">
      <c r="B2160" s="288"/>
      <c r="F2160" s="60"/>
    </row>
    <row r="2161" spans="2:6" ht="12.75" hidden="1">
      <c r="B2161" s="288"/>
      <c r="F2161" s="60"/>
    </row>
    <row r="2162" spans="2:6" ht="12.75" hidden="1">
      <c r="B2162" s="288"/>
      <c r="F2162" s="60"/>
    </row>
    <row r="2163" spans="2:6" ht="12.75" hidden="1">
      <c r="B2163" s="288"/>
      <c r="F2163" s="60"/>
    </row>
    <row r="2164" spans="2:6" ht="12.75" hidden="1">
      <c r="B2164" s="288"/>
      <c r="F2164" s="60"/>
    </row>
    <row r="2165" spans="2:6" ht="12.75" hidden="1">
      <c r="B2165" s="288"/>
      <c r="F2165" s="60"/>
    </row>
    <row r="2166" spans="2:6" ht="12.75" hidden="1">
      <c r="B2166" s="288"/>
      <c r="F2166" s="60"/>
    </row>
    <row r="2167" spans="2:6" ht="12.75" hidden="1">
      <c r="B2167" s="288"/>
      <c r="F2167" s="60"/>
    </row>
    <row r="2168" spans="2:6" ht="12.75" hidden="1">
      <c r="B2168" s="288"/>
      <c r="F2168" s="60"/>
    </row>
    <row r="2169" spans="2:6" ht="12.75" hidden="1">
      <c r="B2169" s="288"/>
      <c r="F2169" s="60"/>
    </row>
    <row r="2170" spans="2:6" ht="12.75" hidden="1">
      <c r="B2170" s="288"/>
      <c r="F2170" s="60"/>
    </row>
    <row r="2171" spans="2:6" ht="12.75" hidden="1">
      <c r="B2171" s="288"/>
      <c r="F2171" s="60"/>
    </row>
    <row r="2172" spans="2:6" ht="12.75" hidden="1">
      <c r="B2172" s="288"/>
      <c r="F2172" s="60"/>
    </row>
    <row r="2173" spans="2:6" ht="12.75" hidden="1">
      <c r="B2173" s="288"/>
      <c r="F2173" s="60"/>
    </row>
    <row r="2174" spans="2:6" ht="12.75" hidden="1">
      <c r="B2174" s="288"/>
      <c r="F2174" s="60"/>
    </row>
    <row r="2175" spans="2:6" ht="12.75" hidden="1">
      <c r="B2175" s="288"/>
      <c r="F2175" s="60"/>
    </row>
    <row r="2176" spans="2:6" ht="12.75" hidden="1">
      <c r="B2176" s="288"/>
      <c r="F2176" s="60"/>
    </row>
    <row r="2177" spans="2:6" ht="12.75" hidden="1">
      <c r="B2177" s="288"/>
      <c r="F2177" s="60"/>
    </row>
    <row r="2178" spans="2:6" ht="12.75" hidden="1">
      <c r="B2178" s="288"/>
      <c r="F2178" s="60"/>
    </row>
    <row r="2179" spans="2:6" ht="12.75" hidden="1">
      <c r="B2179" s="288"/>
      <c r="F2179" s="60"/>
    </row>
    <row r="2180" spans="2:6" ht="12.75" hidden="1">
      <c r="B2180" s="288"/>
      <c r="F2180" s="60"/>
    </row>
    <row r="2181" spans="2:6" ht="12.75" hidden="1">
      <c r="B2181" s="288"/>
      <c r="F2181" s="60"/>
    </row>
    <row r="2182" spans="2:6" ht="12.75" hidden="1">
      <c r="B2182" s="288"/>
      <c r="F2182" s="60"/>
    </row>
    <row r="2183" spans="2:6" ht="12.75" hidden="1">
      <c r="B2183" s="288"/>
      <c r="F2183" s="60"/>
    </row>
    <row r="2184" spans="2:6" ht="12.75" hidden="1">
      <c r="B2184" s="288"/>
      <c r="F2184" s="60"/>
    </row>
    <row r="2185" spans="2:6" ht="12.75" hidden="1">
      <c r="B2185" s="288"/>
      <c r="F2185" s="60"/>
    </row>
    <row r="2186" spans="2:6" ht="12.75" hidden="1">
      <c r="B2186" s="288"/>
      <c r="F2186" s="60"/>
    </row>
    <row r="2187" spans="2:6" ht="12.75" hidden="1">
      <c r="B2187" s="288"/>
      <c r="F2187" s="60"/>
    </row>
    <row r="2188" spans="2:6" ht="12.75" hidden="1">
      <c r="B2188" s="288"/>
      <c r="F2188" s="60"/>
    </row>
    <row r="2189" spans="2:6" ht="12.75" hidden="1">
      <c r="B2189" s="288"/>
      <c r="F2189" s="60"/>
    </row>
    <row r="2190" spans="2:6" ht="12.75" hidden="1">
      <c r="B2190" s="288"/>
      <c r="F2190" s="60"/>
    </row>
    <row r="2191" spans="2:6" ht="12.75" hidden="1">
      <c r="B2191" s="288"/>
      <c r="F2191" s="60"/>
    </row>
    <row r="2192" spans="2:6" ht="12.75" hidden="1">
      <c r="B2192" s="288"/>
      <c r="F2192" s="60"/>
    </row>
    <row r="2193" spans="2:6" ht="12.75" hidden="1">
      <c r="B2193" s="288"/>
      <c r="F2193" s="60"/>
    </row>
    <row r="2194" spans="2:6" ht="12.75" hidden="1">
      <c r="B2194" s="288"/>
      <c r="F2194" s="60"/>
    </row>
    <row r="2195" spans="2:6" ht="12.75" hidden="1">
      <c r="B2195" s="288"/>
      <c r="F2195" s="60"/>
    </row>
    <row r="2196" spans="2:6" ht="12.75" hidden="1">
      <c r="B2196" s="288"/>
      <c r="F2196" s="60"/>
    </row>
    <row r="2197" spans="2:6" ht="12.75" hidden="1">
      <c r="B2197" s="288"/>
      <c r="F2197" s="60"/>
    </row>
    <row r="2198" spans="2:6" ht="12.75" hidden="1">
      <c r="B2198" s="288"/>
      <c r="F2198" s="60"/>
    </row>
    <row r="2199" spans="2:6" ht="12.75" hidden="1">
      <c r="B2199" s="288"/>
      <c r="F2199" s="60"/>
    </row>
    <row r="2200" spans="2:6" ht="12.75" hidden="1">
      <c r="B2200" s="288"/>
      <c r="F2200" s="60"/>
    </row>
    <row r="2201" spans="2:6" ht="12.75" hidden="1">
      <c r="B2201" s="288"/>
      <c r="F2201" s="60"/>
    </row>
    <row r="2202" spans="2:6" ht="12.75" hidden="1">
      <c r="B2202" s="288"/>
      <c r="F2202" s="60"/>
    </row>
    <row r="2203" spans="2:6" ht="12.75" hidden="1">
      <c r="B2203" s="288"/>
      <c r="F2203" s="60"/>
    </row>
    <row r="2204" spans="2:6" ht="12.75" hidden="1">
      <c r="B2204" s="288"/>
      <c r="F2204" s="60"/>
    </row>
    <row r="2205" spans="2:6" ht="12.75" hidden="1">
      <c r="B2205" s="288"/>
      <c r="F2205" s="60"/>
    </row>
    <row r="2206" spans="2:6" ht="12.75" hidden="1">
      <c r="B2206" s="288"/>
      <c r="F2206" s="60"/>
    </row>
    <row r="2207" spans="2:6" ht="12.75" hidden="1">
      <c r="B2207" s="288"/>
      <c r="F2207" s="60"/>
    </row>
    <row r="2208" spans="2:6" ht="12.75" hidden="1">
      <c r="B2208" s="288"/>
      <c r="F2208" s="60"/>
    </row>
    <row r="2209" spans="2:6" ht="12.75" hidden="1">
      <c r="B2209" s="288"/>
      <c r="F2209" s="60"/>
    </row>
    <row r="2210" spans="2:6" ht="12.75" hidden="1">
      <c r="B2210" s="288"/>
      <c r="F2210" s="60"/>
    </row>
    <row r="2211" spans="2:6" ht="12.75" hidden="1">
      <c r="B2211" s="288"/>
      <c r="F2211" s="60"/>
    </row>
    <row r="2212" spans="2:6" ht="12.75" hidden="1">
      <c r="B2212" s="288"/>
      <c r="F2212" s="60"/>
    </row>
    <row r="2213" spans="2:6" ht="12.75" hidden="1">
      <c r="B2213" s="288"/>
      <c r="F2213" s="60"/>
    </row>
    <row r="2214" spans="2:6" ht="12.75" hidden="1">
      <c r="B2214" s="288"/>
      <c r="F2214" s="60"/>
    </row>
    <row r="2215" spans="2:6" ht="12.75" hidden="1">
      <c r="B2215" s="288"/>
      <c r="F2215" s="60"/>
    </row>
    <row r="2216" spans="2:6" ht="12.75" hidden="1">
      <c r="B2216" s="288"/>
      <c r="F2216" s="60"/>
    </row>
    <row r="2217" spans="2:6" ht="12.75" hidden="1">
      <c r="B2217" s="288"/>
      <c r="F2217" s="60"/>
    </row>
    <row r="2218" spans="2:6" ht="12.75" hidden="1">
      <c r="B2218" s="288"/>
      <c r="F2218" s="60"/>
    </row>
    <row r="2219" spans="2:6" ht="12.75" hidden="1">
      <c r="B2219" s="288"/>
      <c r="F2219" s="60"/>
    </row>
    <row r="2220" spans="2:6" ht="12.75" hidden="1">
      <c r="B2220" s="288"/>
      <c r="F2220" s="60"/>
    </row>
    <row r="2221" spans="2:6" ht="12.75" hidden="1">
      <c r="B2221" s="288"/>
      <c r="F2221" s="60"/>
    </row>
    <row r="2222" spans="2:6" ht="12.75" hidden="1">
      <c r="B2222" s="288"/>
      <c r="F2222" s="60"/>
    </row>
    <row r="2223" spans="2:6" ht="12.75" hidden="1">
      <c r="B2223" s="288"/>
      <c r="F2223" s="60"/>
    </row>
    <row r="2224" spans="2:6" ht="12.75" hidden="1">
      <c r="B2224" s="288"/>
      <c r="F2224" s="60"/>
    </row>
    <row r="2225" spans="2:6" ht="12.75" hidden="1">
      <c r="B2225" s="288"/>
      <c r="F2225" s="60"/>
    </row>
    <row r="2226" spans="2:6" ht="12.75" hidden="1">
      <c r="B2226" s="288"/>
      <c r="F2226" s="60"/>
    </row>
    <row r="2227" spans="2:6" ht="12.75" hidden="1">
      <c r="B2227" s="288"/>
      <c r="F2227" s="60"/>
    </row>
    <row r="2228" spans="2:6" ht="12.75" hidden="1">
      <c r="B2228" s="288"/>
      <c r="F2228" s="60"/>
    </row>
    <row r="2229" spans="2:6" ht="12.75" hidden="1">
      <c r="B2229" s="288"/>
      <c r="F2229" s="60"/>
    </row>
    <row r="2230" spans="2:6" ht="12.75" hidden="1">
      <c r="B2230" s="288"/>
      <c r="F2230" s="60"/>
    </row>
    <row r="2231" spans="2:6" ht="12.75" hidden="1">
      <c r="B2231" s="288"/>
      <c r="F2231" s="60"/>
    </row>
    <row r="2232" spans="2:6" ht="12.75" hidden="1">
      <c r="B2232" s="288"/>
      <c r="F2232" s="60"/>
    </row>
    <row r="2233" spans="2:6" ht="12.75" hidden="1">
      <c r="B2233" s="288"/>
      <c r="F2233" s="60"/>
    </row>
    <row r="2234" spans="2:6" ht="12.75" hidden="1">
      <c r="B2234" s="288"/>
      <c r="F2234" s="60"/>
    </row>
    <row r="2235" spans="2:6" ht="12.75" hidden="1">
      <c r="B2235" s="288"/>
      <c r="F2235" s="60"/>
    </row>
    <row r="2236" spans="2:6" ht="12.75" hidden="1">
      <c r="B2236" s="288"/>
      <c r="F2236" s="60"/>
    </row>
    <row r="2237" spans="2:6" ht="12.75" hidden="1">
      <c r="B2237" s="288"/>
      <c r="F2237" s="60"/>
    </row>
    <row r="2238" spans="2:6" ht="12.75" hidden="1">
      <c r="B2238" s="288"/>
      <c r="F2238" s="60"/>
    </row>
    <row r="2239" spans="2:6" ht="12.75" hidden="1">
      <c r="B2239" s="288"/>
      <c r="F2239" s="60"/>
    </row>
    <row r="2240" spans="2:6" ht="12.75" hidden="1">
      <c r="B2240" s="288"/>
      <c r="F2240" s="60"/>
    </row>
    <row r="2241" spans="2:6" ht="12.75" hidden="1">
      <c r="B2241" s="288"/>
      <c r="F2241" s="60"/>
    </row>
    <row r="2242" spans="2:6" ht="12.75" hidden="1">
      <c r="B2242" s="288"/>
      <c r="F2242" s="60"/>
    </row>
    <row r="2243" spans="2:6" ht="12.75" hidden="1">
      <c r="B2243" s="288"/>
      <c r="F2243" s="60"/>
    </row>
    <row r="2244" spans="2:6" ht="12.75" hidden="1">
      <c r="B2244" s="288"/>
      <c r="F2244" s="60"/>
    </row>
    <row r="2245" spans="2:6" ht="12.75" hidden="1">
      <c r="B2245" s="288"/>
      <c r="F2245" s="60"/>
    </row>
    <row r="2246" spans="2:6" ht="12.75" hidden="1">
      <c r="B2246" s="288"/>
      <c r="F2246" s="60"/>
    </row>
    <row r="2247" spans="2:6" ht="12.75" hidden="1">
      <c r="B2247" s="288"/>
      <c r="F2247" s="60"/>
    </row>
    <row r="2248" spans="2:6" ht="12.75" hidden="1">
      <c r="B2248" s="288"/>
      <c r="F2248" s="60"/>
    </row>
    <row r="2249" spans="2:6" ht="12.75" hidden="1">
      <c r="B2249" s="288"/>
      <c r="F2249" s="60"/>
    </row>
    <row r="2250" spans="2:6" ht="12.75" hidden="1">
      <c r="B2250" s="288"/>
      <c r="F2250" s="60"/>
    </row>
    <row r="2251" spans="2:6" ht="12.75" hidden="1">
      <c r="B2251" s="288"/>
      <c r="F2251" s="60"/>
    </row>
    <row r="2252" spans="2:6" ht="12.75" hidden="1">
      <c r="B2252" s="288"/>
      <c r="F2252" s="60"/>
    </row>
    <row r="2253" spans="2:6" ht="12.75" hidden="1">
      <c r="B2253" s="288"/>
      <c r="F2253" s="60"/>
    </row>
    <row r="2254" spans="2:6" ht="12.75" hidden="1">
      <c r="B2254" s="288"/>
      <c r="F2254" s="60"/>
    </row>
    <row r="2255" spans="2:6" ht="12.75" hidden="1">
      <c r="B2255" s="288"/>
      <c r="F2255" s="60"/>
    </row>
    <row r="2256" spans="2:6" ht="12.75" hidden="1">
      <c r="B2256" s="288"/>
      <c r="F2256" s="60"/>
    </row>
    <row r="2257" spans="2:6" ht="12.75" hidden="1">
      <c r="B2257" s="288"/>
      <c r="F2257" s="60"/>
    </row>
    <row r="2258" spans="2:6" ht="12.75" hidden="1">
      <c r="B2258" s="288"/>
      <c r="F2258" s="60"/>
    </row>
    <row r="2259" spans="2:6" ht="12.75" hidden="1">
      <c r="B2259" s="288"/>
      <c r="F2259" s="60"/>
    </row>
    <row r="2260" spans="2:6" ht="12.75" hidden="1">
      <c r="B2260" s="288"/>
      <c r="F2260" s="60"/>
    </row>
    <row r="2261" spans="2:6" ht="12.75" hidden="1">
      <c r="B2261" s="288"/>
      <c r="F2261" s="60"/>
    </row>
    <row r="2262" spans="2:6" ht="12.75" hidden="1">
      <c r="B2262" s="288"/>
      <c r="F2262" s="60"/>
    </row>
    <row r="2263" spans="2:6" ht="12.75" hidden="1">
      <c r="B2263" s="288"/>
      <c r="F2263" s="60"/>
    </row>
    <row r="2264" spans="2:6" ht="12.75" hidden="1">
      <c r="B2264" s="288"/>
      <c r="F2264" s="60"/>
    </row>
    <row r="2265" spans="2:6" ht="12.75" hidden="1">
      <c r="B2265" s="288"/>
      <c r="F2265" s="60"/>
    </row>
    <row r="2266" spans="2:6" ht="12.75" hidden="1">
      <c r="B2266" s="288"/>
      <c r="F2266" s="60"/>
    </row>
    <row r="2267" spans="2:6" ht="12.75" hidden="1">
      <c r="B2267" s="288"/>
      <c r="F2267" s="60"/>
    </row>
    <row r="2268" spans="2:6" ht="12.75" hidden="1">
      <c r="B2268" s="288"/>
      <c r="F2268" s="60"/>
    </row>
    <row r="2269" spans="2:6" ht="12.75" hidden="1">
      <c r="B2269" s="288"/>
      <c r="F2269" s="60"/>
    </row>
    <row r="2270" spans="2:6" ht="12.75" hidden="1">
      <c r="B2270" s="288"/>
      <c r="F2270" s="60"/>
    </row>
    <row r="2271" spans="2:6" ht="12.75" hidden="1">
      <c r="B2271" s="288"/>
      <c r="F2271" s="60"/>
    </row>
    <row r="2272" spans="2:6" ht="12.75" hidden="1">
      <c r="B2272" s="288"/>
      <c r="F2272" s="60"/>
    </row>
    <row r="2273" spans="2:6" ht="12.75" hidden="1">
      <c r="B2273" s="288"/>
      <c r="F2273" s="60"/>
    </row>
    <row r="2274" spans="2:6" ht="12.75" hidden="1">
      <c r="B2274" s="288"/>
      <c r="F2274" s="60"/>
    </row>
    <row r="2275" spans="2:6" ht="12.75" hidden="1">
      <c r="B2275" s="288"/>
      <c r="F2275" s="60"/>
    </row>
    <row r="2276" spans="2:6" ht="12.75" hidden="1">
      <c r="B2276" s="288"/>
      <c r="F2276" s="60"/>
    </row>
    <row r="2277" spans="2:6" ht="12.75" hidden="1">
      <c r="B2277" s="288"/>
      <c r="F2277" s="60"/>
    </row>
    <row r="2278" spans="2:6" ht="12.75" hidden="1">
      <c r="B2278" s="288"/>
      <c r="F2278" s="60"/>
    </row>
    <row r="2279" spans="2:6" ht="12.75" hidden="1">
      <c r="B2279" s="288"/>
      <c r="F2279" s="60"/>
    </row>
    <row r="2280" spans="2:6" ht="12.75" hidden="1">
      <c r="B2280" s="288"/>
      <c r="F2280" s="60"/>
    </row>
    <row r="2281" spans="2:6" ht="12.75" hidden="1">
      <c r="B2281" s="288"/>
      <c r="F2281" s="60"/>
    </row>
    <row r="2282" spans="2:6" ht="12.75" hidden="1">
      <c r="B2282" s="288"/>
      <c r="F2282" s="60"/>
    </row>
    <row r="2283" spans="2:6" ht="12.75" hidden="1">
      <c r="B2283" s="288"/>
      <c r="F2283" s="60"/>
    </row>
    <row r="2284" spans="2:6" ht="12.75" hidden="1">
      <c r="B2284" s="288"/>
      <c r="F2284" s="60"/>
    </row>
    <row r="2285" spans="2:6" ht="12.75" hidden="1">
      <c r="B2285" s="288"/>
      <c r="F2285" s="60"/>
    </row>
    <row r="2286" spans="2:6" ht="12.75" hidden="1">
      <c r="B2286" s="288"/>
      <c r="F2286" s="60"/>
    </row>
    <row r="2287" spans="2:6" ht="12.75" hidden="1">
      <c r="B2287" s="288"/>
      <c r="F2287" s="60"/>
    </row>
    <row r="2288" spans="2:6" ht="12.75" hidden="1">
      <c r="B2288" s="288"/>
      <c r="F2288" s="60"/>
    </row>
    <row r="2289" spans="2:6" ht="12.75" hidden="1">
      <c r="B2289" s="288"/>
      <c r="F2289" s="60"/>
    </row>
    <row r="2290" spans="2:6" ht="12.75" hidden="1">
      <c r="B2290" s="288"/>
      <c r="F2290" s="60"/>
    </row>
    <row r="2291" spans="2:6" ht="12.75" hidden="1">
      <c r="B2291" s="288"/>
      <c r="F2291" s="60"/>
    </row>
    <row r="2292" spans="2:6" ht="12.75" hidden="1">
      <c r="B2292" s="288"/>
      <c r="F2292" s="60"/>
    </row>
    <row r="2293" spans="1:13" s="57" customFormat="1" ht="12.75">
      <c r="A2293" s="12"/>
      <c r="B2293" s="288">
        <v>525000</v>
      </c>
      <c r="C2293" s="1" t="s">
        <v>163</v>
      </c>
      <c r="D2293" s="1" t="s">
        <v>164</v>
      </c>
      <c r="E2293" s="1"/>
      <c r="F2293" s="60" t="s">
        <v>165</v>
      </c>
      <c r="G2293" s="27" t="s">
        <v>73</v>
      </c>
      <c r="H2293" s="6">
        <v>-525000</v>
      </c>
      <c r="I2293" s="22">
        <f>+B2293/M2293</f>
        <v>1166.6666666666667</v>
      </c>
      <c r="J2293" s="22"/>
      <c r="K2293" s="40">
        <v>450</v>
      </c>
      <c r="L2293"/>
      <c r="M2293" s="40">
        <v>450</v>
      </c>
    </row>
    <row r="2294" spans="1:13" ht="12.75">
      <c r="A2294" s="11"/>
      <c r="B2294" s="287">
        <v>525000</v>
      </c>
      <c r="C2294" s="11"/>
      <c r="D2294" s="11" t="s">
        <v>164</v>
      </c>
      <c r="E2294" s="11"/>
      <c r="F2294" s="63"/>
      <c r="G2294" s="18"/>
      <c r="H2294" s="55">
        <v>0</v>
      </c>
      <c r="I2294" s="56">
        <f>+B2294/M2294</f>
        <v>1166.6666666666667</v>
      </c>
      <c r="J2294" s="56"/>
      <c r="K2294" s="154">
        <v>450</v>
      </c>
      <c r="L2294" s="57"/>
      <c r="M2294" s="154">
        <v>450</v>
      </c>
    </row>
    <row r="2295" ht="12.75">
      <c r="F2295" s="60"/>
    </row>
    <row r="2296" ht="12.75">
      <c r="F2296" s="60"/>
    </row>
    <row r="2297" spans="1:11" s="253" customFormat="1" ht="12.75">
      <c r="A2297" s="248"/>
      <c r="B2297" s="249"/>
      <c r="C2297" s="260" t="s">
        <v>180</v>
      </c>
      <c r="D2297" s="248"/>
      <c r="E2297" s="248"/>
      <c r="F2297" s="250"/>
      <c r="G2297" s="250"/>
      <c r="H2297" s="249"/>
      <c r="I2297" s="255"/>
      <c r="K2297" s="252"/>
    </row>
    <row r="2298" spans="1:11" s="253" customFormat="1" ht="12.75">
      <c r="A2298" s="248"/>
      <c r="B2298" s="249"/>
      <c r="C2298" s="248"/>
      <c r="D2298" s="248"/>
      <c r="E2298" s="248" t="s">
        <v>186</v>
      </c>
      <c r="F2298" s="250"/>
      <c r="G2298" s="250"/>
      <c r="H2298" s="249"/>
      <c r="I2298" s="255"/>
      <c r="K2298" s="252"/>
    </row>
    <row r="2299" spans="1:13" s="253" customFormat="1" ht="12.75">
      <c r="A2299" s="248"/>
      <c r="B2299" s="256">
        <v>-270597</v>
      </c>
      <c r="C2299" s="249" t="s">
        <v>166</v>
      </c>
      <c r="D2299" s="248"/>
      <c r="E2299" s="248" t="s">
        <v>185</v>
      </c>
      <c r="F2299" s="250"/>
      <c r="G2299" s="250" t="s">
        <v>50</v>
      </c>
      <c r="H2299" s="249">
        <f>H2298-B2299</f>
        <v>270597</v>
      </c>
      <c r="I2299" s="257">
        <v>300</v>
      </c>
      <c r="K2299" s="258"/>
      <c r="M2299" s="259">
        <f>+-B2299/I2299</f>
        <v>901.99</v>
      </c>
    </row>
    <row r="2300" spans="1:13" s="253" customFormat="1" ht="12.75">
      <c r="A2300" s="248"/>
      <c r="B2300" s="249">
        <v>17888</v>
      </c>
      <c r="C2300" s="248" t="s">
        <v>178</v>
      </c>
      <c r="D2300" s="248"/>
      <c r="E2300" s="248"/>
      <c r="F2300" s="250"/>
      <c r="G2300" s="250" t="s">
        <v>50</v>
      </c>
      <c r="H2300" s="249">
        <f>H2299-B2300</f>
        <v>252709</v>
      </c>
      <c r="I2300" s="257">
        <f>+B2300/M2300</f>
        <v>19.831705451279948</v>
      </c>
      <c r="K2300" s="258"/>
      <c r="M2300" s="253">
        <v>901.99</v>
      </c>
    </row>
    <row r="2301" spans="1:13" s="253" customFormat="1" ht="12.75">
      <c r="A2301" s="248"/>
      <c r="B2301" s="256">
        <f>SUM(B2299:B2300)</f>
        <v>-252709</v>
      </c>
      <c r="C2301" s="260" t="s">
        <v>167</v>
      </c>
      <c r="D2301" s="248"/>
      <c r="E2301" s="248"/>
      <c r="F2301" s="250"/>
      <c r="G2301" s="250" t="s">
        <v>50</v>
      </c>
      <c r="H2301" s="249">
        <v>0</v>
      </c>
      <c r="I2301" s="257">
        <f>B2301/M2301</f>
        <v>-274.4659129169246</v>
      </c>
      <c r="K2301" s="252"/>
      <c r="M2301" s="253">
        <v>920.73</v>
      </c>
    </row>
    <row r="2302" ht="12.75">
      <c r="F2302" s="60"/>
    </row>
    <row r="2303" ht="12.75">
      <c r="F2303" s="60"/>
    </row>
    <row r="2304" ht="12.75">
      <c r="F2304" s="60"/>
    </row>
    <row r="2305" spans="1:11" s="266" customFormat="1" ht="12.75">
      <c r="A2305" s="262"/>
      <c r="B2305" s="263"/>
      <c r="C2305" s="272" t="s">
        <v>182</v>
      </c>
      <c r="D2305" s="262"/>
      <c r="E2305" s="262"/>
      <c r="F2305" s="264"/>
      <c r="G2305" s="264"/>
      <c r="H2305" s="263"/>
      <c r="I2305" s="267"/>
      <c r="K2305" s="192"/>
    </row>
    <row r="2306" spans="1:11" s="266" customFormat="1" ht="12.75">
      <c r="A2306" s="262"/>
      <c r="B2306" s="263"/>
      <c r="C2306" s="262"/>
      <c r="D2306" s="262"/>
      <c r="E2306" s="262" t="s">
        <v>179</v>
      </c>
      <c r="F2306" s="264"/>
      <c r="G2306" s="264"/>
      <c r="H2306" s="263"/>
      <c r="I2306" s="267"/>
      <c r="K2306" s="192"/>
    </row>
    <row r="2307" spans="1:13" s="266" customFormat="1" ht="12.75">
      <c r="A2307" s="262"/>
      <c r="B2307" s="268">
        <v>-1323108</v>
      </c>
      <c r="C2307" s="263" t="s">
        <v>166</v>
      </c>
      <c r="D2307" s="262"/>
      <c r="E2307" s="262" t="s">
        <v>184</v>
      </c>
      <c r="F2307" s="264"/>
      <c r="G2307" s="264" t="s">
        <v>181</v>
      </c>
      <c r="H2307" s="263">
        <f>H2306-B2307</f>
        <v>1323108</v>
      </c>
      <c r="I2307" s="269">
        <v>3000</v>
      </c>
      <c r="K2307" s="270"/>
      <c r="M2307" s="271">
        <f>+-B2307/I2307</f>
        <v>441.036</v>
      </c>
    </row>
    <row r="2308" spans="1:13" s="266" customFormat="1" ht="12.75">
      <c r="A2308" s="262"/>
      <c r="B2308" s="263">
        <v>18236</v>
      </c>
      <c r="C2308" s="262" t="s">
        <v>178</v>
      </c>
      <c r="D2308" s="262"/>
      <c r="E2308" s="262"/>
      <c r="F2308" s="264"/>
      <c r="G2308" s="264" t="s">
        <v>181</v>
      </c>
      <c r="H2308" s="263">
        <f>H2307-B2308</f>
        <v>1304872</v>
      </c>
      <c r="I2308" s="269">
        <f>+B2308/M2308</f>
        <v>41.34772356248866</v>
      </c>
      <c r="K2308" s="270"/>
      <c r="M2308" s="266">
        <v>441.04</v>
      </c>
    </row>
    <row r="2309" spans="1:13" s="266" customFormat="1" ht="12.75">
      <c r="A2309" s="262"/>
      <c r="B2309" s="268">
        <f>SUM(B2307:B2308)</f>
        <v>-1304872</v>
      </c>
      <c r="C2309" s="272" t="s">
        <v>167</v>
      </c>
      <c r="D2309" s="262"/>
      <c r="E2309" s="262"/>
      <c r="F2309" s="264"/>
      <c r="G2309" s="264" t="s">
        <v>181</v>
      </c>
      <c r="H2309" s="263">
        <v>0</v>
      </c>
      <c r="I2309" s="269">
        <f>B2309/M2309</f>
        <v>-2899.7155555555555</v>
      </c>
      <c r="K2309" s="192"/>
      <c r="M2309" s="266">
        <v>450</v>
      </c>
    </row>
    <row r="2310" ht="12.75" hidden="1">
      <c r="F2310" s="60"/>
    </row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spans="1:9" s="123" customFormat="1" ht="12.75" hidden="1">
      <c r="A2400" s="135"/>
      <c r="B2400" s="224"/>
      <c r="C2400" s="135"/>
      <c r="D2400" s="135"/>
      <c r="E2400" s="135"/>
      <c r="F2400" s="60"/>
      <c r="G2400" s="328"/>
      <c r="H2400" s="224"/>
      <c r="I2400" s="329"/>
    </row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IBMThinkCenter</cp:lastModifiedBy>
  <cp:lastPrinted>2004-04-21T05:05:51Z</cp:lastPrinted>
  <dcterms:created xsi:type="dcterms:W3CDTF">2002-09-25T18:25:46Z</dcterms:created>
  <dcterms:modified xsi:type="dcterms:W3CDTF">2001-01-02T15:44:35Z</dcterms:modified>
  <cp:category/>
  <cp:version/>
  <cp:contentType/>
  <cp:contentStatus/>
</cp:coreProperties>
</file>