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August 08-Summary" sheetId="1" r:id="rId1"/>
    <sheet name="August 08 Detailed" sheetId="2" r:id="rId2"/>
  </sheets>
  <definedNames>
    <definedName name="_xlnm.Print_Titles" localSheetId="1">'August 08 Detailed'!$1:$4</definedName>
    <definedName name="_xlnm.Print_Titles" localSheetId="0">'August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OFIR</author>
    <author>Sone</author>
    <author>HORLINE</author>
    <author>media</author>
  </authors>
  <commentList>
    <comment ref="C27" authorId="0">
      <text>
        <r>
          <rPr>
            <b/>
            <sz val="8"/>
            <rFont val="Tahoma"/>
            <family val="0"/>
          </rPr>
          <t>i30: Maroua.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2" authorId="1">
      <text>
        <r>
          <rPr>
            <b/>
            <sz val="8"/>
            <rFont val="Tahoma"/>
            <family val="0"/>
          </rPr>
          <t>i30: Maroua.</t>
        </r>
        <r>
          <rPr>
            <sz val="8"/>
            <rFont val="Tahoma"/>
            <family val="0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0"/>
          </rPr>
          <t>I30: attempted OP Maroua.</t>
        </r>
        <r>
          <rPr>
            <sz val="8"/>
            <rFont val="Tahoma"/>
            <family val="0"/>
          </rPr>
          <t xml:space="preserve">
</t>
        </r>
      </text>
    </comment>
    <comment ref="C72" authorId="1">
      <text>
        <r>
          <rPr>
            <b/>
            <sz val="8"/>
            <rFont val="Tahoma"/>
            <family val="0"/>
          </rPr>
          <t>i30: Paid 17000 fcfa for train and negotiated 10000 fcfa for train.</t>
        </r>
        <r>
          <rPr>
            <sz val="8"/>
            <rFont val="Tahoma"/>
            <family val="0"/>
          </rPr>
          <t xml:space="preserve">
</t>
        </r>
      </text>
    </comment>
    <comment ref="C74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>i30: Within town, Bike for Operation.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i30: Another day of operation.</t>
        </r>
        <r>
          <rPr>
            <sz val="8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hiring motorbike for 2 hours for the attempted operation in maroua </t>
        </r>
      </text>
    </comment>
    <comment ref="C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hiring motobyke for 2 hours for the attempted operation in maroua</t>
        </r>
      </text>
    </comment>
    <comment ref="C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hiring a vehicule for 2 hours for the  attempted operation in maroua</t>
        </r>
      </text>
    </comment>
    <comment ref="C85" authorId="0">
      <text>
        <r>
          <rPr>
            <b/>
            <sz val="8"/>
            <rFont val="Tahoma"/>
            <family val="0"/>
          </rPr>
          <t>i30: tried operation again.</t>
        </r>
        <r>
          <rPr>
            <sz val="8"/>
            <rFont val="Tahoma"/>
            <family val="0"/>
          </rPr>
          <t xml:space="preserve">
</t>
        </r>
      </text>
    </comment>
    <comment ref="C1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gave to  the policeman of the central police station of Maroua for the attempted operation(he was waiting for the whole day</t>
        </r>
      </text>
    </comment>
    <comment ref="C1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gave to  the policeman of the central police station of Maroua for the attempted operation(he was waiting for the whole day</t>
        </r>
      </text>
    </comment>
    <comment ref="C128" authorId="1">
      <text>
        <r>
          <rPr>
            <b/>
            <sz val="8"/>
            <rFont val="Tahoma"/>
            <family val="0"/>
          </rPr>
          <t>i26: Yaounde OP.</t>
        </r>
        <r>
          <rPr>
            <sz val="8"/>
            <rFont val="Tahoma"/>
            <family val="0"/>
          </rPr>
          <t xml:space="preserve">
</t>
        </r>
      </text>
    </comment>
    <comment ref="C129" authorId="1">
      <text>
        <r>
          <rPr>
            <b/>
            <sz val="8"/>
            <rFont val="Tahoma"/>
            <family val="0"/>
          </rPr>
          <t>i26: Yaounde and Buea Op.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143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14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Hotel-Police, police-Soppo, Soppo-Molyko, Molyko-Mile 17, Mile 14 - half mile, half mile-Fini Hotel, Fini Hotel-LWC, LWC-Mile 4, Mile 17-Molyko, Molyko-Soppo, Soppo-Hotel.</t>
        </r>
      </text>
    </comment>
    <comment ref="C153" authorId="1">
      <text>
        <r>
          <rPr>
            <b/>
            <sz val="8"/>
            <rFont val="Tahoma"/>
            <family val="0"/>
          </rPr>
          <t>I26:To Epie Valentine   1000 frs transport per day= 6000.</t>
        </r>
        <r>
          <rPr>
            <sz val="8"/>
            <rFont val="Tahoma"/>
            <family val="0"/>
          </rPr>
          <t xml:space="preserve">
</t>
        </r>
      </text>
    </comment>
    <comment ref="C19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52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253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254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255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2 days undercover in Buea. </t>
        </r>
      </text>
    </comment>
    <comment ref="C261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Hotel-Police, Police-Soppo, Soppo-Buea Town, B.Town-Bongo square, Bongo square-Soppo, Soppo-Molyko, Molyko-Mile 17, Mile 4 - half mile, half mile-Fini Hotel, Fini Hotel-Half Mile, half mile-mile 4, mile17-molyko, molyko-Soppo, Soppo-Hotel.</t>
        </r>
      </text>
    </comment>
    <comment ref="C263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2 days undercover in Buea. </t>
        </r>
      </text>
    </comment>
    <comment ref="C292" authorId="1">
      <text>
        <r>
          <rPr>
            <b/>
            <sz val="8"/>
            <rFont val="Tahoma"/>
            <family val="0"/>
          </rPr>
          <t>francis:  attempted Op Yaounde.</t>
        </r>
        <r>
          <rPr>
            <sz val="8"/>
            <rFont val="Tahoma"/>
            <family val="0"/>
          </rPr>
          <t xml:space="preserve">
</t>
        </r>
      </text>
    </comment>
    <comment ref="C293" authorId="1">
      <text>
        <r>
          <rPr>
            <b/>
            <sz val="8"/>
            <rFont val="Tahoma"/>
            <family val="0"/>
          </rPr>
          <t>josias: Op Yaounde.</t>
        </r>
        <r>
          <rPr>
            <sz val="8"/>
            <rFont val="Tahoma"/>
            <family val="0"/>
          </rPr>
          <t xml:space="preserve">
</t>
        </r>
      </text>
    </comment>
    <comment ref="C2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National Brigade- Minfof for the moving to Nkolodoum for the operation</t>
        </r>
      </text>
    </comment>
    <comment ref="C329" authorId="1">
      <text>
        <r>
          <rPr>
            <b/>
            <sz val="8"/>
            <rFont val="Tahoma"/>
            <family val="0"/>
          </rPr>
          <t xml:space="preserve">i38: 6 x 50= 300 fcfa for financial report </t>
        </r>
        <r>
          <rPr>
            <sz val="8"/>
            <rFont val="Tahoma"/>
            <family val="0"/>
          </rPr>
          <t xml:space="preserve">
</t>
        </r>
      </text>
    </comment>
    <comment ref="C330" authorId="0">
      <text>
        <r>
          <rPr>
            <b/>
            <sz val="8"/>
            <rFont val="Tahoma"/>
            <family val="0"/>
          </rPr>
          <t>i38: posting of financial report.</t>
        </r>
        <r>
          <rPr>
            <sz val="8"/>
            <rFont val="Tahoma"/>
            <family val="0"/>
          </rPr>
          <t xml:space="preserve">
</t>
        </r>
      </text>
    </comment>
    <comment ref="C344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5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6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7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8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9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50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51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76" authorId="1">
      <text>
        <r>
          <rPr>
            <b/>
            <sz val="8"/>
            <rFont val="Tahoma"/>
            <family val="0"/>
          </rPr>
          <t>i26: Limbe.</t>
        </r>
        <r>
          <rPr>
            <sz val="8"/>
            <rFont val="Tahoma"/>
            <family val="0"/>
          </rPr>
          <t xml:space="preserve">
</t>
        </r>
      </text>
    </comment>
    <comment ref="C377" authorId="1">
      <text>
        <r>
          <rPr>
            <b/>
            <sz val="8"/>
            <rFont val="Tahoma"/>
            <family val="0"/>
          </rPr>
          <t>i26: Limbe.</t>
        </r>
        <r>
          <rPr>
            <sz val="8"/>
            <rFont val="Tahoma"/>
            <family val="0"/>
          </rPr>
          <t xml:space="preserve">
</t>
        </r>
      </text>
    </comment>
    <comment ref="C388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38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Fuel for Op Metuge's car used for mission/operation for 2 days in Limbe and Buea.</t>
        </r>
      </text>
    </comment>
    <comment ref="C390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407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O.P. Metuge and I.P. Enongene in Limbe while waiting for scammer to arrive</t>
        </r>
      </text>
    </comment>
    <comment ref="C40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O.P. Metuge and I.P. Enongene in Limbe while waiting for scammer to arrive</t>
        </r>
      </text>
    </comment>
    <comment ref="C424" authorId="0">
      <text>
        <r>
          <rPr>
            <b/>
            <sz val="8"/>
            <rFont val="Tahoma"/>
            <family val="0"/>
          </rPr>
          <t>i26: Buea.</t>
        </r>
        <r>
          <rPr>
            <sz val="8"/>
            <rFont val="Tahoma"/>
            <family val="0"/>
          </rPr>
          <t xml:space="preserve">
</t>
        </r>
      </text>
    </comment>
    <comment ref="B456" authorId="0">
      <text>
        <r>
          <rPr>
            <b/>
            <sz val="8"/>
            <rFont val="Tahoma"/>
            <family val="0"/>
          </rPr>
          <t>Ofir:240ILS / 5.27=45.540Euros
-45.540Euros x 656=29874</t>
        </r>
        <r>
          <rPr>
            <sz val="8"/>
            <rFont val="Tahoma"/>
            <family val="0"/>
          </rPr>
          <t xml:space="preserve">
</t>
        </r>
      </text>
    </comment>
    <comment ref="B457" authorId="0">
      <text>
        <r>
          <rPr>
            <b/>
            <sz val="8"/>
            <rFont val="Tahoma"/>
            <family val="0"/>
          </rPr>
          <t>ofir:10.66 Euros x 656=6993cfa frs</t>
        </r>
        <r>
          <rPr>
            <sz val="8"/>
            <rFont val="Tahoma"/>
            <family val="0"/>
          </rPr>
          <t xml:space="preserve">
</t>
        </r>
      </text>
    </comment>
    <comment ref="C508" authorId="1">
      <text>
        <r>
          <rPr>
            <b/>
            <sz val="8"/>
            <rFont val="Tahoma"/>
            <family val="0"/>
          </rPr>
          <t>josias: Op Maroua.</t>
        </r>
        <r>
          <rPr>
            <sz val="8"/>
            <rFont val="Tahoma"/>
            <family val="0"/>
          </rPr>
          <t xml:space="preserve">
</t>
        </r>
      </text>
    </comment>
    <comment ref="C509" authorId="1">
      <text>
        <r>
          <rPr>
            <b/>
            <sz val="8"/>
            <rFont val="Tahoma"/>
            <family val="0"/>
          </rPr>
          <t>josias: OP Maroua.</t>
        </r>
        <r>
          <rPr>
            <sz val="8"/>
            <rFont val="Tahoma"/>
            <family val="0"/>
          </rPr>
          <t xml:space="preserve">
</t>
        </r>
      </text>
    </comment>
    <comment ref="C510" authorId="1">
      <text>
        <r>
          <rPr>
            <b/>
            <sz val="8"/>
            <rFont val="Tahoma"/>
            <family val="0"/>
          </rPr>
          <t>Josias: Bertoua.</t>
        </r>
        <r>
          <rPr>
            <sz val="8"/>
            <rFont val="Tahoma"/>
            <family val="0"/>
          </rPr>
          <t xml:space="preserve">
</t>
        </r>
      </text>
    </comment>
    <comment ref="C545" authorId="1">
      <text>
        <r>
          <rPr>
            <b/>
            <sz val="8"/>
            <rFont val="Tahoma"/>
            <family val="0"/>
          </rPr>
          <t>alain: Op Yaounde.</t>
        </r>
        <r>
          <rPr>
            <sz val="8"/>
            <rFont val="Tahoma"/>
            <family val="0"/>
          </rPr>
          <t xml:space="preserve">
</t>
        </r>
      </text>
    </comment>
    <comment ref="C585" authorId="0">
      <text>
        <r>
          <rPr>
            <b/>
            <sz val="8"/>
            <rFont val="Tahoma"/>
            <family val="0"/>
          </rPr>
          <t>Mbuan: Buea Case.</t>
        </r>
        <r>
          <rPr>
            <sz val="8"/>
            <rFont val="Tahoma"/>
            <family val="0"/>
          </rPr>
          <t xml:space="preserve">
</t>
        </r>
      </text>
    </comment>
    <comment ref="C588" authorId="1">
      <text>
        <r>
          <rPr>
            <b/>
            <sz val="8"/>
            <rFont val="Tahoma"/>
            <family val="0"/>
          </rPr>
          <t>Mbuan: Bertoua case.</t>
        </r>
        <r>
          <rPr>
            <sz val="8"/>
            <rFont val="Tahoma"/>
            <family val="0"/>
          </rPr>
          <t xml:space="preserve">
</t>
        </r>
      </text>
    </comment>
    <comment ref="C5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to phone horline and Me mbuan</t>
        </r>
      </text>
    </comment>
    <comment ref="C5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call horline and provincial delegate of centre</t>
        </r>
      </text>
    </comment>
    <comment ref="C5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call delegate of centre and chief of wildlife</t>
        </r>
      </text>
    </comment>
    <comment ref="C5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authorised by Arrey because there is no credit in the office</t>
        </r>
      </text>
    </comment>
    <comment ref="C5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 box to call Ofir</t>
        </r>
      </text>
    </comment>
    <comment ref="C5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 hours of internet to reply mails sent by Luc from Congo</t>
        </r>
      </text>
    </comment>
    <comment ref="C5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 hours to reply the Emails send by Bozina in Poland about the Tony Kengwa's case</t>
        </r>
      </text>
    </comment>
    <comment ref="F6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629" authorId="0">
      <text>
        <r>
          <rPr>
            <b/>
            <sz val="8"/>
            <rFont val="Tahoma"/>
            <family val="0"/>
          </rPr>
          <t>user:paid 17.000frs</t>
        </r>
        <r>
          <rPr>
            <sz val="8"/>
            <rFont val="Tahoma"/>
            <family val="0"/>
          </rPr>
          <t xml:space="preserve">
negotiated and gave 8 000 Fcfa to the controler to have a place in sleeping car </t>
        </r>
      </text>
    </comment>
    <comment ref="C632" authorId="0">
      <text>
        <r>
          <rPr>
            <b/>
            <sz val="8"/>
            <rFont val="Tahoma"/>
            <family val="0"/>
          </rPr>
          <t xml:space="preserve">user:paid 17.000frs
</t>
        </r>
        <r>
          <rPr>
            <sz val="8"/>
            <rFont val="Tahoma"/>
            <family val="2"/>
          </rPr>
          <t>negotiated and gave 8 000 Fcfa to the controler to have a place in sleeping car</t>
        </r>
        <r>
          <rPr>
            <sz val="8"/>
            <rFont val="Tahoma"/>
            <family val="0"/>
          </rPr>
          <t xml:space="preserve">
 </t>
        </r>
      </text>
    </comment>
    <comment ref="C6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Dschang for the case of Donnbou</t>
        </r>
      </text>
    </comment>
    <comment ref="C6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Dschang for the case of Donbou</t>
        </r>
      </text>
    </comment>
    <comment ref="C6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Dschang for the case of Donbou</t>
        </r>
      </text>
    </comment>
    <comment ref="C6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Bfsam</t>
        </r>
      </text>
    </comment>
    <comment ref="C6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6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6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yde</t>
        </r>
      </text>
    </comment>
    <comment ref="C6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special taxi to go to and back from  Mont Febe Hotel for Minfof workshop</t>
        </r>
      </text>
    </comment>
    <comment ref="C6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 before travelling to dla</t>
        </r>
      </text>
    </comment>
    <comment ref="C6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6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 before moving to buea</t>
        </r>
      </text>
    </comment>
    <comment ref="C6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6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 and dla</t>
        </r>
      </text>
    </comment>
    <comment ref="C6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yde</t>
        </r>
      </text>
    </comment>
    <comment ref="C6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local transport before travelling</t>
        </r>
      </text>
    </comment>
    <comment ref="C6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dla</t>
        </r>
      </text>
    </comment>
    <comment ref="C6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6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dla</t>
        </r>
      </text>
    </comment>
    <comment ref="C6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yde</t>
        </r>
      </text>
    </comment>
    <comment ref="C6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go at check point for operation</t>
        </r>
      </text>
    </comment>
    <comment ref="C6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go back at home at 3.30am</t>
        </r>
      </text>
    </comment>
    <comment ref="C7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Day of operation in Yaounde</t>
        </r>
      </text>
    </comment>
    <comment ref="C739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special taxi (depot) with Me Mbuan to attend the audience with MINFOF Minister</t>
        </r>
      </text>
    </comment>
    <comment ref="C7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Day of operation in Yde</t>
        </r>
      </text>
    </comment>
    <comment ref="F7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see reciept n°47 of July report</t>
        </r>
      </text>
    </comment>
    <comment ref="C7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arrived in maroua at 11.30 in the night no rooms for 5000 were left. </t>
        </r>
      </text>
    </comment>
    <comment ref="C8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train</t>
        </r>
      </text>
    </comment>
    <comment ref="C8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Sullivan complaint report</t>
        </r>
      </text>
    </comment>
    <comment ref="C8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financial report form</t>
        </r>
      </text>
    </comment>
    <comment ref="C8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Eroko File to give to the Minister</t>
        </r>
      </text>
    </comment>
    <comment ref="C850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legal computer shuting down every minute, </t>
        </r>
      </text>
    </comment>
    <comment ref="C8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photocopy the MOU</t>
        </r>
      </text>
    </comment>
    <comment ref="C8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binding of the MOU</t>
        </r>
      </text>
    </comment>
    <comment ref="C8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Buea for the case of  of Silakwe</t>
        </r>
      </text>
    </comment>
    <comment ref="C8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Yaounde for the case of Sama </t>
        </r>
      </text>
    </comment>
    <comment ref="C8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of the collabarator of Me Mbuan to Dschang for the case of Donbou Célestin</t>
        </r>
      </text>
    </comment>
    <comment ref="C8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and logistics from Bamenda to Douala for the case of of Ngameni &amp; others and to Bertoua for the case of Matoni </t>
        </r>
      </text>
    </comment>
    <comment ref="C8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and logistics from Bamenda to Yaounde for the case of Pashalidis</t>
        </r>
      </text>
    </comment>
    <comment ref="C8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
Chefor Maurice, Kayeh Pius and Chemah James</t>
        </r>
      </text>
    </comment>
    <comment ref="C8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
Ngameni Claude, Menge Ango and the Nko'o Nko'o </t>
        </r>
      </text>
    </comment>
    <comment ref="C8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Chingo Zacharie and Fondzembang Nasuru
</t>
        </r>
      </text>
    </comment>
    <comment ref="C8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Donfack Richard</t>
        </r>
      </text>
    </comment>
    <comment ref="C8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Ngangnou Marcous and Medjeck Robain</t>
        </r>
      </text>
    </comment>
    <comment ref="C974" authorId="4">
      <text>
        <r>
          <rPr>
            <b/>
            <sz val="8"/>
            <rFont val="Tahoma"/>
            <family val="0"/>
          </rPr>
          <t>Eric: working on project.</t>
        </r>
        <r>
          <rPr>
            <sz val="8"/>
            <rFont val="Tahoma"/>
            <family val="0"/>
          </rPr>
          <t xml:space="preserve">
</t>
        </r>
      </text>
    </comment>
    <comment ref="C1029" authorId="4">
      <text>
        <r>
          <rPr>
            <b/>
            <sz val="8"/>
            <rFont val="Tahoma"/>
            <family val="0"/>
          </rPr>
          <t>Eric: Transportation of flower to the office.</t>
        </r>
        <r>
          <rPr>
            <sz val="8"/>
            <rFont val="Tahoma"/>
            <family val="0"/>
          </rPr>
          <t xml:space="preserve">
</t>
        </r>
      </text>
    </comment>
    <comment ref="C1039" authorId="4">
      <text>
        <r>
          <rPr>
            <b/>
            <sz val="8"/>
            <rFont val="Tahoma"/>
            <family val="0"/>
          </rPr>
          <t>Eric: hiring of taxi for ivory shooting in Mvogbesti zoo.</t>
        </r>
        <r>
          <rPr>
            <sz val="8"/>
            <rFont val="Tahoma"/>
            <family val="0"/>
          </rPr>
          <t xml:space="preserve">
</t>
        </r>
      </text>
    </comment>
    <comment ref="C1084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house-CRTV.</t>
        </r>
        <r>
          <rPr>
            <sz val="8"/>
            <rFont val="Tahoma"/>
            <family val="0"/>
          </rPr>
          <t xml:space="preserve">
</t>
        </r>
      </text>
    </comment>
    <comment ref="C1092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</t>
        </r>
        <r>
          <rPr>
            <sz val="8"/>
            <rFont val="Tahoma"/>
            <family val="0"/>
          </rPr>
          <t xml:space="preserve">
</t>
        </r>
      </text>
    </comment>
    <comment ref="C1100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</t>
        </r>
        <r>
          <rPr>
            <sz val="8"/>
            <rFont val="Tahoma"/>
            <family val="0"/>
          </rPr>
          <t xml:space="preserve">
</t>
        </r>
      </text>
    </comment>
    <comment ref="C1108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</t>
        </r>
        <r>
          <rPr>
            <sz val="8"/>
            <rFont val="Tahoma"/>
            <family val="0"/>
          </rPr>
          <t xml:space="preserve">
</t>
        </r>
      </text>
    </comment>
    <comment ref="C1116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</t>
        </r>
        <r>
          <rPr>
            <sz val="8"/>
            <rFont val="Tahoma"/>
            <family val="0"/>
          </rPr>
          <t xml:space="preserve">
</t>
        </r>
      </text>
    </comment>
    <comment ref="C1172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73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74" authorId="4">
      <text>
        <r>
          <rPr>
            <b/>
            <sz val="8"/>
            <rFont val="Tahoma"/>
            <family val="0"/>
          </rPr>
          <t>Anna: weekly review of newspaper in the office.</t>
        </r>
      </text>
    </comment>
    <comment ref="C1175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76" authorId="4">
      <text>
        <r>
          <rPr>
            <b/>
            <sz val="8"/>
            <rFont val="Tahoma"/>
            <family val="0"/>
          </rPr>
          <t>Eric: photocopy of information kits for  workshop organised by the ministry of forestry and wildlife in Bafoussam.</t>
        </r>
        <r>
          <rPr>
            <sz val="8"/>
            <rFont val="Tahoma"/>
            <family val="0"/>
          </rPr>
          <t xml:space="preserve">
</t>
        </r>
      </text>
    </comment>
    <comment ref="C1177" authorId="4">
      <text>
        <r>
          <rPr>
            <b/>
            <sz val="8"/>
            <rFont val="Tahoma"/>
            <family val="0"/>
          </rPr>
          <t>Eric: fax to minister of Forestry and Wildlife on Maitre Mbuan's audience.</t>
        </r>
        <r>
          <rPr>
            <sz val="8"/>
            <rFont val="Tahoma"/>
            <family val="0"/>
          </rPr>
          <t xml:space="preserve">
</t>
        </r>
      </text>
    </comment>
    <comment ref="C1178" authorId="4">
      <text>
        <r>
          <rPr>
            <b/>
            <sz val="8"/>
            <rFont val="Tahoma"/>
            <family val="0"/>
          </rPr>
          <t>Irene: Photocopy of media kits in french.</t>
        </r>
        <r>
          <rPr>
            <sz val="8"/>
            <rFont val="Tahoma"/>
            <family val="0"/>
          </rPr>
          <t xml:space="preserve">
</t>
        </r>
      </text>
    </comment>
    <comment ref="C1179" authorId="4">
      <text>
        <r>
          <rPr>
            <b/>
            <sz val="8"/>
            <rFont val="Tahoma"/>
            <family val="0"/>
          </rPr>
          <t>irene: letter from Ministry of Environment and nature protection</t>
        </r>
      </text>
    </comment>
    <comment ref="C1180" authorId="4">
      <text>
        <r>
          <rPr>
            <b/>
            <sz val="8"/>
            <rFont val="Tahoma"/>
            <family val="0"/>
          </rPr>
          <t>Irene: Letter on MoU to the ministry of Forestry and Wildlife.</t>
        </r>
        <r>
          <rPr>
            <sz val="8"/>
            <rFont val="Tahoma"/>
            <family val="0"/>
          </rPr>
          <t xml:space="preserve">
</t>
        </r>
      </text>
    </comment>
    <comment ref="C1181" authorId="4">
      <text>
        <r>
          <rPr>
            <b/>
            <sz val="8"/>
            <rFont val="Tahoma"/>
            <family val="0"/>
          </rPr>
          <t>Irene: photocopy of newspapers on Tania Siyam and Wildlife conservation.</t>
        </r>
        <r>
          <rPr>
            <sz val="8"/>
            <rFont val="Tahoma"/>
            <family val="0"/>
          </rPr>
          <t xml:space="preserve">
</t>
        </r>
      </text>
    </comment>
    <comment ref="C1182" authorId="4">
      <text>
        <r>
          <rPr>
            <b/>
            <sz val="8"/>
            <rFont val="Tahoma"/>
            <family val="0"/>
          </rPr>
          <t>Irene: photocopy of media kits in english.</t>
        </r>
        <r>
          <rPr>
            <sz val="8"/>
            <rFont val="Tahoma"/>
            <family val="0"/>
          </rPr>
          <t xml:space="preserve">
</t>
        </r>
      </text>
    </comment>
    <comment ref="C1183" authorId="4">
      <text>
        <r>
          <rPr>
            <b/>
            <sz val="8"/>
            <rFont val="Tahoma"/>
            <family val="0"/>
          </rPr>
          <t>Irene: Photocopy of media kits in French.</t>
        </r>
        <r>
          <rPr>
            <sz val="8"/>
            <rFont val="Tahoma"/>
            <family val="0"/>
          </rPr>
          <t xml:space="preserve">
</t>
        </r>
      </text>
    </comment>
    <comment ref="C1184" authorId="4">
      <text>
        <r>
          <rPr>
            <b/>
            <sz val="8"/>
            <rFont val="Tahoma"/>
            <family val="0"/>
          </rPr>
          <t>Irene: photocopies of press releases for wildlife conservation-a slut over the radio (National station of Cameroon).</t>
        </r>
        <r>
          <rPr>
            <sz val="8"/>
            <rFont val="Tahoma"/>
            <family val="0"/>
          </rPr>
          <t xml:space="preserve">
</t>
        </r>
      </text>
    </comment>
    <comment ref="C1185" authorId="4">
      <text>
        <r>
          <rPr>
            <b/>
            <sz val="8"/>
            <rFont val="Tahoma"/>
            <family val="0"/>
          </rPr>
          <t>Irene: Letter to the minister of Forestry and Wildlife. 800 FRS because it was sent twice.</t>
        </r>
        <r>
          <rPr>
            <sz val="8"/>
            <rFont val="Tahoma"/>
            <family val="0"/>
          </rPr>
          <t xml:space="preserve">
</t>
        </r>
      </text>
    </comment>
    <comment ref="C1190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205" authorId="0">
      <text>
        <r>
          <rPr>
            <b/>
            <sz val="8"/>
            <rFont val="Tahoma"/>
            <family val="0"/>
          </rPr>
          <t>Alain: called ofir in Isreal.</t>
        </r>
        <r>
          <rPr>
            <sz val="8"/>
            <rFont val="Tahoma"/>
            <family val="0"/>
          </rPr>
          <t xml:space="preserve">
</t>
        </r>
      </text>
    </comment>
    <comment ref="C1206" authorId="0">
      <text>
        <r>
          <rPr>
            <b/>
            <sz val="8"/>
            <rFont val="Tahoma"/>
            <family val="0"/>
          </rPr>
          <t>Arrey: Called Ofir in Isreal.</t>
        </r>
        <r>
          <rPr>
            <sz val="8"/>
            <rFont val="Tahoma"/>
            <family val="0"/>
          </rPr>
          <t xml:space="preserve">
</t>
        </r>
      </text>
    </comment>
    <comment ref="C1207" authorId="1">
      <text>
        <r>
          <rPr>
            <b/>
            <sz val="8"/>
            <rFont val="Tahoma"/>
            <family val="0"/>
          </rPr>
          <t>Emeline: Called ofir in Isreal.</t>
        </r>
        <r>
          <rPr>
            <sz val="8"/>
            <rFont val="Tahoma"/>
            <family val="0"/>
          </rPr>
          <t xml:space="preserve">
</t>
        </r>
      </text>
    </comment>
    <comment ref="C1209" authorId="0">
      <text>
        <r>
          <rPr>
            <b/>
            <sz val="8"/>
            <rFont val="Tahoma"/>
            <family val="0"/>
          </rPr>
          <t>Anna: called Ofir in Israel</t>
        </r>
        <r>
          <rPr>
            <sz val="8"/>
            <rFont val="Tahoma"/>
            <family val="0"/>
          </rPr>
          <t xml:space="preserve">
</t>
        </r>
      </text>
    </comment>
    <comment ref="C1210" authorId="1">
      <text>
        <r>
          <rPr>
            <b/>
            <sz val="8"/>
            <rFont val="Tahoma"/>
            <family val="0"/>
          </rPr>
          <t>Emeline: Called ofir in Isreal.</t>
        </r>
        <r>
          <rPr>
            <sz val="8"/>
            <rFont val="Tahoma"/>
            <family val="0"/>
          </rPr>
          <t xml:space="preserve">
</t>
        </r>
      </text>
    </comment>
    <comment ref="B1211" authorId="0">
      <text>
        <r>
          <rPr>
            <b/>
            <sz val="8"/>
            <rFont val="Tahoma"/>
            <family val="0"/>
          </rPr>
          <t>Ofir: 50ILS /5.27=9.487Euros
-9.487 x 656=6223CFA</t>
        </r>
        <r>
          <rPr>
            <sz val="8"/>
            <rFont val="Tahoma"/>
            <family val="0"/>
          </rPr>
          <t xml:space="preserve">
</t>
        </r>
      </text>
    </comment>
    <comment ref="B1212" authorId="0">
      <text>
        <r>
          <rPr>
            <b/>
            <sz val="8"/>
            <rFont val="Tahoma"/>
            <family val="0"/>
          </rPr>
          <t>Ofir: 50ILS /5.27=9.487Euros
-9.487 x 656=6223CFA</t>
        </r>
        <r>
          <rPr>
            <sz val="8"/>
            <rFont val="Tahoma"/>
            <family val="0"/>
          </rPr>
          <t xml:space="preserve">
</t>
        </r>
      </text>
    </comment>
    <comment ref="B1213" authorId="0">
      <text>
        <r>
          <rPr>
            <b/>
            <sz val="8"/>
            <rFont val="Tahoma"/>
            <family val="0"/>
          </rPr>
          <t>Ofir: 50ILS /5.27=9.487Euros
-9.487 x 656=6223CFA</t>
        </r>
        <r>
          <rPr>
            <sz val="8"/>
            <rFont val="Tahoma"/>
            <family val="0"/>
          </rPr>
          <t xml:space="preserve">
</t>
        </r>
      </text>
    </comment>
    <comment ref="B1214" authorId="0">
      <text>
        <r>
          <rPr>
            <b/>
            <sz val="8"/>
            <rFont val="Tahoma"/>
            <family val="0"/>
          </rPr>
          <t>Ofir: 50ILS /5.27=9.487Euros
-9.487 x 656=6223CFA</t>
        </r>
        <r>
          <rPr>
            <sz val="8"/>
            <rFont val="Tahoma"/>
            <family val="0"/>
          </rPr>
          <t xml:space="preserve">
</t>
        </r>
      </text>
    </comment>
    <comment ref="B1215" authorId="0">
      <text>
        <r>
          <rPr>
            <b/>
            <sz val="8"/>
            <rFont val="Tahoma"/>
            <family val="0"/>
          </rPr>
          <t>Ofir: 65ILS / 5.27=12.333Euros</t>
        </r>
        <r>
          <rPr>
            <sz val="8"/>
            <rFont val="Tahoma"/>
            <family val="0"/>
          </rPr>
          <t xml:space="preserve">
-12.333Euros x 656=8090cfa frs</t>
        </r>
      </text>
    </comment>
    <comment ref="C1216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international call to nairobi, LATF, Bonaventure ebai</t>
        </r>
      </text>
    </comment>
    <comment ref="C1245" authorId="1">
      <text>
        <r>
          <rPr>
            <b/>
            <sz val="8"/>
            <rFont val="Tahoma"/>
            <family val="0"/>
          </rPr>
          <t>OFIR: attempted OP Yaounde.</t>
        </r>
        <r>
          <rPr>
            <sz val="8"/>
            <rFont val="Tahoma"/>
            <family val="0"/>
          </rPr>
          <t xml:space="preserve">
</t>
        </r>
      </text>
    </comment>
    <comment ref="C1280" authorId="1">
      <text>
        <r>
          <rPr>
            <b/>
            <sz val="8"/>
            <rFont val="Tahoma"/>
            <family val="0"/>
          </rPr>
          <t>Emeline: Op Maroua.</t>
        </r>
        <r>
          <rPr>
            <sz val="8"/>
            <rFont val="Tahoma"/>
            <family val="0"/>
          </rPr>
          <t xml:space="preserve">
</t>
        </r>
      </text>
    </comment>
    <comment ref="C1313" authorId="1">
      <text>
        <r>
          <rPr>
            <b/>
            <sz val="8"/>
            <rFont val="Tahoma"/>
            <family val="0"/>
          </rPr>
          <t>Arrey: Op Yaounde.</t>
        </r>
        <r>
          <rPr>
            <sz val="8"/>
            <rFont val="Tahoma"/>
            <family val="0"/>
          </rPr>
          <t xml:space="preserve">
</t>
        </r>
      </text>
    </comment>
    <comment ref="C1370" authorId="4">
      <text>
        <r>
          <rPr>
            <b/>
            <sz val="8"/>
            <rFont val="Tahoma"/>
            <family val="0"/>
          </rPr>
          <t>Eric: For LAGA office.</t>
        </r>
        <r>
          <rPr>
            <sz val="8"/>
            <rFont val="Tahoma"/>
            <family val="0"/>
          </rPr>
          <t xml:space="preserve">
</t>
        </r>
      </text>
    </comment>
    <comment ref="C1374" authorId="0">
      <text>
        <r>
          <rPr>
            <b/>
            <sz val="8"/>
            <rFont val="Tahoma"/>
            <family val="0"/>
          </rPr>
          <t>user: for Director's labtop</t>
        </r>
        <r>
          <rPr>
            <sz val="8"/>
            <rFont val="Tahoma"/>
            <family val="0"/>
          </rPr>
          <t xml:space="preserve">
</t>
        </r>
      </text>
    </comment>
    <comment ref="C1376" authorId="4">
      <text>
        <r>
          <rPr>
            <b/>
            <sz val="8"/>
            <rFont val="Tahoma"/>
            <family val="0"/>
          </rPr>
          <t>Eric: Rent of projector for presentation and film show in LAGA office.</t>
        </r>
        <r>
          <rPr>
            <sz val="8"/>
            <rFont val="Tahoma"/>
            <family val="0"/>
          </rPr>
          <t xml:space="preserve">
</t>
        </r>
      </text>
    </comment>
    <comment ref="C1378" authorId="4">
      <text>
        <r>
          <rPr>
            <b/>
            <sz val="8"/>
            <rFont val="Tahoma"/>
            <family val="0"/>
          </rPr>
          <t>Desmond: photocopy of a handbook-Training for transformation distributed to 22 staff of LAGA.</t>
        </r>
        <r>
          <rPr>
            <sz val="8"/>
            <rFont val="Tahoma"/>
            <family val="0"/>
          </rPr>
          <t xml:space="preserve">
</t>
        </r>
      </text>
    </comment>
    <comment ref="C1380" authorId="0">
      <text>
        <r>
          <rPr>
            <b/>
            <sz val="8"/>
            <rFont val="Tahoma"/>
            <family val="0"/>
          </rPr>
          <t>Arrey: Letter to the BHC</t>
        </r>
        <r>
          <rPr>
            <sz val="8"/>
            <rFont val="Tahoma"/>
            <family val="0"/>
          </rPr>
          <t xml:space="preserve">
</t>
        </r>
      </text>
    </comment>
    <comment ref="C1381" authorId="0">
      <text>
        <r>
          <rPr>
            <b/>
            <sz val="8"/>
            <rFont val="Tahoma"/>
            <family val="0"/>
          </rPr>
          <t>Arrey: financial report.</t>
        </r>
        <r>
          <rPr>
            <sz val="8"/>
            <rFont val="Tahoma"/>
            <family val="0"/>
          </rPr>
          <t xml:space="preserve">
</t>
        </r>
      </text>
    </comment>
    <comment ref="C1382" authorId="0">
      <text>
        <r>
          <rPr>
            <b/>
            <sz val="8"/>
            <rFont val="Tahoma"/>
            <family val="0"/>
          </rPr>
          <t>Arrey: x3 2006 annual reports</t>
        </r>
        <r>
          <rPr>
            <sz val="8"/>
            <rFont val="Tahoma"/>
            <family val="0"/>
          </rPr>
          <t xml:space="preserve">
</t>
        </r>
      </text>
    </comment>
    <comment ref="C1389" authorId="0">
      <text>
        <r>
          <rPr>
            <b/>
            <sz val="8"/>
            <rFont val="Tahoma"/>
            <family val="0"/>
          </rPr>
          <t>Arrey: Transferred 18,500 fcfa to Kennedy in Buea.</t>
        </r>
        <r>
          <rPr>
            <sz val="8"/>
            <rFont val="Tahoma"/>
            <family val="0"/>
          </rPr>
          <t xml:space="preserve">
</t>
        </r>
      </text>
    </comment>
    <comment ref="C1390" authorId="0">
      <text>
        <r>
          <rPr>
            <b/>
            <sz val="8"/>
            <rFont val="Tahoma"/>
            <family val="0"/>
          </rPr>
          <t>Arrey:Transferred 23,000 fcfa to i30 in maroua.</t>
        </r>
        <r>
          <rPr>
            <sz val="8"/>
            <rFont val="Tahoma"/>
            <family val="0"/>
          </rPr>
          <t xml:space="preserve">
</t>
        </r>
      </text>
    </comment>
    <comment ref="C1391" authorId="0">
      <text>
        <r>
          <rPr>
            <b/>
            <sz val="8"/>
            <rFont val="Tahoma"/>
            <family val="0"/>
          </rPr>
          <t>Arrey: Transferred 52,000 fcfa to josias in maroua.</t>
        </r>
        <r>
          <rPr>
            <sz val="8"/>
            <rFont val="Tahoma"/>
            <family val="0"/>
          </rPr>
          <t xml:space="preserve">
</t>
        </r>
      </text>
    </comment>
    <comment ref="C1392" authorId="0">
      <text>
        <r>
          <rPr>
            <b/>
            <sz val="8"/>
            <rFont val="Tahoma"/>
            <family val="0"/>
          </rPr>
          <t>Arrey: Transferred 30,000 fcfa to Metuge Etah in Buea.</t>
        </r>
        <r>
          <rPr>
            <sz val="8"/>
            <rFont val="Tahoma"/>
            <family val="0"/>
          </rPr>
          <t xml:space="preserve">
</t>
        </r>
      </text>
    </comment>
    <comment ref="C1393" authorId="0">
      <text>
        <r>
          <rPr>
            <b/>
            <sz val="8"/>
            <rFont val="Tahoma"/>
            <family val="0"/>
          </rPr>
          <t>arrey: Transferred 120,000 fcfa to M. mbuan in Bamenda.</t>
        </r>
        <r>
          <rPr>
            <sz val="8"/>
            <rFont val="Tahoma"/>
            <family val="0"/>
          </rPr>
          <t xml:space="preserve">
</t>
        </r>
      </text>
    </comment>
    <comment ref="C1394" authorId="0">
      <text>
        <r>
          <rPr>
            <b/>
            <sz val="8"/>
            <rFont val="Tahoma"/>
            <family val="0"/>
          </rPr>
          <t>Arrey: Transferred 16,500 Fcfa to Alain in bafoussam.</t>
        </r>
        <r>
          <rPr>
            <sz val="8"/>
            <rFont val="Tahoma"/>
            <family val="0"/>
          </rPr>
          <t xml:space="preserve">
</t>
        </r>
      </text>
    </comment>
    <comment ref="C1395" authorId="0">
      <text>
        <r>
          <rPr>
            <b/>
            <sz val="8"/>
            <rFont val="Tahoma"/>
            <family val="0"/>
          </rPr>
          <t>arrey: Transferred 61,000 Fcfa to i30 in maroua.</t>
        </r>
        <r>
          <rPr>
            <sz val="8"/>
            <rFont val="Tahoma"/>
            <family val="0"/>
          </rPr>
          <t xml:space="preserve">
</t>
        </r>
      </text>
    </comment>
    <comment ref="C1396" authorId="0">
      <text>
        <r>
          <rPr>
            <b/>
            <sz val="8"/>
            <rFont val="Tahoma"/>
            <family val="0"/>
          </rPr>
          <t>Arrey: transferred 9,000 fcfa to alain in Douala.</t>
        </r>
        <r>
          <rPr>
            <sz val="8"/>
            <rFont val="Tahoma"/>
            <family val="0"/>
          </rPr>
          <t xml:space="preserve">
</t>
        </r>
      </text>
    </comment>
    <comment ref="C1397" authorId="0">
      <text>
        <r>
          <rPr>
            <b/>
            <sz val="8"/>
            <rFont val="Tahoma"/>
            <family val="0"/>
          </rPr>
          <t xml:space="preserve">arrey: transferred 57,000 fcfa to Josias in Maroua. </t>
        </r>
        <r>
          <rPr>
            <sz val="8"/>
            <rFont val="Tahoma"/>
            <family val="0"/>
          </rPr>
          <t xml:space="preserve">
</t>
        </r>
      </text>
    </comment>
    <comment ref="C1398" authorId="0">
      <text>
        <r>
          <rPr>
            <b/>
            <sz val="8"/>
            <rFont val="Tahoma"/>
            <family val="0"/>
          </rPr>
          <t>arrey: transferred 35,000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399" authorId="0">
      <text>
        <r>
          <rPr>
            <b/>
            <sz val="8"/>
            <rFont val="Tahoma"/>
            <family val="0"/>
          </rPr>
          <t>arrey: Transferred 25,000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400" authorId="0">
      <text>
        <r>
          <rPr>
            <b/>
            <sz val="8"/>
            <rFont val="Tahoma"/>
            <family val="0"/>
          </rPr>
          <t>Arrey: Transferred 22,300 fcfa to i30 in bamenda.</t>
        </r>
        <r>
          <rPr>
            <sz val="8"/>
            <rFont val="Tahoma"/>
            <family val="0"/>
          </rPr>
          <t xml:space="preserve">
</t>
        </r>
      </text>
    </comment>
    <comment ref="C1401" authorId="0">
      <text>
        <r>
          <rPr>
            <b/>
            <sz val="8"/>
            <rFont val="Tahoma"/>
            <family val="0"/>
          </rPr>
          <t>user:transferred 17.000frs to Alain in Buea</t>
        </r>
        <r>
          <rPr>
            <sz val="8"/>
            <rFont val="Tahoma"/>
            <family val="0"/>
          </rPr>
          <t xml:space="preserve">
</t>
        </r>
      </text>
    </comment>
    <comment ref="C1402" authorId="0">
      <text>
        <r>
          <rPr>
            <b/>
            <sz val="8"/>
            <rFont val="Tahoma"/>
            <family val="0"/>
          </rPr>
          <t>Arrey: Tranfered money to limbe to a scammer.</t>
        </r>
        <r>
          <rPr>
            <sz val="8"/>
            <rFont val="Tahoma"/>
            <family val="0"/>
          </rPr>
          <t xml:space="preserve">
</t>
        </r>
      </text>
    </comment>
    <comment ref="C1403" authorId="0">
      <text>
        <r>
          <rPr>
            <b/>
            <sz val="8"/>
            <rFont val="Tahoma"/>
            <family val="0"/>
          </rPr>
          <t>Arrey: Transferred 27,000 Fcfa to i26 in Limbe.</t>
        </r>
        <r>
          <rPr>
            <sz val="8"/>
            <rFont val="Tahoma"/>
            <family val="0"/>
          </rPr>
          <t xml:space="preserve">
</t>
        </r>
      </text>
    </comment>
    <comment ref="C1224" authorId="0">
      <text>
        <r>
          <rPr>
            <b/>
            <sz val="8"/>
            <rFont val="Tahoma"/>
            <family val="0"/>
          </rPr>
          <t>user: vaccination against yellow fever for congo mission</t>
        </r>
      </text>
    </comment>
    <comment ref="C63" authorId="1">
      <text>
        <r>
          <rPr>
            <b/>
            <sz val="8"/>
            <rFont val="Tahoma"/>
            <family val="0"/>
          </rPr>
          <t>I30: attempted OP Maroua.</t>
        </r>
        <r>
          <rPr>
            <sz val="8"/>
            <rFont val="Tahoma"/>
            <family val="0"/>
          </rPr>
          <t xml:space="preserve">
</t>
        </r>
      </text>
    </comment>
    <comment ref="C1208" authorId="1">
      <text>
        <r>
          <rPr>
            <b/>
            <sz val="8"/>
            <rFont val="Tahoma"/>
            <family val="0"/>
          </rPr>
          <t>Emeline: Called ofir in Isreal.</t>
        </r>
        <r>
          <rPr>
            <sz val="8"/>
            <rFont val="Tahoma"/>
            <family val="0"/>
          </rPr>
          <t xml:space="preserve">
</t>
        </r>
      </text>
    </comment>
    <comment ref="F1196" authorId="0">
      <text>
        <r>
          <rPr>
            <b/>
            <sz val="8"/>
            <rFont val="Tahoma"/>
            <family val="0"/>
          </rPr>
          <t>Desmond: Bonus for work done in LAGA office in August</t>
        </r>
        <r>
          <rPr>
            <sz val="8"/>
            <rFont val="Tahoma"/>
            <family val="0"/>
          </rPr>
          <t xml:space="preserve">
</t>
        </r>
      </text>
    </comment>
    <comment ref="C587" authorId="0">
      <text>
        <r>
          <rPr>
            <b/>
            <sz val="8"/>
            <rFont val="Tahoma"/>
            <family val="0"/>
          </rPr>
          <t>M .Mbuan: Douala</t>
        </r>
        <r>
          <rPr>
            <sz val="8"/>
            <rFont val="Tahoma"/>
            <family val="0"/>
          </rPr>
          <t xml:space="preserve">
</t>
        </r>
      </text>
    </comment>
    <comment ref="C5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Bafoussam</t>
        </r>
      </text>
    </comment>
    <comment ref="C589" authorId="0">
      <text>
        <r>
          <rPr>
            <b/>
            <sz val="8"/>
            <rFont val="Tahoma"/>
            <family val="0"/>
          </rPr>
          <t>user: Dschang</t>
        </r>
        <r>
          <rPr>
            <sz val="8"/>
            <rFont val="Tahoma"/>
            <family val="0"/>
          </rPr>
          <t xml:space="preserve">
</t>
        </r>
      </text>
    </comment>
    <comment ref="C5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Buea</t>
        </r>
      </text>
    </comment>
    <comment ref="C428" authorId="0">
      <text>
        <r>
          <rPr>
            <b/>
            <sz val="8"/>
            <rFont val="Tahoma"/>
            <family val="0"/>
          </rPr>
          <t>i26: attempted operation in Maroua</t>
        </r>
        <r>
          <rPr>
            <sz val="8"/>
            <rFont val="Tahoma"/>
            <family val="0"/>
          </rPr>
          <t xml:space="preserve">
</t>
        </r>
      </text>
    </comment>
    <comment ref="C429" authorId="0">
      <text>
        <r>
          <rPr>
            <b/>
            <sz val="8"/>
            <rFont val="Tahoma"/>
            <family val="0"/>
          </rPr>
          <t>i26: attempted operation in Maroua</t>
        </r>
        <r>
          <rPr>
            <sz val="8"/>
            <rFont val="Tahoma"/>
            <family val="0"/>
          </rPr>
          <t xml:space="preserve">
</t>
        </r>
      </text>
    </comment>
    <comment ref="C275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I.P Ekane Adolf for assistance in cyber raid.</t>
        </r>
      </text>
    </comment>
    <comment ref="C20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<sst xmlns="http://schemas.openxmlformats.org/spreadsheetml/2006/main" count="6646" uniqueCount="856">
  <si>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</si>
  <si>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</si>
  <si>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</si>
  <si>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</si>
  <si>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</si>
  <si>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</si>
  <si>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</si>
  <si>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</si>
  <si>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</si>
  <si>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</si>
  <si>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</si>
  <si>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</si>
  <si>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</si>
  <si>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</si>
  <si>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01-02/08/2008</t>
  </si>
  <si>
    <t>Adamawa</t>
  </si>
  <si>
    <t>Ngaoundere</t>
  </si>
  <si>
    <t xml:space="preserve"> Lion Skins </t>
  </si>
  <si>
    <t>Phone</t>
  </si>
  <si>
    <t>Investigations</t>
  </si>
  <si>
    <t>i30</t>
  </si>
  <si>
    <t>1-Phone-17-18</t>
  </si>
  <si>
    <t>2/8</t>
  </si>
  <si>
    <t>Ngaoundere-Youborougl</t>
  </si>
  <si>
    <t>Travelling Expenses</t>
  </si>
  <si>
    <t>1-i30-r</t>
  </si>
  <si>
    <t>1/8</t>
  </si>
  <si>
    <t>Youborougl-Ngaoundere</t>
  </si>
  <si>
    <t>Ngaoundere-Likop</t>
  </si>
  <si>
    <t>Likpo-Ngaoundere</t>
  </si>
  <si>
    <t>inter-city transport</t>
  </si>
  <si>
    <t>Transport</t>
  </si>
  <si>
    <t>Local Transport</t>
  </si>
  <si>
    <t>Lodging</t>
  </si>
  <si>
    <t>1-i30-20</t>
  </si>
  <si>
    <t>Feeding</t>
  </si>
  <si>
    <t>Drinks With Informer</t>
  </si>
  <si>
    <t>Mission 2</t>
  </si>
  <si>
    <t>04-09/08/2008</t>
  </si>
  <si>
    <t>Far North</t>
  </si>
  <si>
    <t>Maroua</t>
  </si>
  <si>
    <t>Leopard Skins</t>
  </si>
  <si>
    <t>2-Phone-27</t>
  </si>
  <si>
    <t>4/8</t>
  </si>
  <si>
    <t>2-Phone-39-40</t>
  </si>
  <si>
    <t>5/8</t>
  </si>
  <si>
    <t>2-Phone-55</t>
  </si>
  <si>
    <t>6/8</t>
  </si>
  <si>
    <t>7/8</t>
  </si>
  <si>
    <t>8/8</t>
  </si>
  <si>
    <t>Ngaoundere-Maroua</t>
  </si>
  <si>
    <t>2-i30-1</t>
  </si>
  <si>
    <t>3/8</t>
  </si>
  <si>
    <t>Maroua-Ngaoundere</t>
  </si>
  <si>
    <t>2-i30-3</t>
  </si>
  <si>
    <t>Ngaoundere-Yde</t>
  </si>
  <si>
    <t>2-i30-4</t>
  </si>
  <si>
    <t>Yde-Bafoussam</t>
  </si>
  <si>
    <t>2-i30-5</t>
  </si>
  <si>
    <t>9/9</t>
  </si>
  <si>
    <t>Bafoussam-Batie</t>
  </si>
  <si>
    <t>2-i30-r</t>
  </si>
  <si>
    <t>x2hrs bike</t>
  </si>
  <si>
    <t>local transport</t>
  </si>
  <si>
    <t>2-jos-6</t>
  </si>
  <si>
    <t>josias</t>
  </si>
  <si>
    <t>2-jos-7</t>
  </si>
  <si>
    <t>x2hrs taxi</t>
  </si>
  <si>
    <t>2-jos-8</t>
  </si>
  <si>
    <t>9/8</t>
  </si>
  <si>
    <t>2-i30-2</t>
  </si>
  <si>
    <t>x1 undercovers</t>
  </si>
  <si>
    <t>External assistance</t>
  </si>
  <si>
    <t>2-jos-9</t>
  </si>
  <si>
    <t>2-jos-10</t>
  </si>
  <si>
    <t>Mission 3</t>
  </si>
  <si>
    <t>09-13/08/2008</t>
  </si>
  <si>
    <t xml:space="preserve">South West </t>
  </si>
  <si>
    <t>Buea</t>
  </si>
  <si>
    <t>Internet Fraud</t>
  </si>
  <si>
    <t>i26</t>
  </si>
  <si>
    <t>10/8</t>
  </si>
  <si>
    <t>11/8</t>
  </si>
  <si>
    <t>12/8</t>
  </si>
  <si>
    <t>13/8</t>
  </si>
  <si>
    <t>x6 Hrs Internet</t>
  </si>
  <si>
    <t>Communication</t>
  </si>
  <si>
    <t>3-i26-r</t>
  </si>
  <si>
    <t>09/08</t>
  </si>
  <si>
    <t>x8 Hrs Internet</t>
  </si>
  <si>
    <t>10/08</t>
  </si>
  <si>
    <t>x10 Hrs Internet</t>
  </si>
  <si>
    <t>11/08</t>
  </si>
  <si>
    <t>x11 Hrs Internet</t>
  </si>
  <si>
    <t>12/08</t>
  </si>
  <si>
    <t>I26</t>
  </si>
  <si>
    <t>Internet</t>
  </si>
  <si>
    <t>Yaounde-Mutengene</t>
  </si>
  <si>
    <t>3-i26-1</t>
  </si>
  <si>
    <t>Buea-Limbe</t>
  </si>
  <si>
    <t>Limbe-Buea</t>
  </si>
  <si>
    <t>Buea-Yaounde</t>
  </si>
  <si>
    <t>3-i26-3</t>
  </si>
  <si>
    <t>13/08</t>
  </si>
  <si>
    <t>7-13/8</t>
  </si>
  <si>
    <t>3-i26-2</t>
  </si>
  <si>
    <t>Trust Building</t>
  </si>
  <si>
    <t>Drink with Informer</t>
  </si>
  <si>
    <t>Informer Fee</t>
  </si>
  <si>
    <t>External Assistance</t>
  </si>
  <si>
    <t>3-i26-4</t>
  </si>
  <si>
    <t>Mission 4</t>
  </si>
  <si>
    <t>18-26/08/2008</t>
  </si>
  <si>
    <t xml:space="preserve">North West </t>
  </si>
  <si>
    <t>Babesi/Babalang</t>
  </si>
  <si>
    <t>4-Phone-147</t>
  </si>
  <si>
    <t>18/8</t>
  </si>
  <si>
    <t>4-Phone-158</t>
  </si>
  <si>
    <t>19/8</t>
  </si>
  <si>
    <t>julius</t>
  </si>
  <si>
    <t>4-Phone-162</t>
  </si>
  <si>
    <t>4-Phone-166</t>
  </si>
  <si>
    <t>20/8</t>
  </si>
  <si>
    <t>4-Phone-170a</t>
  </si>
  <si>
    <t>4-Phone-183</t>
  </si>
  <si>
    <t>21/8</t>
  </si>
  <si>
    <t>4-Phone-196a</t>
  </si>
  <si>
    <t>22/8</t>
  </si>
  <si>
    <t>4-Phone-199</t>
  </si>
  <si>
    <t>4-Phone-203b</t>
  </si>
  <si>
    <t>23/8</t>
  </si>
  <si>
    <t>4-Phone-205</t>
  </si>
  <si>
    <t>25/8</t>
  </si>
  <si>
    <t>4-Phone-231</t>
  </si>
  <si>
    <t>26/8</t>
  </si>
  <si>
    <t>Batie-Bafoussam</t>
  </si>
  <si>
    <t>4-i30-r</t>
  </si>
  <si>
    <t>Bafoussam-Bamenda</t>
  </si>
  <si>
    <t>Bamenda-Babessi</t>
  </si>
  <si>
    <t>Babessi-Bamenda</t>
  </si>
  <si>
    <t>Bamenda-babalang</t>
  </si>
  <si>
    <t>Babalang-Bamenda</t>
  </si>
  <si>
    <t>Bda-Babessi</t>
  </si>
  <si>
    <t>4-i30-6</t>
  </si>
  <si>
    <t>Mission 5</t>
  </si>
  <si>
    <t>19-22/08/2008</t>
  </si>
  <si>
    <t>South West</t>
  </si>
  <si>
    <t>5-Phone-153</t>
  </si>
  <si>
    <t>5-Phone-169</t>
  </si>
  <si>
    <t>5-Phone-175</t>
  </si>
  <si>
    <t>5-Phone-189</t>
  </si>
  <si>
    <t>5-i26-r</t>
  </si>
  <si>
    <t>20/08</t>
  </si>
  <si>
    <t>21/08</t>
  </si>
  <si>
    <t>x 12 Hrs Internet</t>
  </si>
  <si>
    <t>Yaounde-Douala</t>
  </si>
  <si>
    <t>5-i26-5</t>
  </si>
  <si>
    <t>19/08</t>
  </si>
  <si>
    <t>Douala-Buea</t>
  </si>
  <si>
    <t>5-i26-8</t>
  </si>
  <si>
    <t>22/08</t>
  </si>
  <si>
    <t>5-i26-6</t>
  </si>
  <si>
    <t>Mission 6</t>
  </si>
  <si>
    <t>Center</t>
  </si>
  <si>
    <t>Francis</t>
  </si>
  <si>
    <t>6-Phone-265-266</t>
  </si>
  <si>
    <t>29/8</t>
  </si>
  <si>
    <t>Josias</t>
  </si>
  <si>
    <t>6-Phone-267-270</t>
  </si>
  <si>
    <t>Yde-Nkolondoum-Yde</t>
  </si>
  <si>
    <t>legal</t>
  </si>
  <si>
    <t>travelling expenses</t>
  </si>
  <si>
    <t>6-jos-15</t>
  </si>
  <si>
    <t>30/8</t>
  </si>
  <si>
    <t>Mission 7</t>
  </si>
  <si>
    <t>26-01/09/2008</t>
  </si>
  <si>
    <t>Mbandjock</t>
  </si>
  <si>
    <t>Apes</t>
  </si>
  <si>
    <t>i38</t>
  </si>
  <si>
    <t>7-Phone-227</t>
  </si>
  <si>
    <t>7-Phone-241</t>
  </si>
  <si>
    <t>27/8</t>
  </si>
  <si>
    <t>Nanga-Yaounde</t>
  </si>
  <si>
    <t>Traveling Expenses</t>
  </si>
  <si>
    <t>7-i38-4</t>
  </si>
  <si>
    <t>31/8</t>
  </si>
  <si>
    <t>7-i38-r</t>
  </si>
  <si>
    <t>28/8</t>
  </si>
  <si>
    <t>1/9</t>
  </si>
  <si>
    <t>x 6 photocopies</t>
  </si>
  <si>
    <t>Office</t>
  </si>
  <si>
    <t>7-i38-6</t>
  </si>
  <si>
    <t>Postage</t>
  </si>
  <si>
    <t>7-i38-5</t>
  </si>
  <si>
    <t>14/8</t>
  </si>
  <si>
    <t>Mission 8</t>
  </si>
  <si>
    <t>27-29/08/2008</t>
  </si>
  <si>
    <t>Bafia</t>
  </si>
  <si>
    <t>i33</t>
  </si>
  <si>
    <t>8-Phone-226</t>
  </si>
  <si>
    <t>8-Phone-240</t>
  </si>
  <si>
    <t>Yde-Bafia</t>
  </si>
  <si>
    <t>8-i33-1</t>
  </si>
  <si>
    <t>Bafia-Buraka</t>
  </si>
  <si>
    <t>8-i33-r</t>
  </si>
  <si>
    <t>Buraka-Bafia</t>
  </si>
  <si>
    <t>Bafia-Ombessa</t>
  </si>
  <si>
    <t>Ombessa-Yambassa</t>
  </si>
  <si>
    <t>Yambessa-Ombessa</t>
  </si>
  <si>
    <t>Ombessa-Bafia</t>
  </si>
  <si>
    <t>Ombessa-Boya-boyo</t>
  </si>
  <si>
    <t>Boya-boyo-Yaounde</t>
  </si>
  <si>
    <t>8-i33-3</t>
  </si>
  <si>
    <t>8-i33-2</t>
  </si>
  <si>
    <t>Mission 9</t>
  </si>
  <si>
    <t>Limbe</t>
  </si>
  <si>
    <t>9-Phone-250-251</t>
  </si>
  <si>
    <t>9-Phone-252-253</t>
  </si>
  <si>
    <t>9-Phone-281</t>
  </si>
  <si>
    <t>x1 Hr Internet</t>
  </si>
  <si>
    <t>9-i26-r</t>
  </si>
  <si>
    <t>27/08</t>
  </si>
  <si>
    <t>28/08</t>
  </si>
  <si>
    <t>9-i26-10</t>
  </si>
  <si>
    <t>9-i26-12</t>
  </si>
  <si>
    <t>Limbe-Douala</t>
  </si>
  <si>
    <t>29/08</t>
  </si>
  <si>
    <t>Douala-Yaounde</t>
  </si>
  <si>
    <t>9-i26-13</t>
  </si>
  <si>
    <t>9-i26-11</t>
  </si>
  <si>
    <t>x1 Undercover</t>
  </si>
  <si>
    <t>9-i26-14</t>
  </si>
  <si>
    <t>9-i26-15</t>
  </si>
  <si>
    <t>Mission 10</t>
  </si>
  <si>
    <t>Yaounde</t>
  </si>
  <si>
    <t>10-Phone-1-1a</t>
  </si>
  <si>
    <t>10-Phone-15</t>
  </si>
  <si>
    <t>10-Phone-32</t>
  </si>
  <si>
    <t>10-Phone-43</t>
  </si>
  <si>
    <t>10-Phone-59</t>
  </si>
  <si>
    <t>10-Phone-125</t>
  </si>
  <si>
    <t>i25</t>
  </si>
  <si>
    <t>10-Phone-131a</t>
  </si>
  <si>
    <t>15/8</t>
  </si>
  <si>
    <t>10-Phone-143</t>
  </si>
  <si>
    <t>10-Phone-200</t>
  </si>
  <si>
    <t>10-Phone-217</t>
  </si>
  <si>
    <t>10-Phone-224</t>
  </si>
  <si>
    <t>10-i26-r</t>
  </si>
  <si>
    <t>02/08</t>
  </si>
  <si>
    <t>04/08</t>
  </si>
  <si>
    <t>05/08</t>
  </si>
  <si>
    <t>06/08</t>
  </si>
  <si>
    <t>07/08</t>
  </si>
  <si>
    <t>08/08</t>
  </si>
  <si>
    <t>18/08</t>
  </si>
  <si>
    <t>23/08</t>
  </si>
  <si>
    <t>25/08</t>
  </si>
  <si>
    <t>26/08</t>
  </si>
  <si>
    <t>Laptop Charger</t>
  </si>
  <si>
    <t>Equipments</t>
  </si>
  <si>
    <t>Amount CFA</t>
  </si>
  <si>
    <t>Budget line</t>
  </si>
  <si>
    <t>Details</t>
  </si>
  <si>
    <t>Amount USD</t>
  </si>
  <si>
    <t>Operations</t>
  </si>
  <si>
    <t>Media</t>
  </si>
  <si>
    <t>Policy &amp; External Relations</t>
  </si>
  <si>
    <t>Management</t>
  </si>
  <si>
    <t>Coordination</t>
  </si>
  <si>
    <t>total exp</t>
  </si>
  <si>
    <t xml:space="preserve">      TOTAL EXPENDITURE AUGUST</t>
  </si>
  <si>
    <t>x4 tear gas</t>
  </si>
  <si>
    <t>Equipment</t>
  </si>
  <si>
    <t>Ofir-6</t>
  </si>
  <si>
    <t>Ofir</t>
  </si>
  <si>
    <t>x1 head phone</t>
  </si>
  <si>
    <t>20/7</t>
  </si>
  <si>
    <t>bank file</t>
  </si>
  <si>
    <t>bonus</t>
  </si>
  <si>
    <t>i26-9</t>
  </si>
  <si>
    <t>operations</t>
  </si>
  <si>
    <t>Julius</t>
  </si>
  <si>
    <t>Bonus</t>
  </si>
  <si>
    <t>Sam Mumah</t>
  </si>
  <si>
    <t>Legal</t>
  </si>
  <si>
    <t>Horline</t>
  </si>
  <si>
    <t>Phone-9</t>
  </si>
  <si>
    <t>Phone-20</t>
  </si>
  <si>
    <t>Phone-35</t>
  </si>
  <si>
    <t>Phone-51</t>
  </si>
  <si>
    <t>Phone-56</t>
  </si>
  <si>
    <t>horline</t>
  </si>
  <si>
    <t>Phone-131e</t>
  </si>
  <si>
    <t>Phone-131k</t>
  </si>
  <si>
    <t>16/8</t>
  </si>
  <si>
    <t>Phone-134</t>
  </si>
  <si>
    <t>Phone-161</t>
  </si>
  <si>
    <t>Phone-164</t>
  </si>
  <si>
    <t>Phone-184</t>
  </si>
  <si>
    <t>Phone-196</t>
  </si>
  <si>
    <t>Phone-207</t>
  </si>
  <si>
    <t>Phone-236</t>
  </si>
  <si>
    <t>Phone-255</t>
  </si>
  <si>
    <t>Phone-279</t>
  </si>
  <si>
    <t>Phone-5</t>
  </si>
  <si>
    <t>Phone-33</t>
  </si>
  <si>
    <t>Phone-37-38</t>
  </si>
  <si>
    <t>Phone-53</t>
  </si>
  <si>
    <t>Phone-68-69</t>
  </si>
  <si>
    <t>Phone-127</t>
  </si>
  <si>
    <t>Phone-141</t>
  </si>
  <si>
    <t>Phone-152</t>
  </si>
  <si>
    <t>Phone-171</t>
  </si>
  <si>
    <t>Phone-174</t>
  </si>
  <si>
    <t>Phone-194</t>
  </si>
  <si>
    <t>Phone-212</t>
  </si>
  <si>
    <t>Phone-221</t>
  </si>
  <si>
    <t>Phone-247</t>
  </si>
  <si>
    <t>Phone-260</t>
  </si>
  <si>
    <t>Phone-287</t>
  </si>
  <si>
    <t>Alain</t>
  </si>
  <si>
    <t>Phone-6a</t>
  </si>
  <si>
    <t>Phone-19</t>
  </si>
  <si>
    <t>Phone-30</t>
  </si>
  <si>
    <t>Phone-52</t>
  </si>
  <si>
    <t>Phone-54</t>
  </si>
  <si>
    <t>Phone-131c</t>
  </si>
  <si>
    <t>Phone-131i</t>
  </si>
  <si>
    <t>Phone-146</t>
  </si>
  <si>
    <t>Phone-159</t>
  </si>
  <si>
    <t>Phone-165</t>
  </si>
  <si>
    <t>Phone-182</t>
  </si>
  <si>
    <t>Phone-198</t>
  </si>
  <si>
    <t>Phone-208</t>
  </si>
  <si>
    <t>Phone-230</t>
  </si>
  <si>
    <t>Phone-249</t>
  </si>
  <si>
    <t>Phone-256</t>
  </si>
  <si>
    <t>Phone-275-276</t>
  </si>
  <si>
    <t>Aime</t>
  </si>
  <si>
    <t>Phone-3</t>
  </si>
  <si>
    <t>Phone-36</t>
  </si>
  <si>
    <t>Phone-48</t>
  </si>
  <si>
    <t>Phone-64</t>
  </si>
  <si>
    <t>Phone-126</t>
  </si>
  <si>
    <t>Phone-131d</t>
  </si>
  <si>
    <t>Phone-131j</t>
  </si>
  <si>
    <t>Phone-136</t>
  </si>
  <si>
    <t>Phone-151</t>
  </si>
  <si>
    <t>Phone-168</t>
  </si>
  <si>
    <t>Phone-178</t>
  </si>
  <si>
    <t>Phone-193</t>
  </si>
  <si>
    <t>Phone-203</t>
  </si>
  <si>
    <t>Phone-213</t>
  </si>
  <si>
    <t>Phone-220</t>
  </si>
  <si>
    <t>Phone-246</t>
  </si>
  <si>
    <t>Phone-261</t>
  </si>
  <si>
    <t>Phone-280</t>
  </si>
  <si>
    <t>Kennedy</t>
  </si>
  <si>
    <t>Phone-4</t>
  </si>
  <si>
    <t>Phone-34</t>
  </si>
  <si>
    <t>Phone-46</t>
  </si>
  <si>
    <t>Phone-62</t>
  </si>
  <si>
    <t>Phone-131b</t>
  </si>
  <si>
    <t>Phone-131h</t>
  </si>
  <si>
    <t>Phone-135</t>
  </si>
  <si>
    <t>Phone-150</t>
  </si>
  <si>
    <t>Phone-179</t>
  </si>
  <si>
    <t>Phone-192</t>
  </si>
  <si>
    <t>Phone-203a</t>
  </si>
  <si>
    <t>Phone-215</t>
  </si>
  <si>
    <t>Phone-219</t>
  </si>
  <si>
    <t>Phone-248</t>
  </si>
  <si>
    <t>Phone-258</t>
  </si>
  <si>
    <t>Phone-283</t>
  </si>
  <si>
    <t>M.Mbuan</t>
  </si>
  <si>
    <t>Phone-2</t>
  </si>
  <si>
    <t>Phone-22</t>
  </si>
  <si>
    <t>Phone-43a</t>
  </si>
  <si>
    <t>Phone-144</t>
  </si>
  <si>
    <t>commnication</t>
  </si>
  <si>
    <t>al-r</t>
  </si>
  <si>
    <t>alain</t>
  </si>
  <si>
    <t>communication</t>
  </si>
  <si>
    <t>jos-5</t>
  </si>
  <si>
    <t>aim-r</t>
  </si>
  <si>
    <t>aimé</t>
  </si>
  <si>
    <t>x3hrs internet</t>
  </si>
  <si>
    <t>jos-13</t>
  </si>
  <si>
    <t>x2hrs internet</t>
  </si>
  <si>
    <t>aim-3</t>
  </si>
  <si>
    <t>Yde-Bfssam</t>
  </si>
  <si>
    <t>al-1</t>
  </si>
  <si>
    <t>Bfssam-Bandjoun</t>
  </si>
  <si>
    <t>Bandjoun-Bfssam</t>
  </si>
  <si>
    <t>Bfssam-Dla</t>
  </si>
  <si>
    <t>al-3</t>
  </si>
  <si>
    <t>Dla-Yde</t>
  </si>
  <si>
    <t>al-5</t>
  </si>
  <si>
    <t>Yde-Dla</t>
  </si>
  <si>
    <t>al-6</t>
  </si>
  <si>
    <t>Dla-Buea</t>
  </si>
  <si>
    <t>Buea-Dla</t>
  </si>
  <si>
    <t>al-9</t>
  </si>
  <si>
    <t>al-10</t>
  </si>
  <si>
    <t>al-12</t>
  </si>
  <si>
    <t>ken-2</t>
  </si>
  <si>
    <t>kennedy</t>
  </si>
  <si>
    <t>ken-3</t>
  </si>
  <si>
    <t>Yde-dla</t>
  </si>
  <si>
    <t>ken-4</t>
  </si>
  <si>
    <t>ken-5</t>
  </si>
  <si>
    <t>ken-7</t>
  </si>
  <si>
    <t>ken-8</t>
  </si>
  <si>
    <t>Yde-Bafsam</t>
  </si>
  <si>
    <t>ken-9</t>
  </si>
  <si>
    <t>Bafsam-Bamenda</t>
  </si>
  <si>
    <t>ken-10</t>
  </si>
  <si>
    <t>Bamenda-Yde</t>
  </si>
  <si>
    <t>ken-12</t>
  </si>
  <si>
    <t>Train yde-ngdere</t>
  </si>
  <si>
    <t>jos-1</t>
  </si>
  <si>
    <t>ngdere-maroua</t>
  </si>
  <si>
    <t>jos-2</t>
  </si>
  <si>
    <t>maroua-ngdere</t>
  </si>
  <si>
    <t>jos-11</t>
  </si>
  <si>
    <t>Train ndre-yde</t>
  </si>
  <si>
    <t>jos-12</t>
  </si>
  <si>
    <t>Bafsam-Dschang-Bfsam</t>
  </si>
  <si>
    <t>hor-10</t>
  </si>
  <si>
    <t>toll gate</t>
  </si>
  <si>
    <t>hor-11</t>
  </si>
  <si>
    <t>horl-12</t>
  </si>
  <si>
    <t>transport</t>
  </si>
  <si>
    <t>x2 depot</t>
  </si>
  <si>
    <t>ken-r</t>
  </si>
  <si>
    <t>26/6</t>
  </si>
  <si>
    <t>jos-r</t>
  </si>
  <si>
    <t>24/8</t>
  </si>
  <si>
    <t>25//8</t>
  </si>
  <si>
    <t>hor-r</t>
  </si>
  <si>
    <t>lodging</t>
  </si>
  <si>
    <t>al-2</t>
  </si>
  <si>
    <t>al-4</t>
  </si>
  <si>
    <t>al-7</t>
  </si>
  <si>
    <t>al-8</t>
  </si>
  <si>
    <t>al-11</t>
  </si>
  <si>
    <t>ken-47</t>
  </si>
  <si>
    <t>ken-6</t>
  </si>
  <si>
    <t>ken-11</t>
  </si>
  <si>
    <t>jos-3</t>
  </si>
  <si>
    <t>jos-4</t>
  </si>
  <si>
    <t>feeding</t>
  </si>
  <si>
    <t xml:space="preserve"> </t>
  </si>
  <si>
    <t>x 20 photocopies</t>
  </si>
  <si>
    <t>office</t>
  </si>
  <si>
    <t>receipt book</t>
  </si>
  <si>
    <t>X54photocopies</t>
  </si>
  <si>
    <t>hor-7</t>
  </si>
  <si>
    <t>hor-8</t>
  </si>
  <si>
    <t>x 25 photocopies</t>
  </si>
  <si>
    <t>aim-1</t>
  </si>
  <si>
    <t>aim-2</t>
  </si>
  <si>
    <t>lawyer fees</t>
  </si>
  <si>
    <t>Me Mbuan</t>
  </si>
  <si>
    <t>hor-1</t>
  </si>
  <si>
    <t>hor-2</t>
  </si>
  <si>
    <t>hor-3</t>
  </si>
  <si>
    <t>hor-4</t>
  </si>
  <si>
    <t>hor-5</t>
  </si>
  <si>
    <t>mb-5</t>
  </si>
  <si>
    <t>14/7</t>
  </si>
  <si>
    <t>mb-6</t>
  </si>
  <si>
    <t>mb-7</t>
  </si>
  <si>
    <t>mb-8</t>
  </si>
  <si>
    <t xml:space="preserve"> mb-9</t>
  </si>
  <si>
    <t>vaccination</t>
  </si>
  <si>
    <t>Congo</t>
  </si>
  <si>
    <t>jos-14</t>
  </si>
  <si>
    <t>Nya Aime</t>
  </si>
  <si>
    <t>Alain bernard</t>
  </si>
  <si>
    <t>Vincent</t>
  </si>
  <si>
    <t>Phone-7</t>
  </si>
  <si>
    <t>Phone-14</t>
  </si>
  <si>
    <t>Phone-29</t>
  </si>
  <si>
    <t>Phone-45</t>
  </si>
  <si>
    <t>Phone-58</t>
  </si>
  <si>
    <t>Phone-129</t>
  </si>
  <si>
    <t>Phone-131g</t>
  </si>
  <si>
    <t>Phone-131m</t>
  </si>
  <si>
    <t>Phone-142</t>
  </si>
  <si>
    <t>Phone-148-149</t>
  </si>
  <si>
    <t>Phone-172</t>
  </si>
  <si>
    <t>Phone-173</t>
  </si>
  <si>
    <t>Phone-187-187a</t>
  </si>
  <si>
    <t>Phone-216</t>
  </si>
  <si>
    <t>Phone-228-229</t>
  </si>
  <si>
    <t>Phone-239-239a</t>
  </si>
  <si>
    <t>Phone-263</t>
  </si>
  <si>
    <t>Phone-284</t>
  </si>
  <si>
    <t>Phone-290</t>
  </si>
  <si>
    <t>Eric</t>
  </si>
  <si>
    <t>Phone-6</t>
  </si>
  <si>
    <t>Phone-14a</t>
  </si>
  <si>
    <t>2/9</t>
  </si>
  <si>
    <t>Phone-28</t>
  </si>
  <si>
    <t>Phone-47</t>
  </si>
  <si>
    <t>Phone-63</t>
  </si>
  <si>
    <t>Phone-94</t>
  </si>
  <si>
    <t>Phone-128</t>
  </si>
  <si>
    <t>Phone-137</t>
  </si>
  <si>
    <t>Phone-155</t>
  </si>
  <si>
    <t>Phone-170</t>
  </si>
  <si>
    <t>Phone-181</t>
  </si>
  <si>
    <t>Phone-202</t>
  </si>
  <si>
    <t>Phone-204</t>
  </si>
  <si>
    <t>Phone-214</t>
  </si>
  <si>
    <t>Phone-222</t>
  </si>
  <si>
    <t>Phone-243</t>
  </si>
  <si>
    <t>Phone-264</t>
  </si>
  <si>
    <t>Phone-289</t>
  </si>
  <si>
    <t>Anna</t>
  </si>
  <si>
    <t>Phone-13</t>
  </si>
  <si>
    <t>Phone-24</t>
  </si>
  <si>
    <t>Phone-49</t>
  </si>
  <si>
    <t>Phone-61</t>
  </si>
  <si>
    <t>Phone-81a</t>
  </si>
  <si>
    <t>Phone-112b</t>
  </si>
  <si>
    <t>12/9</t>
  </si>
  <si>
    <t>Phone-128a</t>
  </si>
  <si>
    <t>Phone-140</t>
  </si>
  <si>
    <t>Phone-157</t>
  </si>
  <si>
    <t>Phone-176</t>
  </si>
  <si>
    <t>Phone-188</t>
  </si>
  <si>
    <t>Phone-210</t>
  </si>
  <si>
    <t>Phone-225</t>
  </si>
  <si>
    <t>Phone-242</t>
  </si>
  <si>
    <t>Phone-259</t>
  </si>
  <si>
    <t>Phone-282</t>
  </si>
  <si>
    <t>Phone-288</t>
  </si>
  <si>
    <t>Irene</t>
  </si>
  <si>
    <t>Phone-23</t>
  </si>
  <si>
    <t>Phone-138</t>
  </si>
  <si>
    <t>Phone-180</t>
  </si>
  <si>
    <t>Phone-201</t>
  </si>
  <si>
    <t>Phone-211</t>
  </si>
  <si>
    <t>Phone-245</t>
  </si>
  <si>
    <t>Desmond</t>
  </si>
  <si>
    <t>Phone-25</t>
  </si>
  <si>
    <t>Phone-61a</t>
  </si>
  <si>
    <t>Phone-112a</t>
  </si>
  <si>
    <t>Phone-190</t>
  </si>
  <si>
    <t>Phone-244</t>
  </si>
  <si>
    <t>x2 hrs internet</t>
  </si>
  <si>
    <t>media</t>
  </si>
  <si>
    <t>eri-r</t>
  </si>
  <si>
    <t>Y'de-Bafoussam</t>
  </si>
  <si>
    <t>traveling expenses</t>
  </si>
  <si>
    <t>eri-1</t>
  </si>
  <si>
    <t>Baf'ssam-Y'de</t>
  </si>
  <si>
    <t>eri-3</t>
  </si>
  <si>
    <t>intercity transport</t>
  </si>
  <si>
    <t xml:space="preserve"> lodging</t>
  </si>
  <si>
    <t>ann-r</t>
  </si>
  <si>
    <t>anna</t>
  </si>
  <si>
    <t>ire-r</t>
  </si>
  <si>
    <t>special taxi</t>
  </si>
  <si>
    <t>des-r</t>
  </si>
  <si>
    <t>vin-r</t>
  </si>
  <si>
    <t>vincent</t>
  </si>
  <si>
    <t>17/8</t>
  </si>
  <si>
    <t>Bonuses scaled to results</t>
  </si>
  <si>
    <t>Afrique en ligne F</t>
  </si>
  <si>
    <t>Mutation newspaper F</t>
  </si>
  <si>
    <t>The Herald newspaper E</t>
  </si>
  <si>
    <t>radio talk show E</t>
  </si>
  <si>
    <t>radio news flash F</t>
  </si>
  <si>
    <t>radio news flash E</t>
  </si>
  <si>
    <t>Tania Siyam wildlife convicted in USA</t>
  </si>
  <si>
    <t>Le Liberal newspaper F</t>
  </si>
  <si>
    <t>Tania Siyam wildlife convict in USA</t>
  </si>
  <si>
    <t>Mamfe elephant arrest</t>
  </si>
  <si>
    <t>TV news feature E</t>
  </si>
  <si>
    <t>Editing cost</t>
  </si>
  <si>
    <t>x 1cd production</t>
  </si>
  <si>
    <t>fighting biopiracy</t>
  </si>
  <si>
    <t>vin-1</t>
  </si>
  <si>
    <t>August recordings</t>
  </si>
  <si>
    <t>recordings of radio news flashes, features and talk shows</t>
  </si>
  <si>
    <t>vin-2</t>
  </si>
  <si>
    <t>x24 newspapers</t>
  </si>
  <si>
    <t>ann-1</t>
  </si>
  <si>
    <t>ann-2</t>
  </si>
  <si>
    <t>x19 newspapers</t>
  </si>
  <si>
    <t>ann-3</t>
  </si>
  <si>
    <t>ann-4</t>
  </si>
  <si>
    <t>x220 photocopy</t>
  </si>
  <si>
    <t>eri-2</t>
  </si>
  <si>
    <t>x1 page fax</t>
  </si>
  <si>
    <t>x66 photocopy</t>
  </si>
  <si>
    <t>ire-1</t>
  </si>
  <si>
    <t>x 2 page fax</t>
  </si>
  <si>
    <t>ire-2</t>
  </si>
  <si>
    <t>x 1 page fax</t>
  </si>
  <si>
    <t>ire-3</t>
  </si>
  <si>
    <t>x20 photocopy</t>
  </si>
  <si>
    <t>ire-4</t>
  </si>
  <si>
    <t>x120 photocopy</t>
  </si>
  <si>
    <t>ire-6</t>
  </si>
  <si>
    <t>x82 photocopy</t>
  </si>
  <si>
    <t>ire-7</t>
  </si>
  <si>
    <t>x17 photocopy</t>
  </si>
  <si>
    <t>ire-8</t>
  </si>
  <si>
    <t>x2 page fax</t>
  </si>
  <si>
    <t>ire-9</t>
  </si>
  <si>
    <t>media officer</t>
  </si>
  <si>
    <t>Development assistant</t>
  </si>
  <si>
    <t>Anna Egbe</t>
  </si>
  <si>
    <t>Phone International</t>
  </si>
  <si>
    <t>Policy and external relations</t>
  </si>
  <si>
    <t>Phone-6b</t>
  </si>
  <si>
    <t>Phone-10</t>
  </si>
  <si>
    <t>Phone-26</t>
  </si>
  <si>
    <t>Phone-119</t>
  </si>
  <si>
    <t>phone international</t>
  </si>
  <si>
    <t>policy and External assistance</t>
  </si>
  <si>
    <t>Ofir-1</t>
  </si>
  <si>
    <t>Ofir-2</t>
  </si>
  <si>
    <t>Ofir-3</t>
  </si>
  <si>
    <t>Ofir-4</t>
  </si>
  <si>
    <t>Ofir-5</t>
  </si>
  <si>
    <t>policy and external assistance</t>
  </si>
  <si>
    <t>hor-9</t>
  </si>
  <si>
    <t>house-report</t>
  </si>
  <si>
    <t>Phone-124</t>
  </si>
  <si>
    <t>Phone-132</t>
  </si>
  <si>
    <t>Phone-133</t>
  </si>
  <si>
    <t>Phone-160</t>
  </si>
  <si>
    <t>Phone-163</t>
  </si>
  <si>
    <t>Phone-185</t>
  </si>
  <si>
    <t>Phone-197</t>
  </si>
  <si>
    <t>Phone-203c</t>
  </si>
  <si>
    <t>Phone-206</t>
  </si>
  <si>
    <t>Phone-232-234</t>
  </si>
  <si>
    <t>Phone-235</t>
  </si>
  <si>
    <t>Phone-254</t>
  </si>
  <si>
    <t>Phone-277-278</t>
  </si>
  <si>
    <t>management</t>
  </si>
  <si>
    <t>Ofir-r</t>
  </si>
  <si>
    <t>Director</t>
  </si>
  <si>
    <t>Emeline</t>
  </si>
  <si>
    <t>Phone-8</t>
  </si>
  <si>
    <t>Phone-12</t>
  </si>
  <si>
    <t>Phone-21</t>
  </si>
  <si>
    <t>4/7</t>
  </si>
  <si>
    <t>Phone-57</t>
  </si>
  <si>
    <t>Phone-65-67</t>
  </si>
  <si>
    <t>Phone-130-131</t>
  </si>
  <si>
    <t>Phone-131f</t>
  </si>
  <si>
    <t>Phone-131l</t>
  </si>
  <si>
    <t>Phone-145</t>
  </si>
  <si>
    <t>Phone-154</t>
  </si>
  <si>
    <t>Phone-167</t>
  </si>
  <si>
    <t>Phone-186</t>
  </si>
  <si>
    <t>Phone-195</t>
  </si>
  <si>
    <t>Phone-218</t>
  </si>
  <si>
    <t>Phone-223</t>
  </si>
  <si>
    <t>Phone-238</t>
  </si>
  <si>
    <t>Phone-257</t>
  </si>
  <si>
    <t>Phone-273-274</t>
  </si>
  <si>
    <t>Arrey</t>
  </si>
  <si>
    <t>Phone-11</t>
  </si>
  <si>
    <t>Phone-16</t>
  </si>
  <si>
    <t>Phone-31</t>
  </si>
  <si>
    <t>Phone-50</t>
  </si>
  <si>
    <t>Phone-60</t>
  </si>
  <si>
    <t>Phone-139</t>
  </si>
  <si>
    <t>Phone-156</t>
  </si>
  <si>
    <t>Phone-177</t>
  </si>
  <si>
    <t>Phone-191</t>
  </si>
  <si>
    <t>Phone-209</t>
  </si>
  <si>
    <t>Phone-237</t>
  </si>
  <si>
    <t>Phone-262</t>
  </si>
  <si>
    <t>Phone-271-272</t>
  </si>
  <si>
    <t>Phone-285</t>
  </si>
  <si>
    <t>Eme-r</t>
  </si>
  <si>
    <t>Arrey-r</t>
  </si>
  <si>
    <t>6/6</t>
  </si>
  <si>
    <t>28/9</t>
  </si>
  <si>
    <t>office cleaner</t>
  </si>
  <si>
    <t>Eme-1</t>
  </si>
  <si>
    <t>x1 black ink</t>
  </si>
  <si>
    <t>Eme-2</t>
  </si>
  <si>
    <t>x1 packet papers</t>
  </si>
  <si>
    <t>Eme-3</t>
  </si>
  <si>
    <t>Eme-4</t>
  </si>
  <si>
    <t>x1 pot flower</t>
  </si>
  <si>
    <t>eri-4</t>
  </si>
  <si>
    <t>Eme-5</t>
  </si>
  <si>
    <t>Eme-6</t>
  </si>
  <si>
    <t>x1packet papers</t>
  </si>
  <si>
    <t>Eme-7</t>
  </si>
  <si>
    <t>ire-5</t>
  </si>
  <si>
    <t>.</t>
  </si>
  <si>
    <t>Eme-8</t>
  </si>
  <si>
    <t>x1 day projector rent</t>
  </si>
  <si>
    <t>eri-6</t>
  </si>
  <si>
    <t>Eme-9</t>
  </si>
  <si>
    <t>x726 photocopy</t>
  </si>
  <si>
    <t>des-1</t>
  </si>
  <si>
    <t>x 2 block notes</t>
  </si>
  <si>
    <t>Arrey-12a</t>
  </si>
  <si>
    <t>x 1 Photocopy</t>
  </si>
  <si>
    <t>x 40 Photocopies</t>
  </si>
  <si>
    <t>Arrey-15</t>
  </si>
  <si>
    <t>x 4 Toilet tissues</t>
  </si>
  <si>
    <t>Arrey-18</t>
  </si>
  <si>
    <t>liquid soap</t>
  </si>
  <si>
    <t>Arrey-19</t>
  </si>
  <si>
    <t>x 3 Bulbs</t>
  </si>
  <si>
    <t>Transfer Fees</t>
  </si>
  <si>
    <t>Express Union</t>
  </si>
  <si>
    <t>Arrey-1</t>
  </si>
  <si>
    <t>Arrey-2</t>
  </si>
  <si>
    <t>Arrey-3</t>
  </si>
  <si>
    <t>Arrey-4</t>
  </si>
  <si>
    <t>Arrey-5</t>
  </si>
  <si>
    <t>Arrey-6</t>
  </si>
  <si>
    <t>Arrey-7</t>
  </si>
  <si>
    <t>Arrey-8</t>
  </si>
  <si>
    <t>Arrey-9</t>
  </si>
  <si>
    <t>Arrey-10</t>
  </si>
  <si>
    <t>Arrey-11</t>
  </si>
  <si>
    <t>Arrey-13</t>
  </si>
  <si>
    <t>Arrey-14</t>
  </si>
  <si>
    <t>Arrey-16</t>
  </si>
  <si>
    <t>Arrey-17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</si>
  <si>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</si>
  <si>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</si>
  <si>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</si>
  <si>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</si>
  <si>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</si>
  <si>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</si>
  <si>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</si>
  <si>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AmountCFA</t>
  </si>
  <si>
    <t>Donor</t>
  </si>
  <si>
    <t>Born Free</t>
  </si>
  <si>
    <t>Used</t>
  </si>
  <si>
    <t>August</t>
  </si>
  <si>
    <t>FWS</t>
  </si>
  <si>
    <t>Rufford Foundation</t>
  </si>
  <si>
    <t>WSPA</t>
  </si>
  <si>
    <t>ProWildlife</t>
  </si>
  <si>
    <t>Arcus</t>
  </si>
  <si>
    <t>TOTAL</t>
  </si>
  <si>
    <t>Used April</t>
  </si>
  <si>
    <t>Used June</t>
  </si>
  <si>
    <t>Donated July</t>
  </si>
  <si>
    <t>Used July</t>
  </si>
  <si>
    <t>Used August</t>
  </si>
  <si>
    <t>Used September</t>
  </si>
  <si>
    <t>Used October</t>
  </si>
  <si>
    <t>US FWS</t>
  </si>
  <si>
    <t>Passing to September  08</t>
  </si>
  <si>
    <t>Donated September</t>
  </si>
  <si>
    <t>Used November</t>
  </si>
  <si>
    <t>Used December</t>
  </si>
  <si>
    <t>Used January</t>
  </si>
  <si>
    <t>Used February</t>
  </si>
  <si>
    <t>Used March</t>
  </si>
  <si>
    <t>Used May</t>
  </si>
  <si>
    <t>Passing to September 08</t>
  </si>
  <si>
    <t>Donated March</t>
  </si>
  <si>
    <t xml:space="preserve">                                                                            </t>
  </si>
  <si>
    <t>Donated May</t>
  </si>
  <si>
    <t>Guarantee</t>
  </si>
  <si>
    <t>equipping office</t>
  </si>
  <si>
    <t>House-rep</t>
  </si>
  <si>
    <t>$1=440CFA</t>
  </si>
  <si>
    <t>30/9</t>
  </si>
  <si>
    <t>Phone-41</t>
  </si>
  <si>
    <t>phone-42</t>
  </si>
  <si>
    <t>x3 Binding reports</t>
  </si>
  <si>
    <t>x1laptop charger</t>
  </si>
  <si>
    <t>Israel</t>
  </si>
  <si>
    <t>British arrested - Paul Sullivan</t>
  </si>
  <si>
    <t>Wildlife arrests Cameroon</t>
  </si>
  <si>
    <t>Minfof workshop Law</t>
  </si>
  <si>
    <t>Phone-74</t>
  </si>
  <si>
    <t>Phone-90</t>
  </si>
  <si>
    <t>Phone-93</t>
  </si>
  <si>
    <t>Phone-95</t>
  </si>
  <si>
    <t>Phone-98</t>
  </si>
  <si>
    <t>Phone-120-121</t>
  </si>
  <si>
    <t>Phone-76</t>
  </si>
  <si>
    <t>Phone-84</t>
  </si>
  <si>
    <t>Phone-105</t>
  </si>
  <si>
    <t>Phone-111</t>
  </si>
  <si>
    <t>Phone-118</t>
  </si>
  <si>
    <t>x 5 binding</t>
  </si>
  <si>
    <t>Buea-Limbe-Buea</t>
  </si>
  <si>
    <t>phone-77</t>
  </si>
  <si>
    <t>phone-79-80</t>
  </si>
  <si>
    <t>phone-75</t>
  </si>
  <si>
    <t>2-Phone-70</t>
  </si>
  <si>
    <t>2-Phone-82</t>
  </si>
  <si>
    <t>3-Phone-92</t>
  </si>
  <si>
    <t>3-Phone-97</t>
  </si>
  <si>
    <t>3-Phone-103</t>
  </si>
  <si>
    <t>3-Phone-110-110a</t>
  </si>
  <si>
    <t>3-Phone-122-123</t>
  </si>
  <si>
    <t>10-Phone-73-73a</t>
  </si>
  <si>
    <t>10-Phone-86</t>
  </si>
  <si>
    <t>Phone-72</t>
  </si>
  <si>
    <t>Phone-83</t>
  </si>
  <si>
    <t>Phone-102</t>
  </si>
  <si>
    <t>Phone-107</t>
  </si>
  <si>
    <t>Phone-113-114</t>
  </si>
  <si>
    <t>Phone-88</t>
  </si>
  <si>
    <t>Phone-104</t>
  </si>
  <si>
    <t>Phone-108</t>
  </si>
  <si>
    <t>Phone-71</t>
  </si>
  <si>
    <t>Phone-81</t>
  </si>
  <si>
    <t>Phone-101</t>
  </si>
  <si>
    <t>Phone-115</t>
  </si>
  <si>
    <t>Phone-78</t>
  </si>
  <si>
    <t>Phone-91</t>
  </si>
  <si>
    <t>Phone-112</t>
  </si>
  <si>
    <t>Phone-89</t>
  </si>
  <si>
    <t>Phone-99</t>
  </si>
  <si>
    <t>Phone-78a</t>
  </si>
  <si>
    <t>Phone-117</t>
  </si>
  <si>
    <t>Phone-85</t>
  </si>
  <si>
    <t>Phone-87</t>
  </si>
  <si>
    <t>Phone-96</t>
  </si>
  <si>
    <t>Phone-106</t>
  </si>
  <si>
    <t>Phone-109</t>
  </si>
  <si>
    <t>Phone-100</t>
  </si>
  <si>
    <t>Phone-116</t>
  </si>
  <si>
    <t>computer repairs</t>
  </si>
  <si>
    <t>Nkolondoum</t>
  </si>
  <si>
    <t>x6 days Transport</t>
  </si>
  <si>
    <t>x1 undercover</t>
  </si>
  <si>
    <t xml:space="preserve">10 inv,5 provinces </t>
  </si>
  <si>
    <t>follow up 21 cases 12 locked subjects</t>
  </si>
  <si>
    <t xml:space="preserve">20 media pieces </t>
  </si>
  <si>
    <t>Preparations Congo</t>
  </si>
  <si>
    <t>Bda- Bafoussam</t>
  </si>
  <si>
    <t xml:space="preserve">FINANCIAL REPORT      -   August  2008     </t>
  </si>
  <si>
    <t xml:space="preserve">FINANCIAL REPORT      -    August 2008 Summary     </t>
  </si>
  <si>
    <t>CNPS</t>
  </si>
  <si>
    <t>I30</t>
  </si>
  <si>
    <t>Donated November</t>
  </si>
  <si>
    <t>Donated December</t>
  </si>
  <si>
    <t>personnel</t>
  </si>
  <si>
    <t>Salary of media officer is supplemented by bonuses scaled to results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</si>
</sst>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46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sz val="9"/>
      <color indexed="53"/>
      <name val="Arial"/>
      <family val="2"/>
    </font>
    <font>
      <sz val="8"/>
      <color indexed="2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9"/>
      <color indexed="50"/>
      <name val="Arial"/>
      <family val="2"/>
    </font>
    <font>
      <sz val="10"/>
      <color indexed="54"/>
      <name val="Arial"/>
      <family val="2"/>
    </font>
    <font>
      <b/>
      <sz val="9"/>
      <color indexed="50"/>
      <name val="Arial"/>
      <family val="2"/>
    </font>
    <font>
      <sz val="10"/>
      <color indexed="1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0"/>
    </font>
    <font>
      <b/>
      <sz val="10"/>
      <color indexed="21"/>
      <name val="Arial"/>
      <family val="2"/>
    </font>
    <font>
      <u val="single"/>
      <sz val="10"/>
      <color indexed="50"/>
      <name val="Arial"/>
      <family val="0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3" fontId="8" fillId="0" borderId="2" xfId="0" applyNumberFormat="1" applyFon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 horizontal="left"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1" fontId="0" fillId="2" borderId="0" xfId="0" applyNumberFormat="1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19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192" fontId="0" fillId="2" borderId="0" xfId="0" applyNumberFormat="1" applyFont="1" applyFill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19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0" xfId="19" applyFont="1" applyFill="1" applyAlignment="1">
      <alignment/>
    </xf>
    <xf numFmtId="49" fontId="0" fillId="2" borderId="0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192" fontId="0" fillId="0" borderId="2" xfId="0" applyNumberFormat="1" applyFont="1" applyFill="1" applyBorder="1" applyAlignment="1">
      <alignment/>
    </xf>
    <xf numFmtId="192" fontId="0" fillId="0" borderId="4" xfId="0" applyNumberFormat="1" applyBorder="1" applyAlignment="1">
      <alignment/>
    </xf>
    <xf numFmtId="49" fontId="0" fillId="0" borderId="2" xfId="0" applyNumberFormat="1" applyFont="1" applyBorder="1" applyAlignment="1">
      <alignment horizontal="center"/>
    </xf>
    <xf numFmtId="192" fontId="14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3" fontId="0" fillId="0" borderId="3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92" fontId="0" fillId="0" borderId="3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6" fillId="0" borderId="3" xfId="0" applyNumberFormat="1" applyFont="1" applyFill="1" applyBorder="1" applyAlignment="1">
      <alignment/>
    </xf>
    <xf numFmtId="49" fontId="16" fillId="0" borderId="3" xfId="0" applyNumberFormat="1" applyFont="1" applyBorder="1" applyAlignment="1">
      <alignment/>
    </xf>
    <xf numFmtId="49" fontId="16" fillId="0" borderId="3" xfId="0" applyNumberFormat="1" applyFont="1" applyFill="1" applyBorder="1" applyAlignment="1">
      <alignment/>
    </xf>
    <xf numFmtId="49" fontId="16" fillId="0" borderId="3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5" fillId="0" borderId="0" xfId="0" applyNumberFormat="1" applyFont="1" applyFill="1" applyAlignment="1">
      <alignment/>
    </xf>
    <xf numFmtId="3" fontId="17" fillId="0" borderId="3" xfId="0" applyNumberFormat="1" applyFont="1" applyFill="1" applyBorder="1" applyAlignment="1">
      <alignment/>
    </xf>
    <xf numFmtId="49" fontId="17" fillId="0" borderId="3" xfId="0" applyNumberFormat="1" applyFont="1" applyFill="1" applyBorder="1" applyAlignment="1">
      <alignment/>
    </xf>
    <xf numFmtId="49" fontId="15" fillId="0" borderId="3" xfId="0" applyNumberFormat="1" applyFont="1" applyBorder="1" applyAlignment="1">
      <alignment horizontal="center"/>
    </xf>
    <xf numFmtId="3" fontId="15" fillId="0" borderId="3" xfId="0" applyNumberFormat="1" applyFont="1" applyFill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19" fillId="0" borderId="3" xfId="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3" xfId="0" applyNumberFormat="1" applyFont="1" applyFill="1" applyBorder="1" applyAlignment="1">
      <alignment/>
    </xf>
    <xf numFmtId="49" fontId="19" fillId="0" borderId="3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193" fontId="0" fillId="0" borderId="3" xfId="0" applyNumberFormat="1" applyBorder="1" applyAlignment="1">
      <alignment/>
    </xf>
    <xf numFmtId="192" fontId="14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3" fontId="21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3" fontId="22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192" fontId="14" fillId="2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192" fontId="14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 horizontal="center"/>
    </xf>
    <xf numFmtId="192" fontId="26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25" fillId="2" borderId="0" xfId="0" applyFont="1" applyFill="1" applyAlignment="1">
      <alignment/>
    </xf>
    <xf numFmtId="3" fontId="2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49" fontId="15" fillId="2" borderId="0" xfId="0" applyNumberFormat="1" applyFont="1" applyFill="1" applyAlignment="1">
      <alignment/>
    </xf>
    <xf numFmtId="3" fontId="29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 horizontal="center"/>
    </xf>
    <xf numFmtId="192" fontId="15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0" fontId="30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49" fontId="3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192" fontId="3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30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30" fillId="2" borderId="0" xfId="0" applyNumberFormat="1" applyFont="1" applyFill="1" applyAlignment="1">
      <alignment horizontal="center"/>
    </xf>
    <xf numFmtId="192" fontId="30" fillId="2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9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192" fontId="3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192" fontId="32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Fill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Fill="1" applyBorder="1" applyAlignment="1" quotePrefix="1">
      <alignment/>
    </xf>
    <xf numFmtId="3" fontId="15" fillId="0" borderId="0" xfId="0" applyNumberFormat="1" applyFont="1" applyFill="1" applyAlignment="1" quotePrefix="1">
      <alignment/>
    </xf>
    <xf numFmtId="3" fontId="15" fillId="0" borderId="0" xfId="0" applyNumberFormat="1" applyFont="1" applyAlignment="1" quotePrefix="1">
      <alignment/>
    </xf>
    <xf numFmtId="1" fontId="15" fillId="0" borderId="0" xfId="0" applyNumberFormat="1" applyFont="1" applyAlignment="1">
      <alignment/>
    </xf>
    <xf numFmtId="3" fontId="33" fillId="2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3" fontId="15" fillId="2" borderId="0" xfId="0" applyNumberFormat="1" applyFont="1" applyFill="1" applyAlignment="1" quotePrefix="1">
      <alignment/>
    </xf>
    <xf numFmtId="3" fontId="15" fillId="0" borderId="0" xfId="0" applyNumberFormat="1" applyFont="1" applyFill="1" applyAlignment="1" quotePrefix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Fill="1" applyAlignment="1" quotePrefix="1">
      <alignment/>
    </xf>
    <xf numFmtId="3" fontId="17" fillId="0" borderId="0" xfId="0" applyNumberFormat="1" applyFont="1" applyAlignment="1" quotePrefix="1">
      <alignment/>
    </xf>
    <xf numFmtId="3" fontId="35" fillId="0" borderId="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Alignment="1" quotePrefix="1">
      <alignment/>
    </xf>
    <xf numFmtId="1" fontId="11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0" fontId="0" fillId="0" borderId="0" xfId="19" applyFont="1" applyFill="1" applyAlignment="1">
      <alignment/>
    </xf>
    <xf numFmtId="3" fontId="36" fillId="0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19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6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/>
    </xf>
    <xf numFmtId="192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37" fillId="0" borderId="2" xfId="0" applyNumberFormat="1" applyFont="1" applyFill="1" applyBorder="1" applyAlignment="1">
      <alignment/>
    </xf>
    <xf numFmtId="3" fontId="16" fillId="0" borderId="0" xfId="0" applyNumberFormat="1" applyFont="1" applyAlignment="1" quotePrefix="1">
      <alignment/>
    </xf>
    <xf numFmtId="3" fontId="16" fillId="2" borderId="0" xfId="0" applyNumberFormat="1" applyFont="1" applyFill="1" applyAlignment="1">
      <alignment/>
    </xf>
    <xf numFmtId="1" fontId="16" fillId="0" borderId="0" xfId="0" applyNumberFormat="1" applyFont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pane ySplit="5" topLeftCell="BM95" activePane="bottomLeft" state="frozen"/>
      <selection pane="topLeft" activeCell="A1" sqref="A1"/>
      <selection pane="bottomLeft" activeCell="A102" sqref="A102:IV102"/>
    </sheetView>
  </sheetViews>
  <sheetFormatPr defaultColWidth="9.140625" defaultRowHeight="12.75" zeroHeight="1"/>
  <cols>
    <col min="1" max="1" width="5.140625" style="1" customWidth="1"/>
    <col min="2" max="2" width="10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6" customWidth="1"/>
    <col min="9" max="9" width="9.5742187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302" t="s">
        <v>849</v>
      </c>
      <c r="C2" s="302"/>
      <c r="D2" s="302"/>
      <c r="E2" s="302"/>
      <c r="F2" s="302"/>
      <c r="G2" s="302"/>
      <c r="H2" s="302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2</v>
      </c>
      <c r="C4" s="18" t="s">
        <v>8</v>
      </c>
      <c r="D4" s="18" t="s">
        <v>3</v>
      </c>
      <c r="E4" s="18" t="s">
        <v>9</v>
      </c>
      <c r="F4" s="18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" t="s">
        <v>778</v>
      </c>
      <c r="C5" s="23"/>
      <c r="D5" s="23"/>
      <c r="E5" s="23"/>
      <c r="F5" s="28"/>
      <c r="G5" s="26"/>
      <c r="H5" s="24">
        <v>0</v>
      </c>
      <c r="I5" s="25">
        <v>440</v>
      </c>
      <c r="K5" t="s">
        <v>10</v>
      </c>
      <c r="L5" t="s">
        <v>11</v>
      </c>
      <c r="M5" s="2">
        <v>440</v>
      </c>
    </row>
    <row r="6" spans="2:13" ht="12.75">
      <c r="B6" s="29"/>
      <c r="C6" s="12"/>
      <c r="D6" s="12"/>
      <c r="E6" s="12"/>
      <c r="F6" s="30"/>
      <c r="I6" s="22"/>
      <c r="M6" s="2">
        <v>440</v>
      </c>
    </row>
    <row r="7" spans="4:13" ht="12.75">
      <c r="D7" s="12"/>
      <c r="I7" s="22"/>
      <c r="M7" s="2">
        <v>440</v>
      </c>
    </row>
    <row r="8" spans="2:13" ht="12.75">
      <c r="B8" s="29"/>
      <c r="D8" s="12"/>
      <c r="G8" s="31"/>
      <c r="I8" s="22"/>
      <c r="M8" s="2">
        <v>440</v>
      </c>
    </row>
    <row r="9" spans="1:13" ht="12.75">
      <c r="A9" s="71"/>
      <c r="B9" s="72" t="s">
        <v>261</v>
      </c>
      <c r="C9" s="73"/>
      <c r="D9" s="73" t="s">
        <v>262</v>
      </c>
      <c r="E9" s="73" t="s">
        <v>263</v>
      </c>
      <c r="F9" s="74"/>
      <c r="G9" s="75"/>
      <c r="H9" s="72"/>
      <c r="I9" s="76" t="s">
        <v>264</v>
      </c>
      <c r="J9" s="77"/>
      <c r="K9" s="2"/>
      <c r="M9" s="2">
        <v>440</v>
      </c>
    </row>
    <row r="10" spans="1:13" s="15" customFormat="1" ht="12.75">
      <c r="A10" s="71"/>
      <c r="B10" s="72">
        <v>1115347</v>
      </c>
      <c r="C10" s="78"/>
      <c r="D10" s="73" t="s">
        <v>19</v>
      </c>
      <c r="E10" s="79" t="s">
        <v>843</v>
      </c>
      <c r="F10" s="80"/>
      <c r="G10" s="81"/>
      <c r="H10" s="82">
        <v>-1115347</v>
      </c>
      <c r="I10" s="83">
        <v>2534.8795454545457</v>
      </c>
      <c r="J10" s="41"/>
      <c r="K10" s="41"/>
      <c r="L10" s="41"/>
      <c r="M10" s="2">
        <v>440</v>
      </c>
    </row>
    <row r="11" spans="1:13" s="15" customFormat="1" ht="12.75">
      <c r="A11" s="71"/>
      <c r="B11" s="72">
        <v>360000</v>
      </c>
      <c r="C11" s="78"/>
      <c r="D11" s="73" t="s">
        <v>265</v>
      </c>
      <c r="E11" s="79"/>
      <c r="F11" s="80"/>
      <c r="G11" s="81"/>
      <c r="H11" s="82">
        <v>-1475347</v>
      </c>
      <c r="I11" s="83">
        <v>818.1818181818181</v>
      </c>
      <c r="J11" s="41"/>
      <c r="K11" s="41"/>
      <c r="L11" s="41"/>
      <c r="M11" s="2">
        <v>440</v>
      </c>
    </row>
    <row r="12" spans="1:13" s="15" customFormat="1" ht="12.75">
      <c r="A12" s="71"/>
      <c r="B12" s="72">
        <v>2488655</v>
      </c>
      <c r="C12" s="78"/>
      <c r="D12" s="73" t="s">
        <v>170</v>
      </c>
      <c r="E12" s="79" t="s">
        <v>844</v>
      </c>
      <c r="F12" s="80"/>
      <c r="G12" s="81"/>
      <c r="H12" s="82">
        <v>-3964002</v>
      </c>
      <c r="I12" s="83">
        <v>5656.034090909091</v>
      </c>
      <c r="J12" s="41"/>
      <c r="K12" s="41"/>
      <c r="L12" s="41"/>
      <c r="M12" s="2">
        <v>440</v>
      </c>
    </row>
    <row r="13" spans="1:13" s="15" customFormat="1" ht="12.75">
      <c r="A13" s="71"/>
      <c r="B13" s="72">
        <v>1497785</v>
      </c>
      <c r="C13" s="78"/>
      <c r="D13" s="73" t="s">
        <v>266</v>
      </c>
      <c r="E13" s="79" t="s">
        <v>845</v>
      </c>
      <c r="F13" s="80"/>
      <c r="G13" s="81"/>
      <c r="H13" s="82">
        <v>-5461787</v>
      </c>
      <c r="I13" s="83">
        <v>3404.056818181818</v>
      </c>
      <c r="J13" s="41"/>
      <c r="K13" s="41"/>
      <c r="L13" s="41"/>
      <c r="M13" s="2">
        <v>440</v>
      </c>
    </row>
    <row r="14" spans="1:13" s="15" customFormat="1" ht="12.75">
      <c r="A14" s="71"/>
      <c r="B14" s="72">
        <v>139382</v>
      </c>
      <c r="C14" s="78"/>
      <c r="D14" s="73" t="s">
        <v>267</v>
      </c>
      <c r="E14" s="79" t="s">
        <v>846</v>
      </c>
      <c r="F14" s="80"/>
      <c r="G14" s="81"/>
      <c r="H14" s="82">
        <v>-5601169</v>
      </c>
      <c r="I14" s="83">
        <v>316.7772727272727</v>
      </c>
      <c r="J14" s="41"/>
      <c r="K14" s="41"/>
      <c r="L14" s="41"/>
      <c r="M14" s="2">
        <v>440</v>
      </c>
    </row>
    <row r="15" spans="1:13" s="15" customFormat="1" ht="12.75">
      <c r="A15" s="71"/>
      <c r="B15" s="72">
        <v>874500</v>
      </c>
      <c r="C15" s="78"/>
      <c r="D15" s="73" t="s">
        <v>268</v>
      </c>
      <c r="E15" s="78" t="s">
        <v>269</v>
      </c>
      <c r="F15" s="80"/>
      <c r="G15" s="81"/>
      <c r="H15" s="82">
        <v>-6475669</v>
      </c>
      <c r="I15" s="83">
        <v>1987.5</v>
      </c>
      <c r="J15" s="41"/>
      <c r="K15" s="41"/>
      <c r="L15" s="41"/>
      <c r="M15" s="2">
        <v>440</v>
      </c>
    </row>
    <row r="16" spans="1:13" s="15" customFormat="1" ht="12.75">
      <c r="A16" s="71"/>
      <c r="B16" s="72">
        <v>916672</v>
      </c>
      <c r="C16" s="78"/>
      <c r="D16" s="73" t="s">
        <v>190</v>
      </c>
      <c r="E16" s="78"/>
      <c r="F16" s="80"/>
      <c r="G16" s="81"/>
      <c r="H16" s="82">
        <v>-7392341</v>
      </c>
      <c r="I16" s="83">
        <v>2083.3454545454547</v>
      </c>
      <c r="J16" s="41"/>
      <c r="K16" s="2"/>
      <c r="L16" s="41"/>
      <c r="M16" s="2">
        <v>440</v>
      </c>
    </row>
    <row r="17" spans="1:13" ht="12.75">
      <c r="A17" s="84"/>
      <c r="B17" s="72">
        <v>7392341</v>
      </c>
      <c r="C17" s="73" t="s">
        <v>271</v>
      </c>
      <c r="D17" s="78"/>
      <c r="E17" s="78"/>
      <c r="F17" s="80"/>
      <c r="G17" s="81"/>
      <c r="H17" s="82">
        <v>0</v>
      </c>
      <c r="I17" s="83">
        <v>16800.775</v>
      </c>
      <c r="J17" s="2"/>
      <c r="K17" s="2"/>
      <c r="L17" s="2"/>
      <c r="M17" s="2">
        <v>440</v>
      </c>
    </row>
    <row r="18" spans="2:13" ht="12.75">
      <c r="B18" s="68"/>
      <c r="F18" s="85"/>
      <c r="I18" s="22"/>
      <c r="M18" s="2">
        <v>440</v>
      </c>
    </row>
    <row r="19" spans="1:13" s="50" customFormat="1" ht="13.5" thickBot="1">
      <c r="A19" s="42"/>
      <c r="B19" s="86">
        <v>7392341</v>
      </c>
      <c r="C19" s="87" t="s">
        <v>270</v>
      </c>
      <c r="D19" s="45"/>
      <c r="E19" s="45"/>
      <c r="F19" s="46"/>
      <c r="G19" s="47"/>
      <c r="H19" s="88"/>
      <c r="I19" s="49"/>
      <c r="M19" s="2">
        <v>440</v>
      </c>
    </row>
    <row r="20" spans="4:13" ht="12.75">
      <c r="D20" s="12"/>
      <c r="I20" s="22"/>
      <c r="M20" s="2">
        <v>440</v>
      </c>
    </row>
    <row r="21" spans="4:13" ht="12.75">
      <c r="D21" s="12"/>
      <c r="I21" s="22"/>
      <c r="M21" s="2">
        <v>440</v>
      </c>
    </row>
    <row r="22" spans="1:13" s="50" customFormat="1" ht="13.5" thickBot="1">
      <c r="A22" s="42"/>
      <c r="B22" s="43">
        <v>1115347</v>
      </c>
      <c r="C22" s="42"/>
      <c r="D22" s="44" t="s">
        <v>12</v>
      </c>
      <c r="E22" s="45"/>
      <c r="F22" s="46"/>
      <c r="G22" s="47"/>
      <c r="H22" s="48">
        <v>-1115347</v>
      </c>
      <c r="I22" s="49">
        <v>2534.87954545455</v>
      </c>
      <c r="M22" s="2">
        <v>440</v>
      </c>
    </row>
    <row r="23" spans="2:13" ht="12.75">
      <c r="B23" s="29"/>
      <c r="C23" s="12"/>
      <c r="D23" s="12"/>
      <c r="E23" s="12"/>
      <c r="F23" s="51"/>
      <c r="G23" s="30"/>
      <c r="I23" s="22"/>
      <c r="M23" s="2">
        <v>440</v>
      </c>
    </row>
    <row r="24" spans="1:13" s="15" customFormat="1" ht="12.75">
      <c r="A24" s="12"/>
      <c r="B24" s="29"/>
      <c r="C24" s="12"/>
      <c r="D24" s="12"/>
      <c r="E24" s="12"/>
      <c r="F24" s="51"/>
      <c r="G24" s="30"/>
      <c r="H24" s="6"/>
      <c r="I24" s="40"/>
      <c r="M24" s="2">
        <v>440</v>
      </c>
    </row>
    <row r="25" spans="1:13" s="58" customFormat="1" ht="12.75">
      <c r="A25" s="11"/>
      <c r="B25" s="252">
        <v>31400</v>
      </c>
      <c r="C25" s="52" t="s">
        <v>13</v>
      </c>
      <c r="D25" s="53" t="s">
        <v>14</v>
      </c>
      <c r="E25" s="52" t="s">
        <v>15</v>
      </c>
      <c r="F25" s="54" t="s">
        <v>16</v>
      </c>
      <c r="G25" s="55" t="s">
        <v>17</v>
      </c>
      <c r="H25" s="56"/>
      <c r="I25" s="57">
        <v>71.36363636363636</v>
      </c>
      <c r="J25" s="57"/>
      <c r="K25" s="57"/>
      <c r="M25" s="2">
        <v>440</v>
      </c>
    </row>
    <row r="26" spans="2:13" ht="12.75">
      <c r="B26" s="209"/>
      <c r="D26" s="12"/>
      <c r="F26" s="51"/>
      <c r="H26" s="6">
        <v>0</v>
      </c>
      <c r="I26" s="22">
        <v>0</v>
      </c>
      <c r="M26" s="2">
        <v>440</v>
      </c>
    </row>
    <row r="27" spans="1:13" s="58" customFormat="1" ht="12.75">
      <c r="A27" s="11"/>
      <c r="B27" s="255">
        <v>170500</v>
      </c>
      <c r="C27" s="52" t="s">
        <v>37</v>
      </c>
      <c r="D27" s="53" t="s">
        <v>38</v>
      </c>
      <c r="E27" s="52" t="s">
        <v>39</v>
      </c>
      <c r="F27" s="54" t="s">
        <v>40</v>
      </c>
      <c r="G27" s="55" t="s">
        <v>41</v>
      </c>
      <c r="H27" s="56"/>
      <c r="I27" s="57">
        <v>387.5</v>
      </c>
      <c r="J27" s="57"/>
      <c r="K27" s="57"/>
      <c r="M27" s="2">
        <v>440</v>
      </c>
    </row>
    <row r="28" spans="2:13" ht="12.75">
      <c r="B28" s="254"/>
      <c r="F28" s="51"/>
      <c r="H28" s="6">
        <v>0</v>
      </c>
      <c r="I28" s="40">
        <v>0</v>
      </c>
      <c r="M28" s="2">
        <v>440</v>
      </c>
    </row>
    <row r="29" spans="1:13" s="58" customFormat="1" ht="12.75">
      <c r="A29" s="11"/>
      <c r="B29" s="255">
        <v>95900</v>
      </c>
      <c r="C29" s="52" t="s">
        <v>75</v>
      </c>
      <c r="D29" s="53" t="s">
        <v>76</v>
      </c>
      <c r="E29" s="52" t="s">
        <v>77</v>
      </c>
      <c r="F29" s="54" t="s">
        <v>78</v>
      </c>
      <c r="G29" s="55" t="s">
        <v>79</v>
      </c>
      <c r="H29" s="56"/>
      <c r="I29" s="57">
        <v>217.95454545454547</v>
      </c>
      <c r="J29" s="57"/>
      <c r="K29" s="57"/>
      <c r="M29" s="2">
        <v>440</v>
      </c>
    </row>
    <row r="30" spans="2:13" ht="12.75">
      <c r="B30" s="258"/>
      <c r="F30" s="51"/>
      <c r="H30" s="6">
        <v>0</v>
      </c>
      <c r="I30" s="22">
        <v>0</v>
      </c>
      <c r="M30" s="2">
        <v>440</v>
      </c>
    </row>
    <row r="31" spans="1:13" s="58" customFormat="1" ht="12.75">
      <c r="A31" s="11"/>
      <c r="B31" s="274">
        <v>70600</v>
      </c>
      <c r="C31" s="52" t="s">
        <v>111</v>
      </c>
      <c r="D31" s="53" t="s">
        <v>112</v>
      </c>
      <c r="E31" s="52" t="s">
        <v>113</v>
      </c>
      <c r="F31" s="54" t="s">
        <v>114</v>
      </c>
      <c r="G31" s="55"/>
      <c r="H31" s="70" t="s">
        <v>41</v>
      </c>
      <c r="I31" s="57">
        <v>160.45454545454547</v>
      </c>
      <c r="J31" s="57"/>
      <c r="K31" s="57"/>
      <c r="M31" s="2">
        <v>440</v>
      </c>
    </row>
    <row r="32" spans="2:13" ht="12.75">
      <c r="B32" s="272"/>
      <c r="F32" s="51"/>
      <c r="H32" s="6">
        <v>0</v>
      </c>
      <c r="I32" s="22">
        <v>3.8</v>
      </c>
      <c r="M32" s="2">
        <v>440</v>
      </c>
    </row>
    <row r="33" spans="1:13" s="58" customFormat="1" ht="12.75">
      <c r="A33" s="11"/>
      <c r="B33" s="274">
        <v>60100</v>
      </c>
      <c r="C33" s="52" t="s">
        <v>144</v>
      </c>
      <c r="D33" s="53" t="s">
        <v>145</v>
      </c>
      <c r="E33" s="52" t="s">
        <v>146</v>
      </c>
      <c r="F33" s="54" t="s">
        <v>78</v>
      </c>
      <c r="G33" s="55" t="s">
        <v>79</v>
      </c>
      <c r="H33" s="70"/>
      <c r="I33" s="57">
        <v>136.5909090909091</v>
      </c>
      <c r="J33" s="57"/>
      <c r="K33" s="57"/>
      <c r="M33" s="2">
        <v>440</v>
      </c>
    </row>
    <row r="34" spans="2:13" ht="12.75">
      <c r="B34" s="272"/>
      <c r="F34" s="51"/>
      <c r="H34" s="6">
        <v>0</v>
      </c>
      <c r="I34" s="22">
        <v>0</v>
      </c>
      <c r="M34" s="2">
        <v>440</v>
      </c>
    </row>
    <row r="35" spans="1:13" s="58" customFormat="1" ht="12.75">
      <c r="A35" s="11"/>
      <c r="B35" s="274">
        <v>30000</v>
      </c>
      <c r="C35" s="52" t="s">
        <v>162</v>
      </c>
      <c r="D35" s="53" t="s">
        <v>145</v>
      </c>
      <c r="E35" s="52" t="s">
        <v>163</v>
      </c>
      <c r="F35" s="54" t="s">
        <v>840</v>
      </c>
      <c r="G35" s="55" t="s">
        <v>41</v>
      </c>
      <c r="H35" s="70"/>
      <c r="I35" s="57">
        <v>68.18181818181819</v>
      </c>
      <c r="J35" s="57"/>
      <c r="K35" s="57"/>
      <c r="M35" s="2">
        <v>440</v>
      </c>
    </row>
    <row r="36" spans="2:13" ht="12.75">
      <c r="B36" s="272"/>
      <c r="F36" s="51"/>
      <c r="H36" s="6">
        <v>0</v>
      </c>
      <c r="I36" s="40">
        <v>0</v>
      </c>
      <c r="M36" s="2">
        <v>440</v>
      </c>
    </row>
    <row r="37" spans="1:13" s="58" customFormat="1" ht="12.75">
      <c r="A37" s="11"/>
      <c r="B37" s="274">
        <v>16075</v>
      </c>
      <c r="C37" s="52" t="s">
        <v>174</v>
      </c>
      <c r="D37" s="53" t="s">
        <v>175</v>
      </c>
      <c r="E37" s="52" t="s">
        <v>163</v>
      </c>
      <c r="F37" s="54" t="s">
        <v>176</v>
      </c>
      <c r="G37" s="55" t="s">
        <v>177</v>
      </c>
      <c r="H37" s="70"/>
      <c r="I37" s="57">
        <v>36.53409090909091</v>
      </c>
      <c r="J37" s="57"/>
      <c r="K37" s="57"/>
      <c r="M37" s="2">
        <v>440</v>
      </c>
    </row>
    <row r="38" spans="2:13" ht="12.75">
      <c r="B38" s="272"/>
      <c r="F38" s="51"/>
      <c r="H38" s="6">
        <v>0</v>
      </c>
      <c r="I38" s="40">
        <v>0</v>
      </c>
      <c r="M38" s="2">
        <v>440</v>
      </c>
    </row>
    <row r="39" spans="1:13" s="58" customFormat="1" ht="12.75">
      <c r="A39" s="11"/>
      <c r="B39" s="274">
        <v>22900</v>
      </c>
      <c r="C39" s="52" t="s">
        <v>195</v>
      </c>
      <c r="D39" s="53" t="s">
        <v>196</v>
      </c>
      <c r="E39" s="52" t="s">
        <v>163</v>
      </c>
      <c r="F39" s="54" t="s">
        <v>197</v>
      </c>
      <c r="G39" s="55" t="s">
        <v>177</v>
      </c>
      <c r="H39" s="70"/>
      <c r="I39" s="57">
        <v>52.04545454545455</v>
      </c>
      <c r="J39" s="57"/>
      <c r="K39" s="57"/>
      <c r="M39" s="2">
        <v>440</v>
      </c>
    </row>
    <row r="40" spans="2:13" ht="12.75">
      <c r="B40" s="272"/>
      <c r="F40" s="51"/>
      <c r="H40" s="6">
        <v>0</v>
      </c>
      <c r="I40" s="40">
        <v>0</v>
      </c>
      <c r="M40" s="2">
        <v>440</v>
      </c>
    </row>
    <row r="41" spans="1:13" s="58" customFormat="1" ht="12.75">
      <c r="A41" s="11"/>
      <c r="B41" s="274">
        <v>81050</v>
      </c>
      <c r="C41" s="52" t="s">
        <v>214</v>
      </c>
      <c r="D41" s="53" t="s">
        <v>196</v>
      </c>
      <c r="E41" s="52" t="s">
        <v>146</v>
      </c>
      <c r="F41" s="54" t="s">
        <v>215</v>
      </c>
      <c r="G41" s="55" t="s">
        <v>79</v>
      </c>
      <c r="H41" s="70"/>
      <c r="I41" s="57">
        <v>184.20454545454547</v>
      </c>
      <c r="J41" s="57"/>
      <c r="K41" s="57"/>
      <c r="M41" s="2">
        <v>440</v>
      </c>
    </row>
    <row r="42" spans="2:13" ht="12.75">
      <c r="B42" s="272"/>
      <c r="F42" s="51"/>
      <c r="H42" s="6">
        <v>0</v>
      </c>
      <c r="I42" s="40">
        <v>0</v>
      </c>
      <c r="M42" s="2">
        <v>440</v>
      </c>
    </row>
    <row r="43" spans="1:13" s="58" customFormat="1" ht="12.75">
      <c r="A43" s="11"/>
      <c r="B43" s="274">
        <v>52400</v>
      </c>
      <c r="C43" s="52" t="s">
        <v>233</v>
      </c>
      <c r="D43" s="53" t="s">
        <v>196</v>
      </c>
      <c r="E43" s="52" t="s">
        <v>163</v>
      </c>
      <c r="F43" s="54" t="s">
        <v>234</v>
      </c>
      <c r="G43" s="55" t="s">
        <v>79</v>
      </c>
      <c r="H43" s="70"/>
      <c r="I43" s="57">
        <v>119.0909090909091</v>
      </c>
      <c r="J43" s="57"/>
      <c r="K43" s="57"/>
      <c r="M43" s="2">
        <v>440</v>
      </c>
    </row>
    <row r="44" spans="2:13" ht="12.75">
      <c r="B44" s="272"/>
      <c r="F44" s="51"/>
      <c r="H44" s="6">
        <v>0</v>
      </c>
      <c r="I44" s="40">
        <v>0</v>
      </c>
      <c r="M44" s="2">
        <v>440</v>
      </c>
    </row>
    <row r="45" spans="1:13" s="58" customFormat="1" ht="12.75">
      <c r="A45" s="11"/>
      <c r="B45" s="274">
        <v>66867</v>
      </c>
      <c r="C45" s="11"/>
      <c r="D45" s="11"/>
      <c r="E45" s="106" t="s">
        <v>260</v>
      </c>
      <c r="F45" s="61"/>
      <c r="G45" s="18"/>
      <c r="H45" s="56">
        <v>0</v>
      </c>
      <c r="I45" s="57">
        <v>68.18181818181819</v>
      </c>
      <c r="M45" s="2">
        <v>440</v>
      </c>
    </row>
    <row r="46" spans="2:13" ht="12.75">
      <c r="B46" s="272"/>
      <c r="F46" s="51"/>
      <c r="H46" s="6">
        <v>0</v>
      </c>
      <c r="I46" s="22">
        <v>0</v>
      </c>
      <c r="M46" s="2">
        <v>440</v>
      </c>
    </row>
    <row r="47" spans="1:13" ht="12.75">
      <c r="A47" s="11"/>
      <c r="B47" s="69">
        <v>417555</v>
      </c>
      <c r="C47" s="106" t="s">
        <v>854</v>
      </c>
      <c r="D47" s="11"/>
      <c r="E47" s="11"/>
      <c r="F47" s="90"/>
      <c r="G47" s="18"/>
      <c r="H47" s="56">
        <v>0</v>
      </c>
      <c r="I47" s="57">
        <v>863.6363636363636</v>
      </c>
      <c r="J47" s="58"/>
      <c r="K47" s="58"/>
      <c r="L47" s="58"/>
      <c r="M47" s="2">
        <v>440</v>
      </c>
    </row>
    <row r="48" spans="8:13" ht="12.75">
      <c r="H48" s="6">
        <v>0</v>
      </c>
      <c r="I48" s="22">
        <v>0</v>
      </c>
      <c r="M48" s="2">
        <v>440</v>
      </c>
    </row>
    <row r="49" spans="8:13" ht="12.75">
      <c r="H49" s="6">
        <v>0</v>
      </c>
      <c r="I49" s="22">
        <v>0</v>
      </c>
      <c r="M49" s="2">
        <v>440</v>
      </c>
    </row>
    <row r="50" spans="8:13" ht="12.75">
      <c r="H50" s="6">
        <v>0</v>
      </c>
      <c r="I50" s="22">
        <v>0</v>
      </c>
      <c r="M50" s="2">
        <v>440</v>
      </c>
    </row>
    <row r="51" spans="8:13" ht="12.75">
      <c r="H51" s="6">
        <v>0</v>
      </c>
      <c r="I51" s="22">
        <v>0</v>
      </c>
      <c r="M51" s="2">
        <v>440</v>
      </c>
    </row>
    <row r="52" spans="1:13" ht="13.5" thickBot="1">
      <c r="A52" s="42"/>
      <c r="B52" s="271">
        <v>360000</v>
      </c>
      <c r="C52" s="42"/>
      <c r="D52" s="44" t="s">
        <v>281</v>
      </c>
      <c r="E52" s="45"/>
      <c r="F52" s="91"/>
      <c r="G52" s="47"/>
      <c r="H52" s="88">
        <v>-360000</v>
      </c>
      <c r="I52" s="49">
        <v>818.1818181818181</v>
      </c>
      <c r="J52" s="50"/>
      <c r="K52" s="50"/>
      <c r="L52" s="50"/>
      <c r="M52" s="2">
        <v>440</v>
      </c>
    </row>
    <row r="53" spans="2:13" ht="12.75">
      <c r="B53" s="272"/>
      <c r="H53" s="6">
        <v>0</v>
      </c>
      <c r="I53" s="22">
        <v>0</v>
      </c>
      <c r="M53" s="2">
        <v>440</v>
      </c>
    </row>
    <row r="54" spans="2:13" ht="12.75">
      <c r="B54" s="272"/>
      <c r="H54" s="6">
        <v>0</v>
      </c>
      <c r="I54" s="22">
        <v>0</v>
      </c>
      <c r="M54" s="2">
        <v>440</v>
      </c>
    </row>
    <row r="55" spans="1:13" ht="12.75">
      <c r="A55" s="11"/>
      <c r="B55" s="274">
        <v>360000</v>
      </c>
      <c r="C55" s="11" t="s">
        <v>854</v>
      </c>
      <c r="D55" s="11"/>
      <c r="E55" s="11"/>
      <c r="F55" s="90"/>
      <c r="G55" s="18"/>
      <c r="H55" s="95">
        <v>0</v>
      </c>
      <c r="I55" s="96">
        <v>818.1818181818181</v>
      </c>
      <c r="J55" s="58"/>
      <c r="K55" s="58"/>
      <c r="L55" s="58"/>
      <c r="M55" s="2">
        <v>440</v>
      </c>
    </row>
    <row r="56" spans="8:13" ht="12.75">
      <c r="H56" s="6">
        <v>0</v>
      </c>
      <c r="I56" s="22">
        <v>0</v>
      </c>
      <c r="M56" s="2">
        <v>440</v>
      </c>
    </row>
    <row r="57" spans="8:13" ht="12.75">
      <c r="H57" s="6">
        <v>0</v>
      </c>
      <c r="I57" s="22">
        <v>0</v>
      </c>
      <c r="M57" s="2">
        <v>440</v>
      </c>
    </row>
    <row r="58" spans="8:13" ht="12.75">
      <c r="H58" s="6">
        <v>0</v>
      </c>
      <c r="I58" s="22">
        <v>0</v>
      </c>
      <c r="M58" s="2">
        <v>440</v>
      </c>
    </row>
    <row r="59" spans="8:13" ht="12.75">
      <c r="H59" s="6">
        <v>0</v>
      </c>
      <c r="I59" s="22">
        <v>0</v>
      </c>
      <c r="M59" s="2">
        <v>440</v>
      </c>
    </row>
    <row r="60" spans="1:13" ht="13.5" thickBot="1">
      <c r="A60" s="42"/>
      <c r="B60" s="86">
        <v>2392825</v>
      </c>
      <c r="C60" s="45"/>
      <c r="D60" s="97" t="s">
        <v>285</v>
      </c>
      <c r="E60" s="42"/>
      <c r="F60" s="98"/>
      <c r="G60" s="47"/>
      <c r="H60" s="88">
        <v>-2392825</v>
      </c>
      <c r="I60" s="49">
        <v>5438.238636363636</v>
      </c>
      <c r="J60" s="50"/>
      <c r="K60" s="50"/>
      <c r="L60" s="50"/>
      <c r="M60" s="2">
        <v>440</v>
      </c>
    </row>
    <row r="61" spans="2:13" ht="12.75">
      <c r="B61" s="34"/>
      <c r="C61" s="12"/>
      <c r="D61" s="12"/>
      <c r="E61" s="35"/>
      <c r="F61" s="51"/>
      <c r="G61" s="36"/>
      <c r="H61" s="6">
        <v>0</v>
      </c>
      <c r="I61" s="22">
        <v>0</v>
      </c>
      <c r="M61" s="2">
        <v>440</v>
      </c>
    </row>
    <row r="62" spans="2:13" ht="12.75">
      <c r="B62" s="29"/>
      <c r="C62" s="12"/>
      <c r="D62" s="12"/>
      <c r="E62" s="12"/>
      <c r="F62" s="51"/>
      <c r="G62" s="30"/>
      <c r="H62" s="6">
        <v>0</v>
      </c>
      <c r="I62" s="22">
        <v>0</v>
      </c>
      <c r="M62" s="2">
        <v>440</v>
      </c>
    </row>
    <row r="63" spans="1:13" s="58" customFormat="1" ht="12.75">
      <c r="A63" s="11"/>
      <c r="B63" s="173">
        <v>314200</v>
      </c>
      <c r="C63" s="11" t="s">
        <v>18</v>
      </c>
      <c r="D63" s="11"/>
      <c r="E63" s="11"/>
      <c r="F63" s="61"/>
      <c r="G63" s="18"/>
      <c r="H63" s="56">
        <v>0</v>
      </c>
      <c r="I63" s="57">
        <v>714.0909090909091</v>
      </c>
      <c r="M63" s="2">
        <v>440</v>
      </c>
    </row>
    <row r="64" spans="2:13" ht="12.75">
      <c r="B64" s="266"/>
      <c r="F64" s="51"/>
      <c r="H64" s="6">
        <v>0</v>
      </c>
      <c r="I64" s="22">
        <v>0</v>
      </c>
      <c r="M64" s="2">
        <v>440</v>
      </c>
    </row>
    <row r="65" spans="1:13" s="58" customFormat="1" ht="12.75">
      <c r="A65" s="11"/>
      <c r="B65" s="173">
        <v>1500</v>
      </c>
      <c r="C65" s="11" t="s">
        <v>1</v>
      </c>
      <c r="D65" s="11"/>
      <c r="E65" s="11"/>
      <c r="F65" s="61"/>
      <c r="G65" s="18"/>
      <c r="H65" s="56">
        <v>0</v>
      </c>
      <c r="I65" s="57">
        <v>3.409090909090909</v>
      </c>
      <c r="M65" s="2">
        <v>440</v>
      </c>
    </row>
    <row r="66" spans="2:13" ht="12.75">
      <c r="B66" s="270"/>
      <c r="F66" s="51"/>
      <c r="H66" s="6">
        <v>0</v>
      </c>
      <c r="I66" s="22">
        <v>0</v>
      </c>
      <c r="M66" s="2">
        <v>440</v>
      </c>
    </row>
    <row r="67" spans="1:13" s="58" customFormat="1" ht="12.75">
      <c r="A67" s="11"/>
      <c r="B67" s="173">
        <v>145000</v>
      </c>
      <c r="C67" s="11" t="s">
        <v>30</v>
      </c>
      <c r="D67" s="11"/>
      <c r="E67" s="11"/>
      <c r="F67" s="100"/>
      <c r="G67" s="18"/>
      <c r="H67" s="56">
        <v>0</v>
      </c>
      <c r="I67" s="57">
        <v>329.54545454545456</v>
      </c>
      <c r="M67" s="2">
        <v>440</v>
      </c>
    </row>
    <row r="68" spans="1:13" s="15" customFormat="1" ht="12.75">
      <c r="A68" s="12"/>
      <c r="B68" s="267"/>
      <c r="C68" s="12"/>
      <c r="D68" s="12"/>
      <c r="E68" s="12"/>
      <c r="F68" s="63"/>
      <c r="G68" s="30"/>
      <c r="H68" s="29">
        <v>0</v>
      </c>
      <c r="I68" s="40">
        <v>0</v>
      </c>
      <c r="M68" s="2">
        <v>440</v>
      </c>
    </row>
    <row r="69" spans="1:13" s="58" customFormat="1" ht="12.75">
      <c r="A69" s="11"/>
      <c r="B69" s="173">
        <v>143700</v>
      </c>
      <c r="C69" s="11" t="s">
        <v>63</v>
      </c>
      <c r="D69" s="11"/>
      <c r="E69" s="11"/>
      <c r="F69" s="100"/>
      <c r="G69" s="18"/>
      <c r="H69" s="56">
        <v>0</v>
      </c>
      <c r="I69" s="57">
        <v>326.59090909090907</v>
      </c>
      <c r="M69" s="2">
        <v>440</v>
      </c>
    </row>
    <row r="70" spans="1:13" s="15" customFormat="1" ht="12.75">
      <c r="A70" s="12"/>
      <c r="B70" s="267"/>
      <c r="C70" s="12"/>
      <c r="D70" s="12"/>
      <c r="E70" s="12"/>
      <c r="F70" s="63"/>
      <c r="G70" s="30"/>
      <c r="H70" s="29">
        <v>0</v>
      </c>
      <c r="I70" s="40">
        <v>0</v>
      </c>
      <c r="M70" s="2">
        <v>440</v>
      </c>
    </row>
    <row r="71" spans="1:13" s="58" customFormat="1" ht="12.75">
      <c r="A71" s="11"/>
      <c r="B71" s="173">
        <v>100000</v>
      </c>
      <c r="C71" s="11" t="s">
        <v>441</v>
      </c>
      <c r="D71" s="11"/>
      <c r="E71" s="11"/>
      <c r="F71" s="61"/>
      <c r="G71" s="18"/>
      <c r="H71" s="56">
        <v>0</v>
      </c>
      <c r="I71" s="57">
        <v>227.27272727272728</v>
      </c>
      <c r="M71" s="2">
        <v>440</v>
      </c>
    </row>
    <row r="72" spans="1:13" s="15" customFormat="1" ht="12.75">
      <c r="A72" s="12"/>
      <c r="B72" s="267"/>
      <c r="C72" s="12"/>
      <c r="D72" s="12"/>
      <c r="E72" s="12"/>
      <c r="F72" s="63"/>
      <c r="G72" s="30"/>
      <c r="H72" s="29">
        <v>0</v>
      </c>
      <c r="I72" s="40">
        <v>0</v>
      </c>
      <c r="M72" s="2">
        <v>440</v>
      </c>
    </row>
    <row r="73" spans="1:13" s="58" customFormat="1" ht="12.75">
      <c r="A73" s="11"/>
      <c r="B73" s="56">
        <v>63000</v>
      </c>
      <c r="C73" s="11" t="s">
        <v>452</v>
      </c>
      <c r="D73" s="11"/>
      <c r="E73" s="11"/>
      <c r="F73" s="100"/>
      <c r="G73" s="18"/>
      <c r="H73" s="56">
        <v>0</v>
      </c>
      <c r="I73" s="57">
        <v>143.1818181818182</v>
      </c>
      <c r="M73" s="2">
        <v>440</v>
      </c>
    </row>
    <row r="74" spans="1:13" s="15" customFormat="1" ht="12.75">
      <c r="A74" s="12"/>
      <c r="B74" s="29"/>
      <c r="C74" s="12"/>
      <c r="D74" s="12"/>
      <c r="E74" s="12"/>
      <c r="F74" s="63"/>
      <c r="G74" s="30"/>
      <c r="H74" s="29">
        <v>0</v>
      </c>
      <c r="I74" s="40">
        <v>0</v>
      </c>
      <c r="J74" s="15" t="s">
        <v>453</v>
      </c>
      <c r="M74" s="2">
        <v>440</v>
      </c>
    </row>
    <row r="75" spans="1:13" s="58" customFormat="1" ht="12.75">
      <c r="A75" s="11"/>
      <c r="B75" s="255">
        <v>20425</v>
      </c>
      <c r="C75" s="67" t="s">
        <v>455</v>
      </c>
      <c r="D75" s="67"/>
      <c r="E75" s="67"/>
      <c r="F75" s="100"/>
      <c r="G75" s="101"/>
      <c r="H75" s="56">
        <v>0</v>
      </c>
      <c r="I75" s="57">
        <v>46.42045454545455</v>
      </c>
      <c r="M75" s="2">
        <v>440</v>
      </c>
    </row>
    <row r="76" spans="1:13" s="15" customFormat="1" ht="12.75">
      <c r="A76" s="12"/>
      <c r="B76" s="32"/>
      <c r="C76" s="12"/>
      <c r="D76" s="12"/>
      <c r="E76" s="12"/>
      <c r="F76" s="63"/>
      <c r="G76" s="30"/>
      <c r="H76" s="29">
        <v>0</v>
      </c>
      <c r="I76" s="40">
        <v>0</v>
      </c>
      <c r="M76" s="2">
        <v>440</v>
      </c>
    </row>
    <row r="77" spans="1:13" s="58" customFormat="1" ht="12.75">
      <c r="A77" s="11"/>
      <c r="B77" s="56">
        <v>865000</v>
      </c>
      <c r="C77" s="11" t="s">
        <v>463</v>
      </c>
      <c r="D77" s="11"/>
      <c r="E77" s="11"/>
      <c r="F77" s="61"/>
      <c r="G77" s="18"/>
      <c r="H77" s="56">
        <v>0</v>
      </c>
      <c r="I77" s="57">
        <v>1965.909090909091</v>
      </c>
      <c r="M77" s="2">
        <v>440</v>
      </c>
    </row>
    <row r="78" spans="1:13" s="15" customFormat="1" ht="12.75">
      <c r="A78" s="12"/>
      <c r="B78" s="29"/>
      <c r="C78" s="12"/>
      <c r="D78" s="12"/>
      <c r="E78" s="12"/>
      <c r="F78" s="63"/>
      <c r="G78" s="30"/>
      <c r="H78" s="29">
        <v>0</v>
      </c>
      <c r="I78" s="40">
        <v>0</v>
      </c>
      <c r="M78" s="2">
        <v>440</v>
      </c>
    </row>
    <row r="79" spans="1:13" ht="12.75">
      <c r="A79" s="11"/>
      <c r="B79" s="69">
        <v>835830</v>
      </c>
      <c r="C79" s="104" t="s">
        <v>854</v>
      </c>
      <c r="D79" s="11"/>
      <c r="E79" s="11"/>
      <c r="F79" s="90"/>
      <c r="G79" s="18"/>
      <c r="H79" s="95">
        <v>0</v>
      </c>
      <c r="I79" s="57">
        <v>1681.8181818181818</v>
      </c>
      <c r="J79" s="58"/>
      <c r="K79" s="58"/>
      <c r="L79" s="58"/>
      <c r="M79" s="2">
        <v>440</v>
      </c>
    </row>
    <row r="80" spans="6:13" ht="12.75">
      <c r="F80" s="51"/>
      <c r="H80" s="6">
        <v>0</v>
      </c>
      <c r="I80" s="22">
        <v>0</v>
      </c>
      <c r="M80" s="2">
        <v>440</v>
      </c>
    </row>
    <row r="81" spans="6:13" ht="12.75">
      <c r="F81" s="51"/>
      <c r="H81" s="6">
        <v>0</v>
      </c>
      <c r="I81" s="22">
        <v>0</v>
      </c>
      <c r="M81" s="2">
        <v>440</v>
      </c>
    </row>
    <row r="82" spans="6:13" ht="12.75">
      <c r="F82" s="51"/>
      <c r="H82" s="6">
        <v>0</v>
      </c>
      <c r="I82" s="22">
        <v>0</v>
      </c>
      <c r="M82" s="2">
        <v>440</v>
      </c>
    </row>
    <row r="83" spans="6:13" ht="12.75">
      <c r="F83" s="51"/>
      <c r="H83" s="6">
        <v>0</v>
      </c>
      <c r="I83" s="22">
        <v>0</v>
      </c>
      <c r="M83" s="2">
        <v>440</v>
      </c>
    </row>
    <row r="84" spans="1:13" ht="13.5" thickBot="1">
      <c r="A84" s="45"/>
      <c r="B84" s="86">
        <v>1461525</v>
      </c>
      <c r="C84" s="45"/>
      <c r="D84" s="44" t="s">
        <v>266</v>
      </c>
      <c r="E84" s="42"/>
      <c r="F84" s="98"/>
      <c r="G84" s="47"/>
      <c r="H84" s="105">
        <v>-1461525</v>
      </c>
      <c r="I84" s="49">
        <v>3321.6477272727275</v>
      </c>
      <c r="J84" s="50"/>
      <c r="K84" s="50"/>
      <c r="L84" s="50"/>
      <c r="M84" s="2">
        <v>440</v>
      </c>
    </row>
    <row r="85" spans="6:13" ht="12.75">
      <c r="F85" s="51"/>
      <c r="H85" s="6">
        <v>0</v>
      </c>
      <c r="I85" s="22">
        <v>0</v>
      </c>
      <c r="M85" s="2">
        <v>440</v>
      </c>
    </row>
    <row r="86" spans="6:13" ht="12.75">
      <c r="F86" s="51"/>
      <c r="H86" s="6">
        <v>0</v>
      </c>
      <c r="I86" s="22">
        <v>0</v>
      </c>
      <c r="M86" s="2">
        <v>440</v>
      </c>
    </row>
    <row r="87" spans="1:13" s="58" customFormat="1" ht="12.75">
      <c r="A87" s="11"/>
      <c r="B87" s="255">
        <v>237000</v>
      </c>
      <c r="C87" s="11" t="s">
        <v>0</v>
      </c>
      <c r="D87" s="11"/>
      <c r="E87" s="11"/>
      <c r="F87" s="61"/>
      <c r="G87" s="18"/>
      <c r="H87" s="56">
        <v>0</v>
      </c>
      <c r="I87" s="57">
        <v>538.6363636363636</v>
      </c>
      <c r="M87" s="2">
        <v>440</v>
      </c>
    </row>
    <row r="88" spans="2:13" ht="12.75">
      <c r="B88" s="254"/>
      <c r="F88" s="51"/>
      <c r="H88" s="6">
        <v>0</v>
      </c>
      <c r="I88" s="22">
        <v>0</v>
      </c>
      <c r="M88" s="2">
        <v>440</v>
      </c>
    </row>
    <row r="89" spans="1:13" s="58" customFormat="1" ht="12.75">
      <c r="A89" s="11"/>
      <c r="B89" s="255">
        <v>600</v>
      </c>
      <c r="C89" s="11" t="s">
        <v>1</v>
      </c>
      <c r="D89" s="11"/>
      <c r="E89" s="11"/>
      <c r="F89" s="61"/>
      <c r="G89" s="18"/>
      <c r="H89" s="56">
        <v>0</v>
      </c>
      <c r="I89" s="57">
        <v>1.3636363636363635</v>
      </c>
      <c r="M89" s="2">
        <v>440</v>
      </c>
    </row>
    <row r="90" spans="2:13" ht="12.75">
      <c r="B90" s="254"/>
      <c r="C90" s="12"/>
      <c r="D90" s="12"/>
      <c r="F90" s="51"/>
      <c r="H90" s="29">
        <v>0</v>
      </c>
      <c r="I90" s="22">
        <v>0</v>
      </c>
      <c r="M90" s="2">
        <v>440</v>
      </c>
    </row>
    <row r="91" spans="1:13" s="58" customFormat="1" ht="12.75">
      <c r="A91" s="11"/>
      <c r="B91" s="255">
        <v>6000</v>
      </c>
      <c r="C91" s="11" t="s">
        <v>561</v>
      </c>
      <c r="D91" s="11"/>
      <c r="E91" s="11" t="s">
        <v>787</v>
      </c>
      <c r="F91" s="61"/>
      <c r="G91" s="18"/>
      <c r="H91" s="56">
        <v>0</v>
      </c>
      <c r="I91" s="57">
        <v>13.636363636363637</v>
      </c>
      <c r="M91" s="2">
        <v>440</v>
      </c>
    </row>
    <row r="92" spans="2:13" ht="12.75">
      <c r="B92" s="254"/>
      <c r="D92" s="12"/>
      <c r="F92" s="51"/>
      <c r="H92" s="29">
        <v>0</v>
      </c>
      <c r="I92" s="40">
        <v>0</v>
      </c>
      <c r="M92" s="2">
        <v>440</v>
      </c>
    </row>
    <row r="93" spans="1:13" s="58" customFormat="1" ht="12.75">
      <c r="A93" s="11"/>
      <c r="B93" s="255">
        <v>6000</v>
      </c>
      <c r="C93" s="11" t="s">
        <v>452</v>
      </c>
      <c r="D93" s="11"/>
      <c r="E93" s="11" t="s">
        <v>787</v>
      </c>
      <c r="F93" s="61"/>
      <c r="G93" s="18"/>
      <c r="H93" s="56">
        <v>0</v>
      </c>
      <c r="I93" s="57">
        <v>13.636363636363637</v>
      </c>
      <c r="M93" s="2">
        <v>440</v>
      </c>
    </row>
    <row r="94" spans="2:13" ht="12.75">
      <c r="B94" s="254"/>
      <c r="F94" s="51"/>
      <c r="H94" s="6">
        <v>0</v>
      </c>
      <c r="I94" s="22">
        <v>0</v>
      </c>
      <c r="M94" s="2">
        <v>440</v>
      </c>
    </row>
    <row r="95" spans="1:13" s="58" customFormat="1" ht="12.75">
      <c r="A95" s="11"/>
      <c r="B95" s="255">
        <v>10000</v>
      </c>
      <c r="C95" s="11" t="s">
        <v>441</v>
      </c>
      <c r="D95" s="11"/>
      <c r="E95" s="11" t="s">
        <v>787</v>
      </c>
      <c r="F95" s="61"/>
      <c r="G95" s="18"/>
      <c r="H95" s="56">
        <v>0</v>
      </c>
      <c r="I95" s="57">
        <v>22.727272727272727</v>
      </c>
      <c r="M95" s="2">
        <v>440</v>
      </c>
    </row>
    <row r="96" spans="2:13" ht="12.75">
      <c r="B96" s="254"/>
      <c r="F96" s="51"/>
      <c r="H96" s="6">
        <v>0</v>
      </c>
      <c r="I96" s="22">
        <v>0</v>
      </c>
      <c r="M96" s="2">
        <v>440</v>
      </c>
    </row>
    <row r="97" spans="1:13" s="58" customFormat="1" ht="12.75">
      <c r="A97" s="11"/>
      <c r="B97" s="255">
        <v>145200</v>
      </c>
      <c r="C97" s="11"/>
      <c r="D97" s="11"/>
      <c r="E97" s="11" t="s">
        <v>63</v>
      </c>
      <c r="F97" s="61"/>
      <c r="G97" s="18"/>
      <c r="H97" s="56">
        <v>0</v>
      </c>
      <c r="I97" s="57">
        <v>330</v>
      </c>
      <c r="M97" s="2">
        <v>440</v>
      </c>
    </row>
    <row r="98" spans="6:13" ht="12.75">
      <c r="F98" s="51"/>
      <c r="H98" s="6">
        <v>0</v>
      </c>
      <c r="I98" s="22">
        <v>0</v>
      </c>
      <c r="M98" s="2">
        <v>440</v>
      </c>
    </row>
    <row r="99" spans="6:13" ht="12.75">
      <c r="F99" s="51"/>
      <c r="H99" s="6">
        <v>0</v>
      </c>
      <c r="I99" s="22">
        <v>0</v>
      </c>
      <c r="M99" s="2">
        <v>440</v>
      </c>
    </row>
    <row r="100" spans="6:13" ht="12.75">
      <c r="F100" s="51"/>
      <c r="H100" s="6">
        <v>0</v>
      </c>
      <c r="I100" s="22">
        <v>0</v>
      </c>
      <c r="M100" s="2">
        <v>440</v>
      </c>
    </row>
    <row r="101" spans="1:13" s="58" customFormat="1" ht="12.75">
      <c r="A101" s="11"/>
      <c r="B101" s="260">
        <v>295000</v>
      </c>
      <c r="C101" s="106" t="s">
        <v>571</v>
      </c>
      <c r="D101" s="11"/>
      <c r="E101" s="11"/>
      <c r="F101" s="61"/>
      <c r="G101" s="18"/>
      <c r="H101" s="56">
        <v>-295000</v>
      </c>
      <c r="I101" s="57">
        <v>670.4545454545455</v>
      </c>
      <c r="M101" s="2">
        <v>440</v>
      </c>
    </row>
    <row r="102" spans="1:13" s="15" customFormat="1" ht="12.75">
      <c r="A102" s="12"/>
      <c r="B102" s="180"/>
      <c r="C102" s="32" t="s">
        <v>855</v>
      </c>
      <c r="D102" s="12"/>
      <c r="E102" s="12"/>
      <c r="F102" s="63"/>
      <c r="G102" s="30"/>
      <c r="H102" s="29"/>
      <c r="I102" s="40">
        <f>+B102/M102</f>
        <v>0</v>
      </c>
      <c r="M102" s="41">
        <v>440</v>
      </c>
    </row>
    <row r="103" spans="2:13" ht="12.75">
      <c r="B103" s="261"/>
      <c r="C103" s="107"/>
      <c r="F103" s="51"/>
      <c r="H103" s="6">
        <v>0</v>
      </c>
      <c r="I103" s="40">
        <v>0</v>
      </c>
      <c r="M103" s="2">
        <v>440</v>
      </c>
    </row>
    <row r="104" spans="1:13" s="58" customFormat="1" ht="12.75">
      <c r="A104" s="11"/>
      <c r="B104" s="262">
        <v>10000</v>
      </c>
      <c r="C104" s="11"/>
      <c r="D104" s="11"/>
      <c r="E104" s="112" t="s">
        <v>786</v>
      </c>
      <c r="F104" s="61"/>
      <c r="G104" s="18"/>
      <c r="H104" s="56">
        <v>0</v>
      </c>
      <c r="I104" s="57">
        <v>22.727272727272727</v>
      </c>
      <c r="M104" s="2">
        <v>440</v>
      </c>
    </row>
    <row r="105" spans="2:13" ht="12.75">
      <c r="B105" s="261"/>
      <c r="F105" s="51"/>
      <c r="H105" s="6">
        <v>0</v>
      </c>
      <c r="I105" s="22">
        <v>0</v>
      </c>
      <c r="M105" s="2">
        <v>440</v>
      </c>
    </row>
    <row r="106" spans="1:13" s="58" customFormat="1" ht="12.75">
      <c r="A106" s="11"/>
      <c r="B106" s="262">
        <v>90000</v>
      </c>
      <c r="C106" s="11"/>
      <c r="D106" s="11"/>
      <c r="E106" s="112" t="s">
        <v>785</v>
      </c>
      <c r="F106" s="61"/>
      <c r="G106" s="18"/>
      <c r="H106" s="56"/>
      <c r="I106" s="57">
        <v>204.54545454545453</v>
      </c>
      <c r="M106" s="2">
        <v>440</v>
      </c>
    </row>
    <row r="107" spans="2:13" ht="12.75">
      <c r="B107" s="261"/>
      <c r="F107" s="51"/>
      <c r="H107" s="6">
        <v>0</v>
      </c>
      <c r="I107" s="22">
        <v>0</v>
      </c>
      <c r="M107" s="2">
        <v>440</v>
      </c>
    </row>
    <row r="108" spans="1:13" s="58" customFormat="1" ht="12.75">
      <c r="A108" s="11"/>
      <c r="B108" s="262">
        <v>130000</v>
      </c>
      <c r="C108" s="11"/>
      <c r="D108" s="11"/>
      <c r="E108" s="112" t="s">
        <v>580</v>
      </c>
      <c r="F108" s="61"/>
      <c r="G108" s="18"/>
      <c r="H108" s="56"/>
      <c r="I108" s="57">
        <v>295.45454545454544</v>
      </c>
      <c r="M108" s="2">
        <v>440</v>
      </c>
    </row>
    <row r="109" spans="2:13" ht="12.75">
      <c r="B109" s="261"/>
      <c r="F109" s="51"/>
      <c r="H109" s="6">
        <v>0</v>
      </c>
      <c r="I109" s="22">
        <v>0</v>
      </c>
      <c r="M109" s="2">
        <v>440</v>
      </c>
    </row>
    <row r="110" spans="1:13" s="58" customFormat="1" ht="12.75">
      <c r="A110" s="11"/>
      <c r="B110" s="262">
        <v>65000</v>
      </c>
      <c r="C110" s="116"/>
      <c r="D110" s="117"/>
      <c r="E110" s="112" t="s">
        <v>581</v>
      </c>
      <c r="F110" s="61"/>
      <c r="G110" s="118"/>
      <c r="H110" s="56">
        <v>0</v>
      </c>
      <c r="I110" s="57">
        <v>147.72727272727272</v>
      </c>
      <c r="M110" s="2">
        <v>440</v>
      </c>
    </row>
    <row r="111" spans="3:13" ht="12.75">
      <c r="C111" s="115"/>
      <c r="D111" s="109"/>
      <c r="E111" s="110"/>
      <c r="F111" s="51"/>
      <c r="G111" s="111"/>
      <c r="H111" s="6">
        <v>0</v>
      </c>
      <c r="I111" s="22">
        <v>0</v>
      </c>
      <c r="M111" s="2">
        <v>440</v>
      </c>
    </row>
    <row r="112" spans="3:13" ht="12.75">
      <c r="C112" s="115"/>
      <c r="D112" s="109"/>
      <c r="E112" s="110"/>
      <c r="F112" s="51"/>
      <c r="G112" s="111"/>
      <c r="H112" s="6">
        <v>0</v>
      </c>
      <c r="I112" s="22">
        <v>0</v>
      </c>
      <c r="M112" s="2">
        <v>440</v>
      </c>
    </row>
    <row r="113" spans="3:13" ht="12.75">
      <c r="C113" s="108"/>
      <c r="D113" s="109"/>
      <c r="E113" s="113"/>
      <c r="F113" s="51"/>
      <c r="G113" s="114"/>
      <c r="H113" s="6">
        <v>0</v>
      </c>
      <c r="I113" s="22">
        <v>0</v>
      </c>
      <c r="M113" s="2">
        <v>440</v>
      </c>
    </row>
    <row r="114" spans="1:13" s="58" customFormat="1" ht="12.75">
      <c r="A114" s="11"/>
      <c r="B114" s="70">
        <v>20000</v>
      </c>
      <c r="C114" s="106" t="s">
        <v>583</v>
      </c>
      <c r="D114" s="11"/>
      <c r="E114" s="11"/>
      <c r="F114" s="61"/>
      <c r="G114" s="18"/>
      <c r="H114" s="56">
        <v>-20000</v>
      </c>
      <c r="I114" s="57">
        <v>45.45454545454545</v>
      </c>
      <c r="M114" s="2">
        <v>440</v>
      </c>
    </row>
    <row r="115" spans="6:13" ht="12.75">
      <c r="F115" s="51"/>
      <c r="H115" s="6">
        <v>0</v>
      </c>
      <c r="I115" s="22">
        <v>0</v>
      </c>
      <c r="M115" s="2">
        <v>440</v>
      </c>
    </row>
    <row r="116" spans="1:13" s="58" customFormat="1" ht="12.75">
      <c r="A116" s="11"/>
      <c r="B116" s="255">
        <v>15000</v>
      </c>
      <c r="C116" s="11"/>
      <c r="D116" s="11"/>
      <c r="E116" s="60" t="s">
        <v>585</v>
      </c>
      <c r="F116" s="61"/>
      <c r="G116" s="18"/>
      <c r="H116" s="56">
        <v>0</v>
      </c>
      <c r="I116" s="57">
        <v>34.09090909090909</v>
      </c>
      <c r="M116" s="2">
        <v>440</v>
      </c>
    </row>
    <row r="117" spans="6:13" ht="12.75">
      <c r="F117" s="51"/>
      <c r="H117" s="6">
        <v>0</v>
      </c>
      <c r="I117" s="22">
        <v>0</v>
      </c>
      <c r="M117" s="2">
        <v>440</v>
      </c>
    </row>
    <row r="118" spans="1:13" s="58" customFormat="1" ht="12.75">
      <c r="A118" s="11"/>
      <c r="B118" s="233">
        <v>5000</v>
      </c>
      <c r="C118" s="11"/>
      <c r="D118" s="11"/>
      <c r="E118" s="11" t="s">
        <v>588</v>
      </c>
      <c r="F118" s="61"/>
      <c r="G118" s="18"/>
      <c r="H118" s="56"/>
      <c r="I118" s="57">
        <v>11.363636363636363</v>
      </c>
      <c r="M118" s="2">
        <v>440</v>
      </c>
    </row>
    <row r="119" spans="6:13" ht="12.75">
      <c r="F119" s="51"/>
      <c r="H119" s="6">
        <v>0</v>
      </c>
      <c r="I119" s="22">
        <v>0</v>
      </c>
      <c r="M119" s="2">
        <v>440</v>
      </c>
    </row>
    <row r="120" spans="1:13" s="58" customFormat="1" ht="12.75">
      <c r="A120" s="11"/>
      <c r="B120" s="255">
        <v>51725</v>
      </c>
      <c r="C120" s="11"/>
      <c r="D120" s="11"/>
      <c r="E120" s="11" t="s">
        <v>455</v>
      </c>
      <c r="F120" s="61"/>
      <c r="G120" s="18"/>
      <c r="H120" s="56">
        <v>0</v>
      </c>
      <c r="I120" s="57">
        <v>117.55681818181819</v>
      </c>
      <c r="M120" s="2">
        <v>440</v>
      </c>
    </row>
    <row r="121" spans="2:13" ht="12.75">
      <c r="B121" s="7"/>
      <c r="F121" s="51"/>
      <c r="H121" s="6">
        <v>0</v>
      </c>
      <c r="I121" s="22">
        <v>0</v>
      </c>
      <c r="M121" s="2">
        <v>440</v>
      </c>
    </row>
    <row r="122" spans="1:14" ht="12.75">
      <c r="A122" s="11"/>
      <c r="B122" s="69">
        <v>726260</v>
      </c>
      <c r="C122" s="11" t="s">
        <v>854</v>
      </c>
      <c r="D122" s="11"/>
      <c r="E122" s="11"/>
      <c r="F122" s="90"/>
      <c r="G122" s="18"/>
      <c r="H122" s="95">
        <v>0</v>
      </c>
      <c r="I122" s="57">
        <v>1568.1818181818182</v>
      </c>
      <c r="J122" s="58"/>
      <c r="K122" s="58"/>
      <c r="L122" s="58"/>
      <c r="M122" s="2">
        <v>440</v>
      </c>
      <c r="N122" s="39">
        <v>500</v>
      </c>
    </row>
    <row r="123" spans="3:13" ht="12.75">
      <c r="C123" s="12"/>
      <c r="F123" s="51"/>
      <c r="H123" s="6">
        <v>0</v>
      </c>
      <c r="I123" s="22">
        <v>0</v>
      </c>
      <c r="M123" s="2">
        <v>440</v>
      </c>
    </row>
    <row r="124" spans="6:13" ht="12.75">
      <c r="F124" s="51"/>
      <c r="H124" s="6">
        <v>0</v>
      </c>
      <c r="I124" s="22">
        <v>0</v>
      </c>
      <c r="M124" s="2">
        <v>440</v>
      </c>
    </row>
    <row r="125" spans="6:13" ht="12.75">
      <c r="F125" s="51"/>
      <c r="H125" s="6">
        <v>0</v>
      </c>
      <c r="I125" s="22">
        <v>0</v>
      </c>
      <c r="M125" s="2">
        <v>440</v>
      </c>
    </row>
    <row r="126" spans="6:13" ht="12.75">
      <c r="F126" s="51"/>
      <c r="H126" s="6">
        <v>0</v>
      </c>
      <c r="I126" s="22">
        <v>0</v>
      </c>
      <c r="M126" s="2">
        <v>440</v>
      </c>
    </row>
    <row r="127" spans="1:13" ht="13.5" thickBot="1">
      <c r="A127" s="119"/>
      <c r="B127" s="43">
        <v>139382</v>
      </c>
      <c r="C127" s="45"/>
      <c r="D127" s="44" t="s">
        <v>267</v>
      </c>
      <c r="E127" s="42"/>
      <c r="F127" s="98"/>
      <c r="G127" s="47"/>
      <c r="H127" s="105">
        <v>-139382</v>
      </c>
      <c r="I127" s="121">
        <v>316.7772727272727</v>
      </c>
      <c r="J127" s="50"/>
      <c r="K127" s="50"/>
      <c r="L127" s="50"/>
      <c r="M127" s="2">
        <v>440</v>
      </c>
    </row>
    <row r="128" spans="4:13" ht="12.75">
      <c r="D128" s="12"/>
      <c r="H128" s="6">
        <v>0</v>
      </c>
      <c r="I128" s="22">
        <v>0</v>
      </c>
      <c r="M128" s="2">
        <v>440</v>
      </c>
    </row>
    <row r="129" spans="2:13" ht="12.75">
      <c r="B129" s="29"/>
      <c r="D129" s="12"/>
      <c r="G129" s="31"/>
      <c r="H129" s="6">
        <v>0</v>
      </c>
      <c r="I129" s="22">
        <v>0</v>
      </c>
      <c r="M129" s="2">
        <v>440</v>
      </c>
    </row>
    <row r="130" spans="1:13" s="58" customFormat="1" ht="12.75">
      <c r="A130" s="11"/>
      <c r="B130" s="255">
        <v>49582</v>
      </c>
      <c r="C130" s="11" t="s">
        <v>618</v>
      </c>
      <c r="D130" s="11"/>
      <c r="E130" s="11"/>
      <c r="F130" s="18"/>
      <c r="G130" s="18"/>
      <c r="H130" s="56">
        <v>0</v>
      </c>
      <c r="I130" s="57">
        <v>112.68636363636364</v>
      </c>
      <c r="M130" s="2">
        <v>440</v>
      </c>
    </row>
    <row r="131" spans="4:13" ht="12.75">
      <c r="D131" s="12"/>
      <c r="H131" s="6">
        <v>0</v>
      </c>
      <c r="I131" s="22">
        <v>0</v>
      </c>
      <c r="M131" s="2">
        <v>440</v>
      </c>
    </row>
    <row r="132" spans="1:13" s="58" customFormat="1" ht="12.75">
      <c r="A132" s="11"/>
      <c r="B132" s="274">
        <v>75000</v>
      </c>
      <c r="C132" s="11" t="s">
        <v>1</v>
      </c>
      <c r="D132" s="11"/>
      <c r="E132" s="11"/>
      <c r="F132" s="61"/>
      <c r="G132" s="18"/>
      <c r="H132" s="95">
        <v>0</v>
      </c>
      <c r="I132" s="57">
        <v>170.45454545454547</v>
      </c>
      <c r="M132" s="2">
        <v>440</v>
      </c>
    </row>
    <row r="133" spans="4:13" ht="12.75">
      <c r="D133" s="12"/>
      <c r="H133" s="6">
        <v>0</v>
      </c>
      <c r="I133" s="22">
        <v>0</v>
      </c>
      <c r="M133" s="2">
        <v>440</v>
      </c>
    </row>
    <row r="134" spans="1:13" s="58" customFormat="1" ht="12.75">
      <c r="A134" s="11"/>
      <c r="B134" s="252">
        <v>14800</v>
      </c>
      <c r="C134" s="11"/>
      <c r="D134" s="11"/>
      <c r="E134" s="11" t="s">
        <v>477</v>
      </c>
      <c r="F134" s="61"/>
      <c r="G134" s="18"/>
      <c r="H134" s="56">
        <v>0</v>
      </c>
      <c r="I134" s="57">
        <v>33.63636363636363</v>
      </c>
      <c r="M134" s="2">
        <v>440</v>
      </c>
    </row>
    <row r="135" spans="8:13" ht="12.75">
      <c r="H135" s="6">
        <v>0</v>
      </c>
      <c r="I135" s="22">
        <v>0</v>
      </c>
      <c r="M135" s="2">
        <v>440</v>
      </c>
    </row>
    <row r="136" spans="8:13" ht="12.75">
      <c r="H136" s="6">
        <v>0</v>
      </c>
      <c r="I136" s="22">
        <v>0</v>
      </c>
      <c r="M136" s="2">
        <v>440</v>
      </c>
    </row>
    <row r="137" spans="8:13" ht="12.75">
      <c r="H137" s="6">
        <v>0</v>
      </c>
      <c r="I137" s="22">
        <v>0</v>
      </c>
      <c r="M137" s="2">
        <v>440</v>
      </c>
    </row>
    <row r="138" spans="8:13" ht="12.75">
      <c r="H138" s="6">
        <v>0</v>
      </c>
      <c r="I138" s="22">
        <v>0</v>
      </c>
      <c r="M138" s="2">
        <v>440</v>
      </c>
    </row>
    <row r="139" spans="1:13" ht="13.5" thickBot="1">
      <c r="A139" s="119"/>
      <c r="B139" s="120">
        <v>874500</v>
      </c>
      <c r="C139" s="45"/>
      <c r="D139" s="44" t="s">
        <v>268</v>
      </c>
      <c r="E139" s="45"/>
      <c r="F139" s="98"/>
      <c r="G139" s="47"/>
      <c r="H139" s="105">
        <v>-874500</v>
      </c>
      <c r="I139" s="121">
        <v>1987.5</v>
      </c>
      <c r="J139" s="50"/>
      <c r="K139" s="50"/>
      <c r="L139" s="50"/>
      <c r="M139" s="2">
        <v>440</v>
      </c>
    </row>
    <row r="140" spans="2:13" ht="12.75">
      <c r="B140" s="217"/>
      <c r="H140" s="6">
        <v>0</v>
      </c>
      <c r="I140" s="22">
        <v>0</v>
      </c>
      <c r="M140" s="2">
        <v>440</v>
      </c>
    </row>
    <row r="141" spans="2:13" ht="12.75">
      <c r="B141" s="217"/>
      <c r="H141" s="6">
        <v>0</v>
      </c>
      <c r="I141" s="22">
        <v>0</v>
      </c>
      <c r="M141" s="2">
        <v>440</v>
      </c>
    </row>
    <row r="142" spans="1:13" s="58" customFormat="1" ht="12.75">
      <c r="A142" s="11"/>
      <c r="B142" s="248">
        <v>54000</v>
      </c>
      <c r="C142" s="11" t="s">
        <v>0</v>
      </c>
      <c r="D142" s="11"/>
      <c r="E142" s="11"/>
      <c r="F142" s="18"/>
      <c r="G142" s="18"/>
      <c r="H142" s="56">
        <v>0</v>
      </c>
      <c r="I142" s="57">
        <v>122.72727272727273</v>
      </c>
      <c r="M142" s="2">
        <v>440</v>
      </c>
    </row>
    <row r="143" spans="2:13" ht="12.75">
      <c r="B143" s="217"/>
      <c r="H143" s="6">
        <v>0</v>
      </c>
      <c r="I143" s="22">
        <v>0</v>
      </c>
      <c r="M143" s="2">
        <v>440</v>
      </c>
    </row>
    <row r="144" spans="1:13" s="58" customFormat="1" ht="12.75">
      <c r="A144" s="11"/>
      <c r="B144" s="248">
        <v>20500</v>
      </c>
      <c r="C144" s="11" t="s">
        <v>63</v>
      </c>
      <c r="D144" s="11"/>
      <c r="E144" s="11"/>
      <c r="F144" s="18"/>
      <c r="G144" s="18"/>
      <c r="H144" s="56">
        <v>0</v>
      </c>
      <c r="I144" s="57">
        <v>46.59090909090909</v>
      </c>
      <c r="M144" s="2">
        <v>440</v>
      </c>
    </row>
    <row r="145" spans="2:13" ht="12.75">
      <c r="B145" s="217"/>
      <c r="H145" s="6">
        <v>0</v>
      </c>
      <c r="I145" s="22">
        <v>0</v>
      </c>
      <c r="M145" s="2">
        <v>440</v>
      </c>
    </row>
    <row r="146" spans="1:13" ht="12.75">
      <c r="A146" s="11"/>
      <c r="B146" s="248">
        <v>800000</v>
      </c>
      <c r="C146" s="11" t="s">
        <v>854</v>
      </c>
      <c r="D146" s="11"/>
      <c r="E146" s="11"/>
      <c r="F146" s="90"/>
      <c r="G146" s="18"/>
      <c r="H146" s="95">
        <v>0</v>
      </c>
      <c r="I146" s="57">
        <v>1818.1818181818182</v>
      </c>
      <c r="J146" s="58"/>
      <c r="K146" s="58"/>
      <c r="L146" s="58"/>
      <c r="M146" s="2">
        <v>440</v>
      </c>
    </row>
    <row r="147" spans="8:13" ht="12.75">
      <c r="H147" s="6">
        <v>0</v>
      </c>
      <c r="I147" s="22">
        <v>0</v>
      </c>
      <c r="M147" s="2">
        <v>440</v>
      </c>
    </row>
    <row r="148" spans="8:13" ht="12.75">
      <c r="H148" s="6">
        <v>0</v>
      </c>
      <c r="I148" s="22">
        <v>0</v>
      </c>
      <c r="M148" s="2">
        <v>440</v>
      </c>
    </row>
    <row r="149" spans="8:13" ht="12.75">
      <c r="H149" s="6">
        <v>0</v>
      </c>
      <c r="I149" s="22">
        <v>0</v>
      </c>
      <c r="M149" s="2">
        <v>440</v>
      </c>
    </row>
    <row r="150" spans="8:13" ht="12.75">
      <c r="H150" s="6">
        <v>0</v>
      </c>
      <c r="I150" s="22">
        <v>0</v>
      </c>
      <c r="M150" s="2">
        <v>440</v>
      </c>
    </row>
    <row r="151" spans="1:13" ht="13.5" thickBot="1">
      <c r="A151" s="119"/>
      <c r="B151" s="43">
        <v>892067</v>
      </c>
      <c r="C151" s="42"/>
      <c r="D151" s="87" t="s">
        <v>455</v>
      </c>
      <c r="E151" s="42"/>
      <c r="F151" s="98"/>
      <c r="G151" s="47"/>
      <c r="H151" s="105">
        <v>-892067</v>
      </c>
      <c r="I151" s="122">
        <v>2027.425</v>
      </c>
      <c r="J151" s="50"/>
      <c r="K151" s="50"/>
      <c r="L151" s="50"/>
      <c r="M151" s="2">
        <v>440</v>
      </c>
    </row>
    <row r="152" spans="8:13" ht="12.75">
      <c r="H152" s="6">
        <v>0</v>
      </c>
      <c r="I152" s="22">
        <v>0</v>
      </c>
      <c r="M152" s="2">
        <v>440</v>
      </c>
    </row>
    <row r="153" spans="8:13" ht="12.75">
      <c r="H153" s="6">
        <v>0</v>
      </c>
      <c r="I153" s="22">
        <v>0</v>
      </c>
      <c r="M153" s="2">
        <v>440</v>
      </c>
    </row>
    <row r="154" spans="1:13" s="58" customFormat="1" ht="12.75">
      <c r="A154" s="11"/>
      <c r="B154" s="173">
        <v>137000</v>
      </c>
      <c r="C154" s="11" t="s">
        <v>0</v>
      </c>
      <c r="D154" s="11"/>
      <c r="E154" s="11"/>
      <c r="F154" s="18"/>
      <c r="G154" s="18"/>
      <c r="H154" s="56">
        <v>0</v>
      </c>
      <c r="I154" s="57">
        <v>311.3636363636364</v>
      </c>
      <c r="M154" s="2">
        <v>440</v>
      </c>
    </row>
    <row r="155" spans="2:13" ht="12.75">
      <c r="B155" s="266"/>
      <c r="H155" s="6">
        <v>0</v>
      </c>
      <c r="I155" s="22">
        <v>0</v>
      </c>
      <c r="M155" s="2">
        <v>440</v>
      </c>
    </row>
    <row r="156" spans="1:13" s="58" customFormat="1" ht="12.75">
      <c r="A156" s="11"/>
      <c r="B156" s="173">
        <v>49450</v>
      </c>
      <c r="C156" s="11"/>
      <c r="D156" s="11"/>
      <c r="E156" s="11" t="s">
        <v>63</v>
      </c>
      <c r="F156" s="18"/>
      <c r="G156" s="18"/>
      <c r="H156" s="56">
        <v>0</v>
      </c>
      <c r="I156" s="57">
        <v>112.38636363636364</v>
      </c>
      <c r="M156" s="2">
        <v>440</v>
      </c>
    </row>
    <row r="157" spans="2:13" ht="12.75">
      <c r="B157" s="266"/>
      <c r="H157" s="6">
        <v>0</v>
      </c>
      <c r="I157" s="22">
        <v>0</v>
      </c>
      <c r="M157" s="2">
        <v>440</v>
      </c>
    </row>
    <row r="158" spans="1:13" s="58" customFormat="1" ht="12.75">
      <c r="A158" s="11"/>
      <c r="B158" s="173">
        <v>142215</v>
      </c>
      <c r="C158" s="11"/>
      <c r="D158" s="11" t="s">
        <v>455</v>
      </c>
      <c r="E158" s="11"/>
      <c r="F158" s="18"/>
      <c r="G158" s="18"/>
      <c r="H158" s="56">
        <v>0</v>
      </c>
      <c r="I158" s="57">
        <v>323.21590909090907</v>
      </c>
      <c r="M158" s="2">
        <v>440</v>
      </c>
    </row>
    <row r="159" spans="2:13" ht="12.75">
      <c r="B159" s="266"/>
      <c r="H159" s="6">
        <v>0</v>
      </c>
      <c r="I159" s="22">
        <v>0</v>
      </c>
      <c r="M159" s="2">
        <v>440</v>
      </c>
    </row>
    <row r="160" spans="1:13" s="58" customFormat="1" ht="12.75">
      <c r="A160" s="11"/>
      <c r="B160" s="173">
        <v>24100</v>
      </c>
      <c r="C160" s="11" t="s">
        <v>720</v>
      </c>
      <c r="D160" s="11"/>
      <c r="E160" s="11"/>
      <c r="F160" s="18"/>
      <c r="G160" s="18"/>
      <c r="H160" s="56">
        <v>0</v>
      </c>
      <c r="I160" s="57">
        <v>54.77272727272727</v>
      </c>
      <c r="M160" s="2">
        <v>440</v>
      </c>
    </row>
    <row r="161" spans="8:13" ht="12.75">
      <c r="H161" s="6">
        <v>0</v>
      </c>
      <c r="I161" s="22">
        <v>0</v>
      </c>
      <c r="M161" s="2">
        <v>440</v>
      </c>
    </row>
    <row r="162" spans="1:13" ht="12.75">
      <c r="A162" s="11"/>
      <c r="B162" s="252">
        <v>249302</v>
      </c>
      <c r="C162" s="11"/>
      <c r="D162" s="11"/>
      <c r="E162" s="11" t="s">
        <v>743</v>
      </c>
      <c r="F162" s="90"/>
      <c r="G162" s="18"/>
      <c r="H162" s="95">
        <v>0</v>
      </c>
      <c r="I162" s="57">
        <v>566.5954545454546</v>
      </c>
      <c r="J162" s="58"/>
      <c r="K162" s="58"/>
      <c r="L162" s="58"/>
      <c r="M162" s="2">
        <v>440</v>
      </c>
    </row>
    <row r="163" spans="1:13" ht="12.75">
      <c r="A163" s="12"/>
      <c r="B163" s="68"/>
      <c r="D163" s="12"/>
      <c r="F163" s="51"/>
      <c r="H163" s="6">
        <v>0</v>
      </c>
      <c r="I163" s="22">
        <v>0</v>
      </c>
      <c r="M163" s="2">
        <v>440</v>
      </c>
    </row>
    <row r="164" spans="1:13" ht="12.75">
      <c r="A164" s="11"/>
      <c r="B164" s="69">
        <v>314605</v>
      </c>
      <c r="C164" s="11" t="s">
        <v>854</v>
      </c>
      <c r="D164" s="11"/>
      <c r="E164" s="11"/>
      <c r="F164" s="90"/>
      <c r="G164" s="18"/>
      <c r="H164" s="95">
        <v>0</v>
      </c>
      <c r="I164" s="57">
        <v>659.0909090909091</v>
      </c>
      <c r="J164" s="58"/>
      <c r="K164" s="58"/>
      <c r="L164" s="58"/>
      <c r="M164" s="2">
        <v>440</v>
      </c>
    </row>
    <row r="165" spans="9:13" ht="12.75">
      <c r="I165" s="22"/>
      <c r="M165" s="2">
        <v>440</v>
      </c>
    </row>
    <row r="166" spans="9:13" ht="12.75">
      <c r="I166" s="22"/>
      <c r="M166" s="2">
        <v>440</v>
      </c>
    </row>
    <row r="167" spans="9:13" ht="12.75">
      <c r="I167" s="22"/>
      <c r="M167" s="2">
        <v>440</v>
      </c>
    </row>
    <row r="168" spans="1:13" s="125" customFormat="1" ht="13.5" thickBot="1">
      <c r="A168" s="45"/>
      <c r="B168" s="86">
        <v>7198091</v>
      </c>
      <c r="C168" s="44" t="s">
        <v>271</v>
      </c>
      <c r="D168" s="45"/>
      <c r="E168" s="42"/>
      <c r="F168" s="123"/>
      <c r="G168" s="47"/>
      <c r="H168" s="105"/>
      <c r="I168" s="121"/>
      <c r="J168" s="124"/>
      <c r="K168" s="50">
        <v>440</v>
      </c>
      <c r="L168" s="50"/>
      <c r="M168" s="2">
        <v>440</v>
      </c>
    </row>
    <row r="169" spans="1:13" s="125" customFormat="1" ht="12.75">
      <c r="A169" s="1"/>
      <c r="B169" s="34"/>
      <c r="C169" s="12"/>
      <c r="D169" s="12"/>
      <c r="E169" s="35"/>
      <c r="F169" s="126"/>
      <c r="G169" s="36"/>
      <c r="H169" s="6"/>
      <c r="I169" s="22"/>
      <c r="J169" s="22"/>
      <c r="K169" s="2">
        <v>440</v>
      </c>
      <c r="L169"/>
      <c r="M169" s="2">
        <v>440</v>
      </c>
    </row>
    <row r="170" spans="1:13" s="125" customFormat="1" ht="12.75">
      <c r="A170" s="12"/>
      <c r="B170" s="127" t="s">
        <v>744</v>
      </c>
      <c r="C170" s="128" t="s">
        <v>745</v>
      </c>
      <c r="D170" s="128"/>
      <c r="E170" s="128"/>
      <c r="F170" s="129"/>
      <c r="G170" s="130"/>
      <c r="H170" s="127"/>
      <c r="I170" s="131" t="s">
        <v>264</v>
      </c>
      <c r="J170" s="132"/>
      <c r="K170" s="2">
        <v>440</v>
      </c>
      <c r="L170"/>
      <c r="M170" s="2">
        <v>440</v>
      </c>
    </row>
    <row r="171" spans="1:13" s="125" customFormat="1" ht="12.75">
      <c r="A171" s="12"/>
      <c r="B171" s="133">
        <v>1068750</v>
      </c>
      <c r="C171" s="134" t="s">
        <v>746</v>
      </c>
      <c r="D171" s="134" t="s">
        <v>747</v>
      </c>
      <c r="E171" s="135" t="s">
        <v>748</v>
      </c>
      <c r="F171" s="129"/>
      <c r="G171" s="136"/>
      <c r="H171" s="127">
        <v>0</v>
      </c>
      <c r="I171" s="131">
        <v>0</v>
      </c>
      <c r="J171" s="137"/>
      <c r="K171" s="2">
        <v>440</v>
      </c>
      <c r="L171"/>
      <c r="M171" s="2">
        <v>440</v>
      </c>
    </row>
    <row r="172" spans="1:13" ht="12.75">
      <c r="A172" s="138"/>
      <c r="B172" s="139">
        <v>2183665</v>
      </c>
      <c r="C172" s="140" t="s">
        <v>749</v>
      </c>
      <c r="D172" s="140" t="s">
        <v>747</v>
      </c>
      <c r="E172" s="140" t="s">
        <v>748</v>
      </c>
      <c r="F172" s="129"/>
      <c r="G172" s="141"/>
      <c r="H172" s="127">
        <v>-2183665</v>
      </c>
      <c r="I172" s="131">
        <v>4962.875</v>
      </c>
      <c r="J172" s="132"/>
      <c r="K172" s="2">
        <v>440</v>
      </c>
      <c r="L172" s="125"/>
      <c r="M172" s="2">
        <v>440</v>
      </c>
    </row>
    <row r="173" spans="1:13" s="146" customFormat="1" ht="12.75">
      <c r="A173" s="138"/>
      <c r="B173" s="142">
        <v>2719434</v>
      </c>
      <c r="C173" s="143" t="s">
        <v>750</v>
      </c>
      <c r="D173" s="144" t="s">
        <v>747</v>
      </c>
      <c r="E173" s="144" t="s">
        <v>748</v>
      </c>
      <c r="F173" s="129"/>
      <c r="G173" s="141"/>
      <c r="H173" s="145">
        <v>-4903099</v>
      </c>
      <c r="I173" s="131">
        <v>6180.531818181818</v>
      </c>
      <c r="J173" s="132"/>
      <c r="K173" s="2">
        <v>440</v>
      </c>
      <c r="L173" s="125"/>
      <c r="M173" s="2">
        <v>440</v>
      </c>
    </row>
    <row r="174" spans="1:13" ht="12.75">
      <c r="A174" s="147"/>
      <c r="B174" s="148">
        <v>780000</v>
      </c>
      <c r="C174" s="149" t="s">
        <v>751</v>
      </c>
      <c r="D174" s="149" t="s">
        <v>747</v>
      </c>
      <c r="E174" s="149" t="s">
        <v>748</v>
      </c>
      <c r="F174" s="150"/>
      <c r="G174" s="150"/>
      <c r="H174" s="145">
        <v>-5683099</v>
      </c>
      <c r="I174" s="131">
        <v>1772.7272727272727</v>
      </c>
      <c r="J174" s="151"/>
      <c r="K174" s="2">
        <v>440</v>
      </c>
      <c r="L174" s="152"/>
      <c r="M174" s="2">
        <v>440</v>
      </c>
    </row>
    <row r="175" spans="1:13" ht="12.75">
      <c r="A175" s="147"/>
      <c r="B175" s="153">
        <v>300000</v>
      </c>
      <c r="C175" s="154" t="s">
        <v>752</v>
      </c>
      <c r="D175" s="154" t="s">
        <v>747</v>
      </c>
      <c r="E175" s="154" t="s">
        <v>748</v>
      </c>
      <c r="F175" s="150"/>
      <c r="G175" s="150"/>
      <c r="H175" s="145">
        <v>-5983099</v>
      </c>
      <c r="I175" s="131">
        <v>681.8181818181819</v>
      </c>
      <c r="J175" s="151"/>
      <c r="K175" s="2">
        <v>440</v>
      </c>
      <c r="L175" s="152"/>
      <c r="M175" s="2">
        <v>440</v>
      </c>
    </row>
    <row r="176" spans="1:13" ht="12.75">
      <c r="A176" s="147"/>
      <c r="B176" s="155">
        <v>1214992</v>
      </c>
      <c r="C176" s="156" t="s">
        <v>753</v>
      </c>
      <c r="D176" s="156" t="s">
        <v>747</v>
      </c>
      <c r="E176" s="156" t="s">
        <v>748</v>
      </c>
      <c r="F176" s="157"/>
      <c r="G176" s="150"/>
      <c r="H176" s="145">
        <v>-7198091</v>
      </c>
      <c r="I176" s="131">
        <v>2761.3454545454547</v>
      </c>
      <c r="J176" s="151"/>
      <c r="K176" s="2">
        <v>440</v>
      </c>
      <c r="L176" s="152"/>
      <c r="M176" s="2">
        <v>440</v>
      </c>
    </row>
    <row r="177" spans="1:13" ht="12.75">
      <c r="A177" s="12"/>
      <c r="B177" s="158">
        <v>7198091</v>
      </c>
      <c r="C177" s="159" t="s">
        <v>754</v>
      </c>
      <c r="D177" s="160"/>
      <c r="E177" s="160"/>
      <c r="F177" s="129"/>
      <c r="G177" s="161"/>
      <c r="H177" s="145">
        <v>0</v>
      </c>
      <c r="I177" s="162">
        <v>16359.297727272728</v>
      </c>
      <c r="J177" s="163"/>
      <c r="K177" s="2">
        <v>440</v>
      </c>
      <c r="M177" s="2">
        <v>440</v>
      </c>
    </row>
    <row r="178" spans="9:13" ht="12.75">
      <c r="I178" s="22"/>
      <c r="K178" s="2">
        <v>440</v>
      </c>
      <c r="M178" s="2">
        <v>440</v>
      </c>
    </row>
    <row r="179" spans="9:13" ht="12.75">
      <c r="I179" s="22"/>
      <c r="M179" s="2"/>
    </row>
    <row r="180" spans="9:13" ht="12.75">
      <c r="I180" s="22"/>
      <c r="M180" s="2"/>
    </row>
    <row r="181" spans="1:13" ht="12.75">
      <c r="A181" s="12"/>
      <c r="B181" s="164">
        <v>-4210487</v>
      </c>
      <c r="C181" s="165" t="s">
        <v>746</v>
      </c>
      <c r="D181" s="165" t="s">
        <v>852</v>
      </c>
      <c r="E181" s="165"/>
      <c r="F181" s="85"/>
      <c r="G181" s="167"/>
      <c r="H181" s="6">
        <v>4210487</v>
      </c>
      <c r="I181" s="22">
        <v>-8592.830612244898</v>
      </c>
      <c r="J181" s="22"/>
      <c r="K181" s="41">
        <v>490</v>
      </c>
      <c r="M181" s="41">
        <v>490</v>
      </c>
    </row>
    <row r="182" spans="1:13" s="168" customFormat="1" ht="12.75">
      <c r="A182" s="12"/>
      <c r="B182" s="164">
        <v>-4308500</v>
      </c>
      <c r="C182" s="165" t="s">
        <v>746</v>
      </c>
      <c r="D182" s="165" t="s">
        <v>853</v>
      </c>
      <c r="E182" s="165"/>
      <c r="F182" s="85"/>
      <c r="G182" s="167"/>
      <c r="H182" s="6">
        <v>8518987</v>
      </c>
      <c r="I182" s="22">
        <v>-4746.481632653061</v>
      </c>
      <c r="J182" s="22"/>
      <c r="K182" s="41">
        <v>490</v>
      </c>
      <c r="L182"/>
      <c r="M182" s="41">
        <v>490</v>
      </c>
    </row>
    <row r="183" spans="1:13" s="168" customFormat="1" ht="12.75">
      <c r="A183" s="12"/>
      <c r="B183" s="164">
        <v>2033750</v>
      </c>
      <c r="C183" s="165" t="s">
        <v>746</v>
      </c>
      <c r="D183" s="165" t="s">
        <v>758</v>
      </c>
      <c r="E183" s="165"/>
      <c r="F183" s="85"/>
      <c r="G183" s="167"/>
      <c r="H183" s="6">
        <v>7495237</v>
      </c>
      <c r="I183" s="22">
        <v>489.5833333333333</v>
      </c>
      <c r="J183" s="22"/>
      <c r="K183" s="41">
        <v>480</v>
      </c>
      <c r="L183" s="15"/>
      <c r="M183" s="41">
        <v>480</v>
      </c>
    </row>
    <row r="184" spans="1:13" s="168" customFormat="1" ht="12.75">
      <c r="A184" s="12"/>
      <c r="B184" s="281">
        <v>1068750</v>
      </c>
      <c r="C184" s="165" t="s">
        <v>746</v>
      </c>
      <c r="D184" s="165" t="s">
        <v>759</v>
      </c>
      <c r="E184" s="165"/>
      <c r="F184" s="85"/>
      <c r="G184" s="167"/>
      <c r="H184" s="6">
        <v>7495238</v>
      </c>
      <c r="I184" s="22">
        <v>490.583333333333</v>
      </c>
      <c r="J184" s="22"/>
      <c r="K184" s="41"/>
      <c r="L184" s="15"/>
      <c r="M184" s="41">
        <v>440</v>
      </c>
    </row>
    <row r="185" spans="1:13" s="168" customFormat="1" ht="12.75">
      <c r="A185" s="11"/>
      <c r="B185" s="169">
        <v>-5416487</v>
      </c>
      <c r="C185" s="170" t="s">
        <v>746</v>
      </c>
      <c r="D185" s="170" t="s">
        <v>771</v>
      </c>
      <c r="E185" s="170"/>
      <c r="F185" s="171"/>
      <c r="G185" s="172"/>
      <c r="H185" s="56">
        <v>0</v>
      </c>
      <c r="I185" s="57">
        <v>491.583333333333</v>
      </c>
      <c r="J185" s="57"/>
      <c r="K185" s="59">
        <v>450</v>
      </c>
      <c r="L185" s="58"/>
      <c r="M185" s="59">
        <v>440</v>
      </c>
    </row>
    <row r="186" spans="1:13" s="168" customFormat="1" ht="12.75">
      <c r="A186" s="12"/>
      <c r="B186" s="174"/>
      <c r="C186" s="166"/>
      <c r="D186" s="166"/>
      <c r="E186" s="166"/>
      <c r="F186" s="31"/>
      <c r="G186" s="175"/>
      <c r="H186" s="29"/>
      <c r="I186" s="22"/>
      <c r="J186" s="22"/>
      <c r="K186" s="41"/>
      <c r="L186"/>
      <c r="M186" s="41"/>
    </row>
    <row r="187" spans="1:13" s="168" customFormat="1" ht="12.75">
      <c r="A187" s="1"/>
      <c r="B187" s="6"/>
      <c r="C187" s="1"/>
      <c r="D187" s="1"/>
      <c r="E187" s="1"/>
      <c r="F187" s="126"/>
      <c r="G187" s="27"/>
      <c r="H187" s="6"/>
      <c r="I187" s="22"/>
      <c r="J187" s="22"/>
      <c r="K187" s="41"/>
      <c r="L187"/>
      <c r="M187" s="41"/>
    </row>
    <row r="188" spans="1:13" s="58" customFormat="1" ht="12.75">
      <c r="A188" s="138"/>
      <c r="B188" s="176"/>
      <c r="C188" s="138"/>
      <c r="D188" s="138"/>
      <c r="E188" s="138"/>
      <c r="F188" s="31"/>
      <c r="G188" s="177"/>
      <c r="H188" s="6"/>
      <c r="I188" s="178"/>
      <c r="J188" s="178"/>
      <c r="K188" s="179"/>
      <c r="L188" s="180"/>
      <c r="M188" s="179"/>
    </row>
    <row r="189" spans="1:13" ht="12.75">
      <c r="A189" s="12"/>
      <c r="B189" s="181">
        <v>2428938</v>
      </c>
      <c r="C189" s="182" t="s">
        <v>762</v>
      </c>
      <c r="D189" s="182" t="s">
        <v>756</v>
      </c>
      <c r="E189" s="183"/>
      <c r="F189" s="31"/>
      <c r="G189" s="184"/>
      <c r="H189" s="185">
        <v>-2428938</v>
      </c>
      <c r="I189" s="22">
        <v>5783.185714285714</v>
      </c>
      <c r="J189" s="40"/>
      <c r="K189" s="41">
        <v>420</v>
      </c>
      <c r="L189" s="15"/>
      <c r="M189" s="41">
        <v>420</v>
      </c>
    </row>
    <row r="190" spans="1:13" ht="12.75">
      <c r="A190" s="12"/>
      <c r="B190" s="181">
        <v>2186776</v>
      </c>
      <c r="C190" s="182" t="s">
        <v>762</v>
      </c>
      <c r="D190" s="182" t="s">
        <v>758</v>
      </c>
      <c r="E190" s="183"/>
      <c r="F190" s="31"/>
      <c r="G190" s="184"/>
      <c r="H190" s="185">
        <v>-4615714</v>
      </c>
      <c r="I190" s="22">
        <v>5269.339759036145</v>
      </c>
      <c r="J190" s="40"/>
      <c r="K190" s="41">
        <v>415</v>
      </c>
      <c r="L190" s="15"/>
      <c r="M190" s="41">
        <v>415</v>
      </c>
    </row>
    <row r="191" spans="1:13" ht="12.75">
      <c r="A191" s="12"/>
      <c r="B191" s="181">
        <v>1309165</v>
      </c>
      <c r="C191" s="182" t="s">
        <v>762</v>
      </c>
      <c r="D191" s="182" t="s">
        <v>759</v>
      </c>
      <c r="E191" s="183"/>
      <c r="F191" s="31"/>
      <c r="G191" s="184"/>
      <c r="H191" s="185">
        <v>-5924879</v>
      </c>
      <c r="I191" s="22">
        <v>2975.375</v>
      </c>
      <c r="J191" s="40"/>
      <c r="K191" s="41">
        <v>440</v>
      </c>
      <c r="L191" s="15"/>
      <c r="M191" s="41">
        <v>440</v>
      </c>
    </row>
    <row r="192" spans="1:13" ht="12.75">
      <c r="A192" s="11"/>
      <c r="B192" s="186">
        <v>5924879</v>
      </c>
      <c r="C192" s="187" t="s">
        <v>762</v>
      </c>
      <c r="D192" s="187" t="s">
        <v>763</v>
      </c>
      <c r="E192" s="188"/>
      <c r="F192" s="171"/>
      <c r="G192" s="189"/>
      <c r="H192" s="190">
        <v>-11849758</v>
      </c>
      <c r="I192" s="57">
        <v>13465.63409090909</v>
      </c>
      <c r="J192" s="191"/>
      <c r="K192" s="59">
        <v>440</v>
      </c>
      <c r="L192" s="58"/>
      <c r="M192" s="59">
        <v>440</v>
      </c>
    </row>
    <row r="193" spans="1:13" s="192" customFormat="1" ht="12.75">
      <c r="A193" s="1"/>
      <c r="B193" s="6"/>
      <c r="C193" s="1"/>
      <c r="D193" s="1"/>
      <c r="E193" s="1"/>
      <c r="F193" s="27"/>
      <c r="G193" s="27"/>
      <c r="H193" s="6"/>
      <c r="I193" s="22"/>
      <c r="J193"/>
      <c r="K193"/>
      <c r="L193"/>
      <c r="M193" s="2"/>
    </row>
    <row r="194" spans="1:13" s="198" customFormat="1" ht="12.75">
      <c r="A194" s="12"/>
      <c r="B194" s="193"/>
      <c r="C194" s="194"/>
      <c r="D194" s="194"/>
      <c r="E194" s="194"/>
      <c r="F194" s="31"/>
      <c r="G194" s="195"/>
      <c r="H194" s="29"/>
      <c r="I194" s="196"/>
      <c r="J194" s="40"/>
      <c r="K194" s="41"/>
      <c r="L194" s="15"/>
      <c r="M194" s="197"/>
    </row>
    <row r="195" spans="1:13" s="206" customFormat="1" ht="12.75">
      <c r="A195" s="199"/>
      <c r="B195" s="200"/>
      <c r="C195" s="201"/>
      <c r="D195" s="201"/>
      <c r="E195" s="199"/>
      <c r="F195" s="31"/>
      <c r="G195" s="202"/>
      <c r="H195" s="200"/>
      <c r="I195" s="203"/>
      <c r="J195" s="204"/>
      <c r="K195" s="205"/>
      <c r="L195" s="198"/>
      <c r="M195" s="205"/>
    </row>
    <row r="196" spans="1:13" s="15" customFormat="1" ht="12.75">
      <c r="A196" s="12"/>
      <c r="B196" s="193"/>
      <c r="C196" s="194"/>
      <c r="D196" s="194"/>
      <c r="E196" s="194"/>
      <c r="F196" s="31"/>
      <c r="G196" s="195"/>
      <c r="H196" s="29"/>
      <c r="I196" s="40"/>
      <c r="J196" s="40"/>
      <c r="K196" s="41"/>
      <c r="M196" s="41"/>
    </row>
    <row r="197" spans="1:13" ht="12.75">
      <c r="A197" s="207"/>
      <c r="B197" s="207">
        <v>-28313914</v>
      </c>
      <c r="C197" s="208" t="s">
        <v>750</v>
      </c>
      <c r="D197" s="208" t="s">
        <v>764</v>
      </c>
      <c r="E197" s="33"/>
      <c r="F197" s="31"/>
      <c r="G197" s="31"/>
      <c r="H197" s="68">
        <v>28313914</v>
      </c>
      <c r="I197" s="196">
        <v>-59608.24</v>
      </c>
      <c r="J197" s="93"/>
      <c r="K197" s="179">
        <v>475</v>
      </c>
      <c r="L197" s="180"/>
      <c r="M197" s="179">
        <v>475</v>
      </c>
    </row>
    <row r="198" spans="1:13" ht="12.75">
      <c r="A198" s="209"/>
      <c r="B198" s="209">
        <v>2256267.8</v>
      </c>
      <c r="C198" s="208" t="s">
        <v>750</v>
      </c>
      <c r="D198" s="208" t="s">
        <v>760</v>
      </c>
      <c r="E198" s="138"/>
      <c r="F198" s="31"/>
      <c r="G198" s="177"/>
      <c r="H198" s="68">
        <v>26057646.2</v>
      </c>
      <c r="I198" s="196">
        <v>4750.03747368421</v>
      </c>
      <c r="J198" s="178"/>
      <c r="K198" s="179">
        <v>475</v>
      </c>
      <c r="L198" s="180"/>
      <c r="M198" s="179">
        <v>475</v>
      </c>
    </row>
    <row r="199" spans="1:13" ht="12.75">
      <c r="A199" s="209"/>
      <c r="B199" s="209">
        <v>1871519</v>
      </c>
      <c r="C199" s="208" t="s">
        <v>750</v>
      </c>
      <c r="D199" s="208" t="s">
        <v>761</v>
      </c>
      <c r="E199" s="138"/>
      <c r="F199" s="31"/>
      <c r="G199" s="177"/>
      <c r="H199" s="68">
        <v>24186127.2</v>
      </c>
      <c r="I199" s="196">
        <v>4068.519565217391</v>
      </c>
      <c r="J199" s="178"/>
      <c r="K199" s="179">
        <v>460</v>
      </c>
      <c r="L199" s="180"/>
      <c r="M199" s="179">
        <v>460</v>
      </c>
    </row>
    <row r="200" spans="1:13" ht="12.75">
      <c r="A200" s="209"/>
      <c r="B200" s="209">
        <v>1912700</v>
      </c>
      <c r="C200" s="208" t="s">
        <v>750</v>
      </c>
      <c r="D200" s="208" t="s">
        <v>765</v>
      </c>
      <c r="E200" s="138"/>
      <c r="F200" s="31"/>
      <c r="G200" s="177"/>
      <c r="H200" s="68">
        <v>22273427.2</v>
      </c>
      <c r="I200" s="196">
        <v>4298.202247191011</v>
      </c>
      <c r="J200" s="178"/>
      <c r="K200" s="179">
        <v>445</v>
      </c>
      <c r="L200" s="180"/>
      <c r="M200" s="179">
        <v>445</v>
      </c>
    </row>
    <row r="201" spans="1:13" s="210" customFormat="1" ht="12.75">
      <c r="A201" s="209"/>
      <c r="B201" s="209">
        <v>1612937</v>
      </c>
      <c r="C201" s="208" t="s">
        <v>750</v>
      </c>
      <c r="D201" s="208" t="s">
        <v>766</v>
      </c>
      <c r="E201" s="138"/>
      <c r="F201" s="31"/>
      <c r="G201" s="177"/>
      <c r="H201" s="185">
        <v>20660490.2</v>
      </c>
      <c r="I201" s="196">
        <v>3584.3044444444445</v>
      </c>
      <c r="J201" s="178"/>
      <c r="K201" s="179">
        <v>450</v>
      </c>
      <c r="L201" s="180"/>
      <c r="M201" s="179">
        <v>450</v>
      </c>
    </row>
    <row r="202" spans="1:13" s="210" customFormat="1" ht="12.75">
      <c r="A202" s="209"/>
      <c r="B202" s="209">
        <v>2554816</v>
      </c>
      <c r="C202" s="208" t="s">
        <v>750</v>
      </c>
      <c r="D202" s="208" t="s">
        <v>767</v>
      </c>
      <c r="E202" s="138"/>
      <c r="F202" s="31"/>
      <c r="G202" s="177"/>
      <c r="H202" s="185">
        <v>18105674.2</v>
      </c>
      <c r="I202" s="196">
        <v>5741.159550561798</v>
      </c>
      <c r="J202" s="178"/>
      <c r="K202" s="179">
        <v>445</v>
      </c>
      <c r="L202" s="180"/>
      <c r="M202" s="179">
        <v>445</v>
      </c>
    </row>
    <row r="203" spans="1:13" s="210" customFormat="1" ht="12.75">
      <c r="A203" s="209"/>
      <c r="B203" s="209">
        <v>2996650</v>
      </c>
      <c r="C203" s="208" t="s">
        <v>750</v>
      </c>
      <c r="D203" s="208" t="s">
        <v>768</v>
      </c>
      <c r="E203" s="138"/>
      <c r="F203" s="31"/>
      <c r="G203" s="177"/>
      <c r="H203" s="185">
        <v>15109024.2</v>
      </c>
      <c r="I203" s="196">
        <v>6810.568181818182</v>
      </c>
      <c r="J203" s="178"/>
      <c r="K203" s="179">
        <v>440</v>
      </c>
      <c r="L203" s="180"/>
      <c r="M203" s="179">
        <v>440</v>
      </c>
    </row>
    <row r="204" spans="1:13" s="210" customFormat="1" ht="12.75">
      <c r="A204" s="209"/>
      <c r="B204" s="209">
        <v>2583200</v>
      </c>
      <c r="C204" s="208" t="s">
        <v>750</v>
      </c>
      <c r="D204" s="208" t="s">
        <v>769</v>
      </c>
      <c r="E204" s="138"/>
      <c r="F204" s="31"/>
      <c r="G204" s="177"/>
      <c r="H204" s="185">
        <v>12525824.2</v>
      </c>
      <c r="I204" s="196">
        <v>6078.117647058823</v>
      </c>
      <c r="J204" s="178"/>
      <c r="K204" s="179">
        <v>425</v>
      </c>
      <c r="L204" s="180"/>
      <c r="M204" s="179">
        <v>425</v>
      </c>
    </row>
    <row r="205" spans="1:13" s="210" customFormat="1" ht="12.75">
      <c r="A205" s="209"/>
      <c r="B205" s="209">
        <v>2652167</v>
      </c>
      <c r="C205" s="208" t="s">
        <v>750</v>
      </c>
      <c r="D205" s="208" t="s">
        <v>755</v>
      </c>
      <c r="E205" s="138"/>
      <c r="F205" s="31"/>
      <c r="G205" s="177"/>
      <c r="H205" s="185">
        <v>9873657.2</v>
      </c>
      <c r="I205" s="196">
        <v>6390.7638554216865</v>
      </c>
      <c r="J205" s="178"/>
      <c r="K205" s="179">
        <v>415</v>
      </c>
      <c r="L205" s="180"/>
      <c r="M205" s="179">
        <v>415</v>
      </c>
    </row>
    <row r="206" spans="1:13" s="210" customFormat="1" ht="12.75">
      <c r="A206" s="138"/>
      <c r="B206" s="209">
        <v>2642335</v>
      </c>
      <c r="C206" s="208" t="s">
        <v>750</v>
      </c>
      <c r="D206" s="208" t="s">
        <v>770</v>
      </c>
      <c r="E206" s="138"/>
      <c r="F206" s="31"/>
      <c r="G206" s="177"/>
      <c r="H206" s="185">
        <v>7231322.199999999</v>
      </c>
      <c r="I206" s="196">
        <v>6291.273809523809</v>
      </c>
      <c r="J206" s="178"/>
      <c r="K206" s="179">
        <v>420</v>
      </c>
      <c r="L206" s="180"/>
      <c r="M206" s="179">
        <v>420</v>
      </c>
    </row>
    <row r="207" spans="1:13" s="210" customFormat="1" ht="12.75">
      <c r="A207" s="138"/>
      <c r="B207" s="209">
        <v>1512011</v>
      </c>
      <c r="C207" s="208" t="s">
        <v>750</v>
      </c>
      <c r="D207" s="208" t="s">
        <v>756</v>
      </c>
      <c r="E207" s="138"/>
      <c r="F207" s="31"/>
      <c r="G207" s="177"/>
      <c r="H207" s="185">
        <v>5719311.199999999</v>
      </c>
      <c r="I207" s="196">
        <v>3600.0261904761905</v>
      </c>
      <c r="J207" s="178"/>
      <c r="K207" s="179">
        <v>420</v>
      </c>
      <c r="L207" s="180"/>
      <c r="M207" s="179">
        <v>420</v>
      </c>
    </row>
    <row r="208" spans="1:13" s="210" customFormat="1" ht="12.75">
      <c r="A208" s="138"/>
      <c r="B208" s="209">
        <v>2999835</v>
      </c>
      <c r="C208" s="208" t="s">
        <v>750</v>
      </c>
      <c r="D208" s="208" t="s">
        <v>758</v>
      </c>
      <c r="E208" s="138"/>
      <c r="F208" s="31"/>
      <c r="G208" s="177"/>
      <c r="H208" s="185">
        <v>2719476.2</v>
      </c>
      <c r="I208" s="196">
        <v>7228.518072289156</v>
      </c>
      <c r="J208" s="178"/>
      <c r="K208" s="179">
        <v>415</v>
      </c>
      <c r="L208" s="180"/>
      <c r="M208" s="179">
        <v>415</v>
      </c>
    </row>
    <row r="209" spans="1:13" s="210" customFormat="1" ht="12.75">
      <c r="A209" s="138"/>
      <c r="B209" s="209">
        <v>2719434</v>
      </c>
      <c r="C209" s="208" t="s">
        <v>750</v>
      </c>
      <c r="D209" s="208" t="s">
        <v>759</v>
      </c>
      <c r="E209" s="138"/>
      <c r="F209" s="31"/>
      <c r="G209" s="177"/>
      <c r="H209" s="185">
        <v>42.19999999925494</v>
      </c>
      <c r="I209" s="196">
        <v>6180.531818181818</v>
      </c>
      <c r="J209" s="178"/>
      <c r="K209" s="41">
        <v>440</v>
      </c>
      <c r="L209" s="15"/>
      <c r="M209" s="41">
        <v>440</v>
      </c>
    </row>
    <row r="210" spans="1:13" s="215" customFormat="1" ht="12.75">
      <c r="A210" s="211"/>
      <c r="B210" s="212">
        <v>-42.19999999925494</v>
      </c>
      <c r="C210" s="211" t="s">
        <v>750</v>
      </c>
      <c r="D210" s="211" t="s">
        <v>771</v>
      </c>
      <c r="E210" s="211"/>
      <c r="F210" s="171"/>
      <c r="G210" s="213"/>
      <c r="H210" s="190">
        <v>5719353.3999999985</v>
      </c>
      <c r="I210" s="191">
        <v>-0.09590909090739759</v>
      </c>
      <c r="J210" s="214"/>
      <c r="K210" s="59">
        <v>440</v>
      </c>
      <c r="L210" s="58"/>
      <c r="M210" s="59">
        <v>440</v>
      </c>
    </row>
    <row r="211" spans="1:13" s="216" customFormat="1" ht="12.75">
      <c r="A211" s="12"/>
      <c r="B211" s="193"/>
      <c r="C211" s="194"/>
      <c r="D211" s="194"/>
      <c r="E211" s="194"/>
      <c r="F211" s="31"/>
      <c r="G211" s="195"/>
      <c r="H211" s="29"/>
      <c r="I211" s="40"/>
      <c r="J211" s="40"/>
      <c r="K211" s="41"/>
      <c r="L211" s="15"/>
      <c r="M211" s="41"/>
    </row>
    <row r="212" spans="2:6" ht="12.75">
      <c r="B212" s="217"/>
      <c r="F212" s="126"/>
    </row>
    <row r="213" spans="1:13" s="58" customFormat="1" ht="12.75">
      <c r="A213" s="1"/>
      <c r="B213" s="217"/>
      <c r="C213" s="1"/>
      <c r="D213" s="1"/>
      <c r="E213" s="1"/>
      <c r="F213" s="126"/>
      <c r="G213" s="27"/>
      <c r="H213" s="6"/>
      <c r="I213" s="5"/>
      <c r="J213"/>
      <c r="K213"/>
      <c r="L213"/>
      <c r="M213"/>
    </row>
    <row r="214" spans="1:13" s="15" customFormat="1" ht="12.75">
      <c r="A214" s="218"/>
      <c r="B214" s="219">
        <v>990432</v>
      </c>
      <c r="C214" s="183" t="s">
        <v>751</v>
      </c>
      <c r="D214" s="183" t="s">
        <v>767</v>
      </c>
      <c r="E214" s="183"/>
      <c r="F214" s="220"/>
      <c r="G214" s="220"/>
      <c r="H214" s="32">
        <v>-990432</v>
      </c>
      <c r="I214" s="196">
        <v>2225.6898876404493</v>
      </c>
      <c r="J214" s="221"/>
      <c r="K214" s="222">
        <v>445</v>
      </c>
      <c r="L214" s="223"/>
      <c r="M214" s="222">
        <v>445</v>
      </c>
    </row>
    <row r="215" spans="1:13" s="15" customFormat="1" ht="12.75">
      <c r="A215" s="218"/>
      <c r="B215" s="219">
        <v>994427</v>
      </c>
      <c r="C215" s="183" t="s">
        <v>751</v>
      </c>
      <c r="D215" s="183" t="s">
        <v>768</v>
      </c>
      <c r="E215" s="183"/>
      <c r="F215" s="220"/>
      <c r="G215" s="220"/>
      <c r="H215" s="32">
        <v>-1984859</v>
      </c>
      <c r="I215" s="196">
        <v>2260.0613636363637</v>
      </c>
      <c r="J215" s="221"/>
      <c r="K215" s="222">
        <v>440</v>
      </c>
      <c r="L215" s="223"/>
      <c r="M215" s="222">
        <v>440</v>
      </c>
    </row>
    <row r="216" spans="1:13" s="15" customFormat="1" ht="12.75">
      <c r="A216" s="218"/>
      <c r="B216" s="219">
        <v>-2562166</v>
      </c>
      <c r="C216" s="183" t="s">
        <v>751</v>
      </c>
      <c r="D216" s="183" t="s">
        <v>772</v>
      </c>
      <c r="E216" s="183"/>
      <c r="F216" s="220"/>
      <c r="G216" s="220"/>
      <c r="H216" s="32">
        <v>577307</v>
      </c>
      <c r="I216" s="196">
        <v>-6028.6258823529415</v>
      </c>
      <c r="J216" s="221"/>
      <c r="K216" s="222">
        <v>425</v>
      </c>
      <c r="L216" s="223"/>
      <c r="M216" s="222">
        <v>425</v>
      </c>
    </row>
    <row r="217" spans="1:13" s="15" customFormat="1" ht="12.75">
      <c r="A217" s="218"/>
      <c r="B217" s="219">
        <v>2302654</v>
      </c>
      <c r="C217" s="183" t="s">
        <v>751</v>
      </c>
      <c r="D217" s="183" t="s">
        <v>769</v>
      </c>
      <c r="E217" s="183"/>
      <c r="F217" s="220"/>
      <c r="G217" s="220" t="s">
        <v>773</v>
      </c>
      <c r="H217" s="32">
        <v>-1725347</v>
      </c>
      <c r="I217" s="196">
        <v>5418.009411764706</v>
      </c>
      <c r="J217" s="221"/>
      <c r="K217" s="222">
        <v>425</v>
      </c>
      <c r="L217" s="223"/>
      <c r="M217" s="222">
        <v>425</v>
      </c>
    </row>
    <row r="218" spans="1:13" s="15" customFormat="1" ht="12.75">
      <c r="A218" s="218"/>
      <c r="B218" s="219">
        <v>2460757</v>
      </c>
      <c r="C218" s="183" t="s">
        <v>751</v>
      </c>
      <c r="D218" s="183" t="s">
        <v>755</v>
      </c>
      <c r="E218" s="183"/>
      <c r="F218" s="220"/>
      <c r="G218" s="220"/>
      <c r="H218" s="32">
        <v>-4186104</v>
      </c>
      <c r="I218" s="196">
        <v>5929.534939759036</v>
      </c>
      <c r="J218" s="221"/>
      <c r="K218" s="222">
        <v>415</v>
      </c>
      <c r="L218" s="223"/>
      <c r="M218" s="222">
        <v>415</v>
      </c>
    </row>
    <row r="219" spans="1:13" s="15" customFormat="1" ht="12.75">
      <c r="A219" s="218"/>
      <c r="B219" s="219">
        <v>-2539914</v>
      </c>
      <c r="C219" s="183" t="s">
        <v>751</v>
      </c>
      <c r="D219" s="183" t="s">
        <v>774</v>
      </c>
      <c r="E219" s="183"/>
      <c r="F219" s="220"/>
      <c r="G219" s="220"/>
      <c r="H219" s="32">
        <v>-1646190</v>
      </c>
      <c r="I219" s="196">
        <v>-6047.414285714286</v>
      </c>
      <c r="J219" s="221"/>
      <c r="K219" s="222">
        <v>420</v>
      </c>
      <c r="L219" s="223"/>
      <c r="M219" s="222">
        <v>420</v>
      </c>
    </row>
    <row r="220" spans="1:13" s="15" customFormat="1" ht="12.75">
      <c r="A220" s="218"/>
      <c r="B220" s="219">
        <v>1325000</v>
      </c>
      <c r="C220" s="183" t="s">
        <v>751</v>
      </c>
      <c r="D220" s="183" t="s">
        <v>770</v>
      </c>
      <c r="E220" s="183"/>
      <c r="F220" s="220"/>
      <c r="G220" s="220"/>
      <c r="H220" s="32">
        <v>-5511104</v>
      </c>
      <c r="I220" s="196">
        <v>3154.7619047619046</v>
      </c>
      <c r="J220" s="221"/>
      <c r="K220" s="222">
        <v>420</v>
      </c>
      <c r="L220" s="223"/>
      <c r="M220" s="222">
        <v>420</v>
      </c>
    </row>
    <row r="221" spans="1:13" s="15" customFormat="1" ht="12.75">
      <c r="A221" s="218"/>
      <c r="B221" s="219">
        <v>1000000</v>
      </c>
      <c r="C221" s="183" t="s">
        <v>751</v>
      </c>
      <c r="D221" s="183" t="s">
        <v>756</v>
      </c>
      <c r="E221" s="183"/>
      <c r="F221" s="220"/>
      <c r="G221" s="220"/>
      <c r="H221" s="32">
        <v>-2646190</v>
      </c>
      <c r="I221" s="196">
        <v>2380.9523809523807</v>
      </c>
      <c r="J221" s="221"/>
      <c r="K221" s="222">
        <v>420</v>
      </c>
      <c r="L221" s="223"/>
      <c r="M221" s="222">
        <v>420</v>
      </c>
    </row>
    <row r="222" spans="1:13" s="15" customFormat="1" ht="12.75">
      <c r="A222" s="218"/>
      <c r="B222" s="219">
        <v>-2477055</v>
      </c>
      <c r="C222" s="183" t="s">
        <v>751</v>
      </c>
      <c r="D222" s="183" t="s">
        <v>757</v>
      </c>
      <c r="E222" s="183"/>
      <c r="F222" s="220"/>
      <c r="G222" s="220"/>
      <c r="H222" s="32">
        <v>-3034049</v>
      </c>
      <c r="I222" s="196">
        <v>-5968.807228915663</v>
      </c>
      <c r="J222" s="221"/>
      <c r="K222" s="222">
        <v>415</v>
      </c>
      <c r="L222" s="223"/>
      <c r="M222" s="222">
        <v>415</v>
      </c>
    </row>
    <row r="223" spans="1:13" s="15" customFormat="1" ht="12.75">
      <c r="A223" s="218"/>
      <c r="B223" s="219">
        <v>0</v>
      </c>
      <c r="C223" s="183" t="s">
        <v>751</v>
      </c>
      <c r="D223" s="183" t="s">
        <v>758</v>
      </c>
      <c r="E223" s="183"/>
      <c r="F223" s="220"/>
      <c r="G223" s="220"/>
      <c r="H223" s="32">
        <v>-5511104</v>
      </c>
      <c r="I223" s="196">
        <v>0</v>
      </c>
      <c r="J223" s="221"/>
      <c r="K223" s="222">
        <v>415</v>
      </c>
      <c r="L223" s="223"/>
      <c r="M223" s="222">
        <v>415</v>
      </c>
    </row>
    <row r="224" spans="1:13" s="15" customFormat="1" ht="12.75">
      <c r="A224" s="218"/>
      <c r="B224" s="219">
        <v>780000</v>
      </c>
      <c r="C224" s="183" t="s">
        <v>751</v>
      </c>
      <c r="D224" s="183" t="s">
        <v>759</v>
      </c>
      <c r="E224" s="183"/>
      <c r="F224" s="220"/>
      <c r="G224" s="220"/>
      <c r="H224" s="32">
        <v>-3426190</v>
      </c>
      <c r="I224" s="196">
        <v>1772.7272727272727</v>
      </c>
      <c r="J224" s="221"/>
      <c r="K224" s="41">
        <v>440</v>
      </c>
      <c r="M224" s="41">
        <v>440</v>
      </c>
    </row>
    <row r="225" spans="1:13" s="15" customFormat="1" ht="12.75">
      <c r="A225" s="224"/>
      <c r="B225" s="225">
        <v>2274135</v>
      </c>
      <c r="C225" s="188" t="s">
        <v>751</v>
      </c>
      <c r="D225" s="188" t="s">
        <v>763</v>
      </c>
      <c r="E225" s="188"/>
      <c r="F225" s="226"/>
      <c r="G225" s="226"/>
      <c r="H225" s="69"/>
      <c r="I225" s="191">
        <v>5168.488636363636</v>
      </c>
      <c r="J225" s="227"/>
      <c r="K225" s="59">
        <v>440</v>
      </c>
      <c r="L225" s="58"/>
      <c r="M225" s="59">
        <v>440</v>
      </c>
    </row>
    <row r="226" spans="2:6" ht="12.75">
      <c r="B226" s="217"/>
      <c r="F226" s="126"/>
    </row>
    <row r="227" spans="2:6" ht="12.75">
      <c r="B227" s="217"/>
      <c r="F227" s="126"/>
    </row>
    <row r="228" spans="2:6" ht="12.75">
      <c r="B228" s="217"/>
      <c r="F228" s="126"/>
    </row>
    <row r="229" spans="1:13" s="231" customFormat="1" ht="12.75">
      <c r="A229" s="228"/>
      <c r="B229" s="229">
        <v>-4722890</v>
      </c>
      <c r="C229" s="228" t="s">
        <v>752</v>
      </c>
      <c r="D229" s="228" t="s">
        <v>774</v>
      </c>
      <c r="E229" s="228"/>
      <c r="F229" s="230"/>
      <c r="G229" s="230"/>
      <c r="H229" s="32">
        <v>4722890</v>
      </c>
      <c r="I229" s="196">
        <v>-11244.97619047619</v>
      </c>
      <c r="K229" s="222">
        <v>420</v>
      </c>
      <c r="M229" s="222">
        <v>420</v>
      </c>
    </row>
    <row r="230" spans="1:13" s="231" customFormat="1" ht="12.75">
      <c r="A230" s="228"/>
      <c r="B230" s="229">
        <v>2126601</v>
      </c>
      <c r="C230" s="228" t="s">
        <v>752</v>
      </c>
      <c r="D230" s="228" t="s">
        <v>770</v>
      </c>
      <c r="E230" s="228"/>
      <c r="F230" s="230"/>
      <c r="G230" s="230"/>
      <c r="H230" s="32">
        <v>2596289</v>
      </c>
      <c r="I230" s="196">
        <v>5063.335714285714</v>
      </c>
      <c r="K230" s="222">
        <v>420</v>
      </c>
      <c r="M230" s="222">
        <v>420</v>
      </c>
    </row>
    <row r="231" spans="1:13" s="231" customFormat="1" ht="12.75">
      <c r="A231" s="228"/>
      <c r="B231" s="229">
        <v>1389900</v>
      </c>
      <c r="C231" s="228" t="s">
        <v>752</v>
      </c>
      <c r="D231" s="228" t="s">
        <v>756</v>
      </c>
      <c r="E231" s="228"/>
      <c r="F231" s="230"/>
      <c r="G231" s="230"/>
      <c r="H231" s="32">
        <v>1206389</v>
      </c>
      <c r="I231" s="196">
        <v>3309.285714285714</v>
      </c>
      <c r="K231" s="222">
        <v>420</v>
      </c>
      <c r="M231" s="222">
        <v>420</v>
      </c>
    </row>
    <row r="232" spans="1:13" s="231" customFormat="1" ht="12.75">
      <c r="A232" s="228"/>
      <c r="B232" s="229">
        <v>518700</v>
      </c>
      <c r="C232" s="228" t="s">
        <v>752</v>
      </c>
      <c r="D232" s="228" t="s">
        <v>758</v>
      </c>
      <c r="E232" s="228"/>
      <c r="F232" s="230"/>
      <c r="G232" s="230"/>
      <c r="H232" s="32">
        <v>687689</v>
      </c>
      <c r="I232" s="196">
        <v>1249.879518072289</v>
      </c>
      <c r="K232" s="222">
        <v>415</v>
      </c>
      <c r="M232" s="222">
        <v>415</v>
      </c>
    </row>
    <row r="233" spans="1:13" s="231" customFormat="1" ht="12.75">
      <c r="A233" s="228"/>
      <c r="B233" s="229">
        <v>300000</v>
      </c>
      <c r="C233" s="228" t="s">
        <v>752</v>
      </c>
      <c r="D233" s="228" t="s">
        <v>759</v>
      </c>
      <c r="E233" s="228"/>
      <c r="F233" s="230"/>
      <c r="G233" s="230"/>
      <c r="H233" s="32">
        <v>387689</v>
      </c>
      <c r="I233" s="196">
        <v>681.8181818181819</v>
      </c>
      <c r="K233" s="41">
        <v>440</v>
      </c>
      <c r="L233" s="15"/>
      <c r="M233" s="41">
        <v>440</v>
      </c>
    </row>
    <row r="234" spans="1:13" s="235" customFormat="1" ht="12.75">
      <c r="A234" s="232"/>
      <c r="B234" s="233">
        <v>-387689</v>
      </c>
      <c r="C234" s="232" t="s">
        <v>752</v>
      </c>
      <c r="D234" s="232" t="s">
        <v>771</v>
      </c>
      <c r="E234" s="232"/>
      <c r="F234" s="234"/>
      <c r="G234" s="234"/>
      <c r="H234" s="69">
        <v>2983978</v>
      </c>
      <c r="I234" s="191">
        <v>-881.1113636363636</v>
      </c>
      <c r="K234" s="59">
        <v>440</v>
      </c>
      <c r="L234" s="58"/>
      <c r="M234" s="59">
        <v>440</v>
      </c>
    </row>
    <row r="235" spans="2:6" ht="12.75">
      <c r="B235" s="217"/>
      <c r="F235" s="126"/>
    </row>
    <row r="236" spans="2:6" ht="12.75">
      <c r="B236" s="217"/>
      <c r="F236" s="126"/>
    </row>
    <row r="237" spans="2:6" ht="12.75">
      <c r="B237" s="217"/>
      <c r="F237" s="126"/>
    </row>
    <row r="238" spans="1:13" s="242" customFormat="1" ht="12.75">
      <c r="A238" s="236"/>
      <c r="B238" s="237">
        <v>-20489117</v>
      </c>
      <c r="C238" s="236" t="s">
        <v>753</v>
      </c>
      <c r="D238" s="236" t="s">
        <v>774</v>
      </c>
      <c r="E238" s="236"/>
      <c r="F238" s="238"/>
      <c r="G238" s="238"/>
      <c r="H238" s="92">
        <v>20489117</v>
      </c>
      <c r="I238" s="239">
        <v>-48783.61190476191</v>
      </c>
      <c r="J238" s="240"/>
      <c r="K238" s="241">
        <v>420</v>
      </c>
      <c r="M238" s="241">
        <v>420</v>
      </c>
    </row>
    <row r="239" spans="1:13" s="242" customFormat="1" ht="12.75">
      <c r="A239" s="236"/>
      <c r="B239" s="237">
        <v>999275</v>
      </c>
      <c r="C239" s="236" t="s">
        <v>753</v>
      </c>
      <c r="D239" s="236" t="s">
        <v>756</v>
      </c>
      <c r="E239" s="236"/>
      <c r="F239" s="238"/>
      <c r="G239" s="238"/>
      <c r="H239" s="92">
        <v>19489842</v>
      </c>
      <c r="I239" s="239">
        <v>2379.2261904761904</v>
      </c>
      <c r="J239" s="240"/>
      <c r="K239" s="241">
        <v>420</v>
      </c>
      <c r="M239" s="241">
        <v>420</v>
      </c>
    </row>
    <row r="240" spans="1:13" s="242" customFormat="1" ht="12.75">
      <c r="A240" s="236"/>
      <c r="B240" s="237">
        <v>3013800</v>
      </c>
      <c r="C240" s="236" t="s">
        <v>753</v>
      </c>
      <c r="D240" s="236" t="s">
        <v>758</v>
      </c>
      <c r="E240" s="236"/>
      <c r="F240" s="238"/>
      <c r="G240" s="238"/>
      <c r="H240" s="92">
        <v>16476042</v>
      </c>
      <c r="I240" s="239">
        <v>7262.168674698795</v>
      </c>
      <c r="J240" s="240"/>
      <c r="K240" s="241">
        <v>415</v>
      </c>
      <c r="M240" s="241">
        <v>415</v>
      </c>
    </row>
    <row r="241" spans="1:13" s="242" customFormat="1" ht="12.75">
      <c r="A241" s="236"/>
      <c r="B241" s="237">
        <v>1214992</v>
      </c>
      <c r="C241" s="236" t="s">
        <v>753</v>
      </c>
      <c r="D241" s="236" t="s">
        <v>759</v>
      </c>
      <c r="E241" s="236"/>
      <c r="F241" s="238"/>
      <c r="G241" s="238"/>
      <c r="H241" s="92">
        <v>15261050</v>
      </c>
      <c r="I241" s="239">
        <v>2761.3454545454547</v>
      </c>
      <c r="J241" s="240"/>
      <c r="K241" s="41">
        <v>440</v>
      </c>
      <c r="L241" s="15"/>
      <c r="M241" s="41">
        <v>440</v>
      </c>
    </row>
    <row r="242" spans="1:13" s="247" customFormat="1" ht="12.75">
      <c r="A242" s="243"/>
      <c r="B242" s="94">
        <v>-15261050</v>
      </c>
      <c r="C242" s="243" t="s">
        <v>752</v>
      </c>
      <c r="D242" s="243" t="s">
        <v>771</v>
      </c>
      <c r="E242" s="243"/>
      <c r="F242" s="244"/>
      <c r="G242" s="244"/>
      <c r="H242" s="94">
        <v>34750892</v>
      </c>
      <c r="I242" s="245">
        <v>-34684.204545454544</v>
      </c>
      <c r="J242" s="246"/>
      <c r="K242" s="59">
        <v>440</v>
      </c>
      <c r="L242" s="58"/>
      <c r="M242" s="59">
        <v>440</v>
      </c>
    </row>
    <row r="243" spans="2:6" ht="12.75">
      <c r="B243" s="217"/>
      <c r="F243" s="126"/>
    </row>
    <row r="244" spans="2:6" ht="12.75">
      <c r="B244" s="217"/>
      <c r="F244" s="126"/>
    </row>
    <row r="245" spans="2:6" ht="12.75">
      <c r="B245" s="217"/>
      <c r="C245" s="194"/>
      <c r="F245" s="126"/>
    </row>
    <row r="246" spans="1:13" ht="12.75">
      <c r="A246" s="12"/>
      <c r="B246" s="217">
        <v>525000</v>
      </c>
      <c r="C246" s="1" t="s">
        <v>775</v>
      </c>
      <c r="D246" s="1" t="s">
        <v>776</v>
      </c>
      <c r="F246" s="126" t="s">
        <v>777</v>
      </c>
      <c r="G246" s="27" t="s">
        <v>26</v>
      </c>
      <c r="H246" s="6">
        <v>-525000</v>
      </c>
      <c r="I246" s="22">
        <v>1193.1818181818182</v>
      </c>
      <c r="J246" s="22"/>
      <c r="K246" s="41">
        <v>440</v>
      </c>
      <c r="L246" s="15"/>
      <c r="M246" s="41">
        <v>440</v>
      </c>
    </row>
    <row r="247" spans="1:13" ht="12.75">
      <c r="A247" s="11"/>
      <c r="B247" s="248">
        <v>525000</v>
      </c>
      <c r="C247" s="11"/>
      <c r="D247" s="11" t="s">
        <v>776</v>
      </c>
      <c r="E247" s="11"/>
      <c r="F247" s="171"/>
      <c r="G247" s="18"/>
      <c r="H247" s="56">
        <v>0</v>
      </c>
      <c r="I247" s="57">
        <v>1193.1818181818182</v>
      </c>
      <c r="J247" s="57"/>
      <c r="K247" s="59">
        <v>440</v>
      </c>
      <c r="L247" s="58"/>
      <c r="M247" s="59">
        <v>440</v>
      </c>
    </row>
    <row r="248" spans="8:13" ht="12.75">
      <c r="H248" s="6">
        <v>0</v>
      </c>
      <c r="I248" s="22">
        <v>0</v>
      </c>
      <c r="M248" s="2">
        <v>500</v>
      </c>
    </row>
    <row r="249" spans="8:13" ht="12.75" hidden="1">
      <c r="H249" s="6">
        <v>0</v>
      </c>
      <c r="I249" s="22">
        <v>0</v>
      </c>
      <c r="M249" s="2">
        <v>500</v>
      </c>
    </row>
    <row r="250" spans="8:13" ht="12.75" hidden="1">
      <c r="H250" s="6">
        <v>0</v>
      </c>
      <c r="I250" s="22">
        <v>0</v>
      </c>
      <c r="M250" s="2">
        <v>500</v>
      </c>
    </row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/>
    <row r="1512" ht="12.75"/>
    <row r="1513" ht="12.75"/>
    <row r="1514" ht="12.75"/>
    <row r="1515" ht="12.75"/>
    <row r="1516" ht="12.75"/>
    <row r="1517" ht="12.75"/>
    <row r="1518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1"/>
  <sheetViews>
    <sheetView tabSelected="1" workbookViewId="0" topLeftCell="A1">
      <pane ySplit="5" topLeftCell="BM1117" activePane="bottomLeft" state="frozen"/>
      <selection pane="topLeft" activeCell="A1" sqref="A1"/>
      <selection pane="bottomLeft" activeCell="M1123" sqref="M1123"/>
    </sheetView>
  </sheetViews>
  <sheetFormatPr defaultColWidth="9.140625" defaultRowHeight="12.75" zeroHeight="1"/>
  <cols>
    <col min="1" max="1" width="5.140625" style="1" customWidth="1"/>
    <col min="2" max="2" width="10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6" customWidth="1"/>
    <col min="9" max="9" width="9.5742187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302" t="s">
        <v>848</v>
      </c>
      <c r="C2" s="302"/>
      <c r="D2" s="302"/>
      <c r="E2" s="302"/>
      <c r="F2" s="302"/>
      <c r="G2" s="302"/>
      <c r="H2" s="302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2</v>
      </c>
      <c r="C4" s="18" t="s">
        <v>8</v>
      </c>
      <c r="D4" s="18" t="s">
        <v>3</v>
      </c>
      <c r="E4" s="18" t="s">
        <v>9</v>
      </c>
      <c r="F4" s="18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" t="s">
        <v>778</v>
      </c>
      <c r="C5" s="23"/>
      <c r="D5" s="23"/>
      <c r="E5" s="23"/>
      <c r="F5" s="28"/>
      <c r="G5" s="26"/>
      <c r="H5" s="24">
        <v>0</v>
      </c>
      <c r="I5" s="25">
        <v>440</v>
      </c>
      <c r="K5" t="s">
        <v>10</v>
      </c>
      <c r="L5" t="s">
        <v>11</v>
      </c>
      <c r="M5" s="2">
        <v>440</v>
      </c>
    </row>
    <row r="6" spans="2:13" ht="12.75">
      <c r="B6" s="29"/>
      <c r="C6" s="12"/>
      <c r="D6" s="12"/>
      <c r="E6" s="12"/>
      <c r="F6" s="30"/>
      <c r="I6" s="22"/>
      <c r="M6" s="2">
        <v>440</v>
      </c>
    </row>
    <row r="7" spans="4:13" ht="12.75">
      <c r="D7" s="12"/>
      <c r="I7" s="22"/>
      <c r="M7" s="2">
        <v>440</v>
      </c>
    </row>
    <row r="8" spans="2:13" ht="12.75">
      <c r="B8" s="29"/>
      <c r="D8" s="12"/>
      <c r="G8" s="31"/>
      <c r="I8" s="22"/>
      <c r="M8" s="2">
        <v>440</v>
      </c>
    </row>
    <row r="9" spans="1:13" ht="12.75">
      <c r="A9" s="71"/>
      <c r="B9" s="72" t="s">
        <v>261</v>
      </c>
      <c r="C9" s="73"/>
      <c r="D9" s="73" t="s">
        <v>262</v>
      </c>
      <c r="E9" s="73" t="s">
        <v>263</v>
      </c>
      <c r="F9" s="74"/>
      <c r="G9" s="75"/>
      <c r="H9" s="72"/>
      <c r="I9" s="76" t="s">
        <v>264</v>
      </c>
      <c r="J9" s="77"/>
      <c r="K9" s="2"/>
      <c r="M9" s="2">
        <v>440</v>
      </c>
    </row>
    <row r="10" spans="1:13" s="15" customFormat="1" ht="12.75">
      <c r="A10" s="71"/>
      <c r="B10" s="72">
        <f>+B22</f>
        <v>1115347</v>
      </c>
      <c r="C10" s="78"/>
      <c r="D10" s="73" t="s">
        <v>19</v>
      </c>
      <c r="E10" s="79" t="s">
        <v>843</v>
      </c>
      <c r="F10" s="80"/>
      <c r="G10" s="81"/>
      <c r="H10" s="82">
        <f aca="true" t="shared" si="0" ref="H10:H16">H9-B10</f>
        <v>-1115347</v>
      </c>
      <c r="I10" s="83">
        <f>+B10/M10</f>
        <v>2534.8795454545457</v>
      </c>
      <c r="J10" s="41"/>
      <c r="K10" s="41"/>
      <c r="L10" s="41"/>
      <c r="M10" s="2">
        <v>440</v>
      </c>
    </row>
    <row r="11" spans="1:13" s="15" customFormat="1" ht="12.75">
      <c r="A11" s="71"/>
      <c r="B11" s="72">
        <f>+B472</f>
        <v>360000</v>
      </c>
      <c r="C11" s="78"/>
      <c r="D11" s="73" t="s">
        <v>265</v>
      </c>
      <c r="E11" s="79"/>
      <c r="F11" s="80"/>
      <c r="G11" s="81"/>
      <c r="H11" s="82">
        <f t="shared" si="0"/>
        <v>-1475347</v>
      </c>
      <c r="I11" s="83">
        <f aca="true" t="shared" si="1" ref="I11:I16">+B11/M11</f>
        <v>818.1818181818181</v>
      </c>
      <c r="J11" s="41"/>
      <c r="K11" s="41"/>
      <c r="L11" s="41"/>
      <c r="M11" s="2">
        <v>440</v>
      </c>
    </row>
    <row r="12" spans="1:13" s="15" customFormat="1" ht="12.75">
      <c r="A12" s="71"/>
      <c r="B12" s="72">
        <f>+B482</f>
        <v>2488655</v>
      </c>
      <c r="C12" s="78"/>
      <c r="D12" s="73" t="s">
        <v>170</v>
      </c>
      <c r="E12" s="79" t="s">
        <v>844</v>
      </c>
      <c r="F12" s="80"/>
      <c r="G12" s="81"/>
      <c r="H12" s="82">
        <f t="shared" si="0"/>
        <v>-3964002</v>
      </c>
      <c r="I12" s="83">
        <f t="shared" si="1"/>
        <v>5656.034090909091</v>
      </c>
      <c r="J12" s="41"/>
      <c r="K12" s="41"/>
      <c r="L12" s="41"/>
      <c r="M12" s="2">
        <v>440</v>
      </c>
    </row>
    <row r="13" spans="1:13" s="15" customFormat="1" ht="12.75">
      <c r="A13" s="71"/>
      <c r="B13" s="72">
        <f>+B885</f>
        <v>1497785</v>
      </c>
      <c r="C13" s="78"/>
      <c r="D13" s="73" t="s">
        <v>266</v>
      </c>
      <c r="E13" s="79" t="s">
        <v>845</v>
      </c>
      <c r="F13" s="80"/>
      <c r="G13" s="81"/>
      <c r="H13" s="82">
        <f>H12-B13</f>
        <v>-5461787</v>
      </c>
      <c r="I13" s="83">
        <f t="shared" si="1"/>
        <v>3404.056818181818</v>
      </c>
      <c r="J13" s="41"/>
      <c r="K13" s="41"/>
      <c r="L13" s="41"/>
      <c r="M13" s="2">
        <v>440</v>
      </c>
    </row>
    <row r="14" spans="1:13" s="15" customFormat="1" ht="12.75">
      <c r="A14" s="71"/>
      <c r="B14" s="72">
        <f>+B1202</f>
        <v>139382</v>
      </c>
      <c r="C14" s="78"/>
      <c r="D14" s="73" t="s">
        <v>267</v>
      </c>
      <c r="E14" s="79" t="s">
        <v>846</v>
      </c>
      <c r="F14" s="80"/>
      <c r="G14" s="81"/>
      <c r="H14" s="82">
        <f t="shared" si="0"/>
        <v>-5601169</v>
      </c>
      <c r="I14" s="83">
        <f t="shared" si="1"/>
        <v>316.7772727272727</v>
      </c>
      <c r="J14" s="41"/>
      <c r="K14" s="41"/>
      <c r="L14" s="41"/>
      <c r="M14" s="2">
        <v>440</v>
      </c>
    </row>
    <row r="15" spans="1:13" s="15" customFormat="1" ht="12.75">
      <c r="A15" s="71"/>
      <c r="B15" s="72">
        <f>+B1230</f>
        <v>874500</v>
      </c>
      <c r="C15" s="78"/>
      <c r="D15" s="73" t="s">
        <v>268</v>
      </c>
      <c r="E15" s="78" t="s">
        <v>269</v>
      </c>
      <c r="F15" s="80"/>
      <c r="G15" s="81"/>
      <c r="H15" s="82">
        <f t="shared" si="0"/>
        <v>-6475669</v>
      </c>
      <c r="I15" s="83">
        <f t="shared" si="1"/>
        <v>1987.5</v>
      </c>
      <c r="J15" s="41"/>
      <c r="K15" s="41"/>
      <c r="L15" s="41"/>
      <c r="M15" s="2">
        <v>440</v>
      </c>
    </row>
    <row r="16" spans="1:13" s="15" customFormat="1" ht="12.75">
      <c r="A16" s="71"/>
      <c r="B16" s="72">
        <f>+B1272</f>
        <v>916672</v>
      </c>
      <c r="C16" s="78"/>
      <c r="D16" s="73" t="s">
        <v>190</v>
      </c>
      <c r="E16" s="78"/>
      <c r="F16" s="80"/>
      <c r="G16" s="81"/>
      <c r="H16" s="82">
        <f t="shared" si="0"/>
        <v>-7392341</v>
      </c>
      <c r="I16" s="83">
        <f t="shared" si="1"/>
        <v>2083.3454545454547</v>
      </c>
      <c r="J16" s="41"/>
      <c r="K16" s="2"/>
      <c r="L16" s="41"/>
      <c r="M16" s="2">
        <v>440</v>
      </c>
    </row>
    <row r="17" spans="1:13" ht="12.75">
      <c r="A17" s="84"/>
      <c r="B17" s="72">
        <f>SUM(B10:B16)</f>
        <v>7392341</v>
      </c>
      <c r="C17" s="73" t="s">
        <v>271</v>
      </c>
      <c r="D17" s="78"/>
      <c r="E17" s="78"/>
      <c r="F17" s="80"/>
      <c r="G17" s="81"/>
      <c r="H17" s="82">
        <v>0</v>
      </c>
      <c r="I17" s="83">
        <f>+B17/M17</f>
        <v>16800.775</v>
      </c>
      <c r="J17" s="2"/>
      <c r="K17" s="2"/>
      <c r="L17" s="2"/>
      <c r="M17" s="2">
        <v>440</v>
      </c>
    </row>
    <row r="18" spans="2:13" ht="12.75">
      <c r="B18" s="68"/>
      <c r="F18" s="85"/>
      <c r="I18" s="22"/>
      <c r="M18" s="2">
        <v>440</v>
      </c>
    </row>
    <row r="19" spans="1:13" s="50" customFormat="1" ht="13.5" thickBot="1">
      <c r="A19" s="42"/>
      <c r="B19" s="86">
        <f>+B22+B472+B482+B885+B1202+B1230+B1272</f>
        <v>7392341</v>
      </c>
      <c r="C19" s="87" t="s">
        <v>270</v>
      </c>
      <c r="D19" s="45"/>
      <c r="E19" s="45"/>
      <c r="F19" s="46"/>
      <c r="G19" s="47"/>
      <c r="H19" s="88"/>
      <c r="I19" s="49"/>
      <c r="M19" s="2">
        <v>440</v>
      </c>
    </row>
    <row r="20" spans="4:13" ht="12.75">
      <c r="D20" s="12"/>
      <c r="I20" s="22"/>
      <c r="M20" s="2">
        <v>440</v>
      </c>
    </row>
    <row r="21" spans="4:13" ht="12.75">
      <c r="D21" s="12"/>
      <c r="I21" s="22"/>
      <c r="M21" s="2">
        <v>440</v>
      </c>
    </row>
    <row r="22" spans="1:13" s="50" customFormat="1" ht="13.5" thickBot="1">
      <c r="A22" s="42"/>
      <c r="B22" s="43">
        <f>+B25+B60+B123+B178+B236+B303+B336+B374+B422+B290+B458+B467</f>
        <v>1115347</v>
      </c>
      <c r="C22" s="42"/>
      <c r="D22" s="44" t="s">
        <v>12</v>
      </c>
      <c r="E22" s="45"/>
      <c r="F22" s="46"/>
      <c r="G22" s="47"/>
      <c r="H22" s="48">
        <f>H21-B22</f>
        <v>-1115347</v>
      </c>
      <c r="I22" s="49">
        <f>+B22/M22</f>
        <v>2534.8795454545457</v>
      </c>
      <c r="M22" s="2">
        <v>440</v>
      </c>
    </row>
    <row r="23" spans="2:13" ht="12.75">
      <c r="B23" s="29"/>
      <c r="C23" s="12"/>
      <c r="D23" s="12"/>
      <c r="E23" s="12"/>
      <c r="F23" s="51"/>
      <c r="G23" s="30"/>
      <c r="I23" s="22"/>
      <c r="M23" s="2">
        <v>440</v>
      </c>
    </row>
    <row r="24" spans="1:13" s="15" customFormat="1" ht="12.75">
      <c r="A24" s="12"/>
      <c r="B24" s="29"/>
      <c r="C24" s="12"/>
      <c r="D24" s="12"/>
      <c r="E24" s="12"/>
      <c r="F24" s="51"/>
      <c r="G24" s="30"/>
      <c r="H24" s="6"/>
      <c r="I24" s="40"/>
      <c r="M24" s="2">
        <v>440</v>
      </c>
    </row>
    <row r="25" spans="1:13" s="58" customFormat="1" ht="12.75">
      <c r="A25" s="11"/>
      <c r="B25" s="252">
        <f>+B28+B35+B40+B45+B50+B55</f>
        <v>31400</v>
      </c>
      <c r="C25" s="52" t="s">
        <v>13</v>
      </c>
      <c r="D25" s="53" t="s">
        <v>14</v>
      </c>
      <c r="E25" s="52" t="s">
        <v>15</v>
      </c>
      <c r="F25" s="54" t="s">
        <v>16</v>
      </c>
      <c r="G25" s="55" t="s">
        <v>17</v>
      </c>
      <c r="H25" s="56"/>
      <c r="I25" s="57">
        <f aca="true" t="shared" si="2" ref="I25:I37">+B25/M25</f>
        <v>71.36363636363636</v>
      </c>
      <c r="J25" s="57"/>
      <c r="K25" s="57"/>
      <c r="M25" s="2">
        <v>440</v>
      </c>
    </row>
    <row r="26" spans="2:13" ht="12.75">
      <c r="B26" s="209"/>
      <c r="D26" s="12"/>
      <c r="F26" s="51"/>
      <c r="H26" s="6">
        <f>H25-B26</f>
        <v>0</v>
      </c>
      <c r="I26" s="22">
        <f t="shared" si="2"/>
        <v>0</v>
      </c>
      <c r="M26" s="2">
        <v>440</v>
      </c>
    </row>
    <row r="27" spans="2:13" ht="12.75">
      <c r="B27" s="209">
        <v>4000</v>
      </c>
      <c r="C27" s="1" t="s">
        <v>18</v>
      </c>
      <c r="D27" s="1" t="s">
        <v>19</v>
      </c>
      <c r="E27" s="1" t="s">
        <v>20</v>
      </c>
      <c r="F27" s="51" t="s">
        <v>21</v>
      </c>
      <c r="G27" s="27" t="s">
        <v>22</v>
      </c>
      <c r="H27" s="6">
        <f>H26-B27</f>
        <v>-4000</v>
      </c>
      <c r="I27" s="22">
        <f t="shared" si="2"/>
        <v>9.090909090909092</v>
      </c>
      <c r="K27" t="s">
        <v>18</v>
      </c>
      <c r="L27">
        <v>1</v>
      </c>
      <c r="M27" s="2">
        <v>440</v>
      </c>
    </row>
    <row r="28" spans="1:14" s="58" customFormat="1" ht="12.75">
      <c r="A28" s="11"/>
      <c r="B28" s="252">
        <f>SUM(B27)</f>
        <v>4000</v>
      </c>
      <c r="C28" s="60" t="s">
        <v>18</v>
      </c>
      <c r="D28" s="11"/>
      <c r="E28" s="60"/>
      <c r="F28" s="61"/>
      <c r="G28" s="18"/>
      <c r="H28" s="56">
        <v>0</v>
      </c>
      <c r="I28" s="57">
        <f t="shared" si="2"/>
        <v>9.090909090909092</v>
      </c>
      <c r="J28" s="60"/>
      <c r="K28" s="60"/>
      <c r="L28" s="60"/>
      <c r="M28" s="2">
        <v>440</v>
      </c>
      <c r="N28" s="62">
        <v>500</v>
      </c>
    </row>
    <row r="29" spans="2:13" ht="12.75">
      <c r="B29" s="209"/>
      <c r="D29" s="12"/>
      <c r="F29" s="51"/>
      <c r="H29" s="6">
        <f aca="true" t="shared" si="3" ref="H29:H37">H28-B29</f>
        <v>0</v>
      </c>
      <c r="I29" s="22">
        <f t="shared" si="2"/>
        <v>0</v>
      </c>
      <c r="M29" s="2">
        <v>440</v>
      </c>
    </row>
    <row r="30" spans="2:13" ht="12.75">
      <c r="B30" s="209"/>
      <c r="D30" s="12"/>
      <c r="F30" s="51"/>
      <c r="H30" s="6">
        <f t="shared" si="3"/>
        <v>0</v>
      </c>
      <c r="I30" s="22">
        <f t="shared" si="2"/>
        <v>0</v>
      </c>
      <c r="M30" s="2">
        <v>440</v>
      </c>
    </row>
    <row r="31" spans="2:13" ht="12.75">
      <c r="B31" s="176">
        <v>3000</v>
      </c>
      <c r="C31" s="1" t="s">
        <v>23</v>
      </c>
      <c r="D31" s="12" t="s">
        <v>19</v>
      </c>
      <c r="E31" s="1" t="s">
        <v>183</v>
      </c>
      <c r="F31" s="51" t="s">
        <v>25</v>
      </c>
      <c r="G31" s="31" t="s">
        <v>26</v>
      </c>
      <c r="H31" s="6">
        <f t="shared" si="3"/>
        <v>-3000</v>
      </c>
      <c r="I31" s="22">
        <f t="shared" si="2"/>
        <v>6.818181818181818</v>
      </c>
      <c r="K31" t="s">
        <v>20</v>
      </c>
      <c r="L31">
        <v>1</v>
      </c>
      <c r="M31" s="2">
        <v>440</v>
      </c>
    </row>
    <row r="32" spans="2:13" ht="12.75">
      <c r="B32" s="176">
        <v>3000</v>
      </c>
      <c r="C32" s="33" t="s">
        <v>27</v>
      </c>
      <c r="D32" s="12" t="s">
        <v>19</v>
      </c>
      <c r="E32" s="33" t="s">
        <v>183</v>
      </c>
      <c r="F32" s="51" t="s">
        <v>25</v>
      </c>
      <c r="G32" s="31" t="s">
        <v>26</v>
      </c>
      <c r="H32" s="6">
        <f>H31-B32</f>
        <v>-6000</v>
      </c>
      <c r="I32" s="22">
        <f t="shared" si="2"/>
        <v>6.818181818181818</v>
      </c>
      <c r="K32" t="s">
        <v>20</v>
      </c>
      <c r="L32">
        <v>1</v>
      </c>
      <c r="M32" s="2">
        <v>440</v>
      </c>
    </row>
    <row r="33" spans="2:13" ht="12.75">
      <c r="B33" s="209">
        <v>1500</v>
      </c>
      <c r="C33" s="1" t="s">
        <v>28</v>
      </c>
      <c r="D33" s="12" t="s">
        <v>19</v>
      </c>
      <c r="E33" s="1" t="s">
        <v>183</v>
      </c>
      <c r="F33" s="51" t="s">
        <v>25</v>
      </c>
      <c r="G33" s="27" t="s">
        <v>22</v>
      </c>
      <c r="H33" s="6">
        <f>H32-B33</f>
        <v>-7500</v>
      </c>
      <c r="I33" s="22">
        <f>+B33/M33</f>
        <v>3.409090909090909</v>
      </c>
      <c r="K33" t="s">
        <v>20</v>
      </c>
      <c r="L33">
        <v>1</v>
      </c>
      <c r="M33" s="2">
        <v>440</v>
      </c>
    </row>
    <row r="34" spans="2:13" ht="12.75">
      <c r="B34" s="209">
        <v>1500</v>
      </c>
      <c r="C34" s="1" t="s">
        <v>29</v>
      </c>
      <c r="D34" s="12" t="s">
        <v>19</v>
      </c>
      <c r="E34" s="1" t="s">
        <v>183</v>
      </c>
      <c r="F34" s="51" t="s">
        <v>25</v>
      </c>
      <c r="G34" s="27" t="s">
        <v>22</v>
      </c>
      <c r="H34" s="6">
        <f>H33-B34</f>
        <v>-9000</v>
      </c>
      <c r="I34" s="22">
        <f t="shared" si="2"/>
        <v>3.409090909090909</v>
      </c>
      <c r="K34" t="s">
        <v>20</v>
      </c>
      <c r="L34">
        <v>1</v>
      </c>
      <c r="M34" s="2">
        <v>440</v>
      </c>
    </row>
    <row r="35" spans="1:13" s="58" customFormat="1" ht="12.75">
      <c r="A35" s="11"/>
      <c r="B35" s="252">
        <f>SUM(B31:B34)</f>
        <v>9000</v>
      </c>
      <c r="C35" s="11" t="s">
        <v>30</v>
      </c>
      <c r="D35" s="11"/>
      <c r="E35" s="11"/>
      <c r="F35" s="61"/>
      <c r="G35" s="18"/>
      <c r="H35" s="56">
        <v>0</v>
      </c>
      <c r="I35" s="57">
        <f t="shared" si="2"/>
        <v>20.454545454545453</v>
      </c>
      <c r="M35" s="2">
        <v>440</v>
      </c>
    </row>
    <row r="36" spans="2:13" ht="12.75">
      <c r="B36" s="209"/>
      <c r="F36" s="51"/>
      <c r="H36" s="6">
        <f t="shared" si="3"/>
        <v>0</v>
      </c>
      <c r="I36" s="22">
        <f t="shared" si="2"/>
        <v>0</v>
      </c>
      <c r="M36" s="2">
        <v>440</v>
      </c>
    </row>
    <row r="37" spans="2:13" ht="12.75">
      <c r="B37" s="209"/>
      <c r="F37" s="51"/>
      <c r="H37" s="6">
        <f t="shared" si="3"/>
        <v>0</v>
      </c>
      <c r="I37" s="22">
        <f t="shared" si="2"/>
        <v>0</v>
      </c>
      <c r="M37" s="2">
        <v>440</v>
      </c>
    </row>
    <row r="38" spans="2:13" ht="12.75">
      <c r="B38" s="176">
        <v>1500</v>
      </c>
      <c r="C38" s="12" t="s">
        <v>31</v>
      </c>
      <c r="D38" s="12" t="s">
        <v>19</v>
      </c>
      <c r="E38" s="12" t="s">
        <v>32</v>
      </c>
      <c r="F38" s="51" t="s">
        <v>25</v>
      </c>
      <c r="G38" s="30" t="s">
        <v>26</v>
      </c>
      <c r="H38" s="6">
        <v>-12500</v>
      </c>
      <c r="I38" s="22">
        <v>3</v>
      </c>
      <c r="K38" t="s">
        <v>20</v>
      </c>
      <c r="L38">
        <v>1</v>
      </c>
      <c r="M38" s="2">
        <v>440</v>
      </c>
    </row>
    <row r="39" spans="2:13" ht="12.75">
      <c r="B39" s="209">
        <v>1400</v>
      </c>
      <c r="C39" s="1" t="s">
        <v>31</v>
      </c>
      <c r="D39" s="12" t="s">
        <v>19</v>
      </c>
      <c r="E39" s="1" t="s">
        <v>32</v>
      </c>
      <c r="F39" s="51" t="s">
        <v>25</v>
      </c>
      <c r="G39" s="27" t="s">
        <v>22</v>
      </c>
      <c r="H39" s="6">
        <v>-24400</v>
      </c>
      <c r="I39" s="22">
        <v>2.8</v>
      </c>
      <c r="K39" t="s">
        <v>20</v>
      </c>
      <c r="L39">
        <v>1</v>
      </c>
      <c r="M39" s="2">
        <v>440</v>
      </c>
    </row>
    <row r="40" spans="1:13" s="58" customFormat="1" ht="12.75">
      <c r="A40" s="11"/>
      <c r="B40" s="252">
        <f>SUM(B38:B39)</f>
        <v>2900</v>
      </c>
      <c r="C40" s="11"/>
      <c r="D40" s="11"/>
      <c r="E40" s="11" t="s">
        <v>32</v>
      </c>
      <c r="F40" s="61"/>
      <c r="G40" s="18"/>
      <c r="H40" s="56">
        <v>0</v>
      </c>
      <c r="I40" s="57">
        <f>+B40/M40</f>
        <v>6.590909090909091</v>
      </c>
      <c r="M40" s="2">
        <v>440</v>
      </c>
    </row>
    <row r="41" spans="2:13" ht="12.75">
      <c r="B41" s="209"/>
      <c r="F41" s="51"/>
      <c r="H41" s="6">
        <f>H40-B41</f>
        <v>0</v>
      </c>
      <c r="I41" s="22">
        <f>+B41/M41</f>
        <v>0</v>
      </c>
      <c r="M41" s="2">
        <v>440</v>
      </c>
    </row>
    <row r="42" spans="2:13" ht="12.75">
      <c r="B42" s="209"/>
      <c r="F42" s="51"/>
      <c r="H42" s="6">
        <f>H41-B42</f>
        <v>0</v>
      </c>
      <c r="I42" s="22">
        <f>+B42/M42</f>
        <v>0</v>
      </c>
      <c r="M42" s="2">
        <v>440</v>
      </c>
    </row>
    <row r="43" spans="2:13" ht="12.75">
      <c r="B43" s="176">
        <v>5000</v>
      </c>
      <c r="C43" s="12" t="s">
        <v>33</v>
      </c>
      <c r="D43" s="12" t="s">
        <v>19</v>
      </c>
      <c r="E43" s="35" t="s">
        <v>183</v>
      </c>
      <c r="F43" s="51" t="s">
        <v>34</v>
      </c>
      <c r="G43" s="36" t="s">
        <v>26</v>
      </c>
      <c r="H43" s="6">
        <f>H42-B43</f>
        <v>-5000</v>
      </c>
      <c r="I43" s="22">
        <v>10</v>
      </c>
      <c r="K43" t="s">
        <v>20</v>
      </c>
      <c r="L43">
        <v>1</v>
      </c>
      <c r="M43" s="2">
        <v>440</v>
      </c>
    </row>
    <row r="44" spans="2:13" ht="12.75">
      <c r="B44" s="253">
        <v>5000</v>
      </c>
      <c r="C44" s="38" t="s">
        <v>33</v>
      </c>
      <c r="D44" s="12" t="s">
        <v>19</v>
      </c>
      <c r="E44" s="38" t="s">
        <v>183</v>
      </c>
      <c r="F44" s="51" t="s">
        <v>34</v>
      </c>
      <c r="G44" s="27" t="s">
        <v>22</v>
      </c>
      <c r="H44" s="6">
        <f>H43-B44</f>
        <v>-10000</v>
      </c>
      <c r="I44" s="22">
        <v>10</v>
      </c>
      <c r="J44" s="37"/>
      <c r="K44" t="s">
        <v>20</v>
      </c>
      <c r="L44">
        <v>1</v>
      </c>
      <c r="M44" s="2">
        <v>440</v>
      </c>
    </row>
    <row r="45" spans="1:13" s="58" customFormat="1" ht="12.75">
      <c r="A45" s="11"/>
      <c r="B45" s="255">
        <f>SUM(B43:B44)</f>
        <v>10000</v>
      </c>
      <c r="C45" s="11" t="s">
        <v>33</v>
      </c>
      <c r="D45" s="11"/>
      <c r="E45" s="11"/>
      <c r="F45" s="61"/>
      <c r="G45" s="18"/>
      <c r="H45" s="56">
        <v>0</v>
      </c>
      <c r="I45" s="57">
        <f>+B45/M45</f>
        <v>22.727272727272727</v>
      </c>
      <c r="M45" s="2">
        <v>440</v>
      </c>
    </row>
    <row r="46" spans="2:13" ht="12.75">
      <c r="B46" s="254"/>
      <c r="F46" s="51"/>
      <c r="H46" s="6">
        <f>H45-B46</f>
        <v>0</v>
      </c>
      <c r="I46" s="22">
        <f>+B46/M46</f>
        <v>0</v>
      </c>
      <c r="M46" s="2">
        <v>440</v>
      </c>
    </row>
    <row r="47" spans="2:13" ht="12.75">
      <c r="B47" s="254"/>
      <c r="F47" s="51"/>
      <c r="H47" s="6">
        <f>H46-B47</f>
        <v>0</v>
      </c>
      <c r="I47" s="22">
        <f>+B47/M47</f>
        <v>0</v>
      </c>
      <c r="M47" s="2">
        <v>440</v>
      </c>
    </row>
    <row r="48" spans="1:13" ht="12.75">
      <c r="A48" s="12"/>
      <c r="B48" s="253">
        <v>2000</v>
      </c>
      <c r="C48" s="12" t="s">
        <v>35</v>
      </c>
      <c r="D48" s="12" t="s">
        <v>19</v>
      </c>
      <c r="E48" s="12" t="s">
        <v>183</v>
      </c>
      <c r="F48" s="51" t="s">
        <v>25</v>
      </c>
      <c r="G48" s="30" t="s">
        <v>26</v>
      </c>
      <c r="H48" s="6">
        <f>H47-B48</f>
        <v>-2000</v>
      </c>
      <c r="I48" s="40">
        <v>4</v>
      </c>
      <c r="J48" s="15"/>
      <c r="K48" t="s">
        <v>20</v>
      </c>
      <c r="L48">
        <v>1</v>
      </c>
      <c r="M48" s="2">
        <v>440</v>
      </c>
    </row>
    <row r="49" spans="2:13" ht="12.75">
      <c r="B49" s="254">
        <v>2000</v>
      </c>
      <c r="C49" s="1" t="s">
        <v>35</v>
      </c>
      <c r="D49" s="12" t="s">
        <v>19</v>
      </c>
      <c r="E49" s="1" t="s">
        <v>183</v>
      </c>
      <c r="F49" s="51" t="s">
        <v>25</v>
      </c>
      <c r="G49" s="27" t="s">
        <v>22</v>
      </c>
      <c r="H49" s="6">
        <f>H48-B49</f>
        <v>-4000</v>
      </c>
      <c r="I49" s="22">
        <v>4</v>
      </c>
      <c r="K49" t="s">
        <v>20</v>
      </c>
      <c r="L49">
        <v>1</v>
      </c>
      <c r="M49" s="2">
        <v>440</v>
      </c>
    </row>
    <row r="50" spans="1:13" s="58" customFormat="1" ht="12.75">
      <c r="A50" s="11"/>
      <c r="B50" s="255">
        <f>SUM(B48:B49)</f>
        <v>4000</v>
      </c>
      <c r="C50" s="11"/>
      <c r="D50" s="11"/>
      <c r="E50" s="11"/>
      <c r="F50" s="61"/>
      <c r="G50" s="18"/>
      <c r="H50" s="56">
        <v>0</v>
      </c>
      <c r="I50" s="57">
        <f>+B50/M50</f>
        <v>9.090909090909092</v>
      </c>
      <c r="M50" s="2">
        <v>440</v>
      </c>
    </row>
    <row r="51" spans="2:13" ht="12.75">
      <c r="B51" s="254"/>
      <c r="F51" s="51"/>
      <c r="H51" s="6">
        <f>H50-B51</f>
        <v>0</v>
      </c>
      <c r="I51" s="22">
        <f>+B51/M51</f>
        <v>0</v>
      </c>
      <c r="M51" s="2">
        <v>440</v>
      </c>
    </row>
    <row r="52" spans="2:13" ht="12.75">
      <c r="B52" s="254"/>
      <c r="F52" s="51"/>
      <c r="H52" s="6">
        <f>H51-B52</f>
        <v>0</v>
      </c>
      <c r="I52" s="22">
        <f>+B52/M52</f>
        <v>0</v>
      </c>
      <c r="M52" s="2">
        <v>440</v>
      </c>
    </row>
    <row r="53" spans="2:13" ht="12.75">
      <c r="B53" s="254">
        <v>500</v>
      </c>
      <c r="C53" s="12" t="s">
        <v>36</v>
      </c>
      <c r="D53" s="12" t="s">
        <v>19</v>
      </c>
      <c r="E53" s="1" t="s">
        <v>106</v>
      </c>
      <c r="F53" s="51" t="s">
        <v>25</v>
      </c>
      <c r="G53" s="27" t="s">
        <v>26</v>
      </c>
      <c r="H53" s="6">
        <f>H52-B53</f>
        <v>-500</v>
      </c>
      <c r="I53" s="22">
        <v>1</v>
      </c>
      <c r="K53" t="s">
        <v>20</v>
      </c>
      <c r="L53">
        <v>1</v>
      </c>
      <c r="M53" s="2">
        <v>440</v>
      </c>
    </row>
    <row r="54" spans="2:13" ht="12.75">
      <c r="B54" s="254">
        <v>1000</v>
      </c>
      <c r="C54" s="1" t="s">
        <v>36</v>
      </c>
      <c r="D54" s="12" t="s">
        <v>19</v>
      </c>
      <c r="E54" s="1" t="s">
        <v>106</v>
      </c>
      <c r="F54" s="51" t="s">
        <v>25</v>
      </c>
      <c r="G54" s="27" t="s">
        <v>22</v>
      </c>
      <c r="H54" s="6">
        <f>H53-B54</f>
        <v>-1500</v>
      </c>
      <c r="I54" s="22">
        <v>2</v>
      </c>
      <c r="K54" t="s">
        <v>20</v>
      </c>
      <c r="L54">
        <v>1</v>
      </c>
      <c r="M54" s="2">
        <v>440</v>
      </c>
    </row>
    <row r="55" spans="1:13" s="58" customFormat="1" ht="12.75">
      <c r="A55" s="11"/>
      <c r="B55" s="255">
        <f>SUM(B53:B54)</f>
        <v>1500</v>
      </c>
      <c r="C55" s="11"/>
      <c r="D55" s="11"/>
      <c r="E55" s="11"/>
      <c r="F55" s="61"/>
      <c r="G55" s="18"/>
      <c r="H55" s="56">
        <v>0</v>
      </c>
      <c r="I55" s="57">
        <f aca="true" t="shared" si="4" ref="I55:I60">+B55/M55</f>
        <v>3.409090909090909</v>
      </c>
      <c r="M55" s="2">
        <v>440</v>
      </c>
    </row>
    <row r="56" spans="2:13" ht="12.75">
      <c r="B56" s="254"/>
      <c r="F56" s="51"/>
      <c r="H56" s="6">
        <f>H55-B56</f>
        <v>0</v>
      </c>
      <c r="I56" s="22">
        <f t="shared" si="4"/>
        <v>0</v>
      </c>
      <c r="M56" s="2">
        <v>440</v>
      </c>
    </row>
    <row r="57" spans="2:13" ht="12.75">
      <c r="B57" s="254"/>
      <c r="F57" s="51"/>
      <c r="H57" s="6">
        <f>H56-B57</f>
        <v>0</v>
      </c>
      <c r="I57" s="22">
        <f t="shared" si="4"/>
        <v>0</v>
      </c>
      <c r="M57" s="2">
        <v>440</v>
      </c>
    </row>
    <row r="58" spans="2:13" ht="12.75">
      <c r="B58" s="254"/>
      <c r="F58" s="51"/>
      <c r="H58" s="6">
        <f>H57-B58</f>
        <v>0</v>
      </c>
      <c r="I58" s="22">
        <f t="shared" si="4"/>
        <v>0</v>
      </c>
      <c r="M58" s="2">
        <v>440</v>
      </c>
    </row>
    <row r="59" spans="2:13" ht="12.75">
      <c r="B59" s="254"/>
      <c r="F59" s="51"/>
      <c r="H59" s="6">
        <f>H58-B59</f>
        <v>0</v>
      </c>
      <c r="I59" s="22">
        <f t="shared" si="4"/>
        <v>0</v>
      </c>
      <c r="M59" s="2">
        <v>440</v>
      </c>
    </row>
    <row r="60" spans="1:13" s="58" customFormat="1" ht="12.75">
      <c r="A60" s="11"/>
      <c r="B60" s="255">
        <f>+B67+B75+B88+B96+B106+B113+B118</f>
        <v>170500</v>
      </c>
      <c r="C60" s="52" t="s">
        <v>37</v>
      </c>
      <c r="D60" s="53" t="s">
        <v>38</v>
      </c>
      <c r="E60" s="52" t="s">
        <v>39</v>
      </c>
      <c r="F60" s="54" t="s">
        <v>40</v>
      </c>
      <c r="G60" s="55" t="s">
        <v>41</v>
      </c>
      <c r="H60" s="56"/>
      <c r="I60" s="57">
        <f t="shared" si="4"/>
        <v>387.5</v>
      </c>
      <c r="J60" s="57"/>
      <c r="K60" s="57"/>
      <c r="M60" s="2">
        <v>440</v>
      </c>
    </row>
    <row r="61" spans="2:13" ht="12.75">
      <c r="B61" s="254"/>
      <c r="F61" s="51"/>
      <c r="H61" s="6">
        <f aca="true" t="shared" si="5" ref="H61:H66">H60-B61</f>
        <v>0</v>
      </c>
      <c r="I61" s="40">
        <f aca="true" t="shared" si="6" ref="I61:I69">+B61/M61</f>
        <v>0</v>
      </c>
      <c r="M61" s="2">
        <v>440</v>
      </c>
    </row>
    <row r="62" spans="2:13" ht="12.75">
      <c r="B62" s="254">
        <v>4000</v>
      </c>
      <c r="C62" s="1" t="s">
        <v>18</v>
      </c>
      <c r="D62" s="1" t="s">
        <v>19</v>
      </c>
      <c r="E62" s="1" t="s">
        <v>20</v>
      </c>
      <c r="F62" s="51" t="s">
        <v>42</v>
      </c>
      <c r="G62" s="27" t="s">
        <v>43</v>
      </c>
      <c r="H62" s="6">
        <f t="shared" si="5"/>
        <v>-4000</v>
      </c>
      <c r="I62" s="40">
        <f t="shared" si="6"/>
        <v>9.090909090909092</v>
      </c>
      <c r="K62" t="s">
        <v>18</v>
      </c>
      <c r="L62">
        <v>2</v>
      </c>
      <c r="M62" s="2">
        <v>440</v>
      </c>
    </row>
    <row r="63" spans="2:13" ht="12.75">
      <c r="B63" s="254">
        <v>5000</v>
      </c>
      <c r="C63" s="1" t="s">
        <v>18</v>
      </c>
      <c r="D63" s="1" t="s">
        <v>19</v>
      </c>
      <c r="E63" s="1" t="s">
        <v>20</v>
      </c>
      <c r="F63" s="51" t="s">
        <v>44</v>
      </c>
      <c r="G63" s="27" t="s">
        <v>45</v>
      </c>
      <c r="H63" s="6">
        <f t="shared" si="5"/>
        <v>-9000</v>
      </c>
      <c r="I63" s="40">
        <f t="shared" si="6"/>
        <v>11.363636363636363</v>
      </c>
      <c r="K63" t="s">
        <v>18</v>
      </c>
      <c r="L63">
        <v>2</v>
      </c>
      <c r="M63" s="2">
        <v>440</v>
      </c>
    </row>
    <row r="64" spans="2:13" ht="12.75">
      <c r="B64" s="254">
        <v>5000</v>
      </c>
      <c r="C64" s="1" t="s">
        <v>18</v>
      </c>
      <c r="D64" s="1" t="s">
        <v>19</v>
      </c>
      <c r="E64" s="1" t="s">
        <v>20</v>
      </c>
      <c r="F64" s="51" t="s">
        <v>46</v>
      </c>
      <c r="G64" s="27" t="s">
        <v>47</v>
      </c>
      <c r="H64" s="6">
        <f t="shared" si="5"/>
        <v>-14000</v>
      </c>
      <c r="I64" s="40">
        <f t="shared" si="6"/>
        <v>11.363636363636363</v>
      </c>
      <c r="K64" t="s">
        <v>18</v>
      </c>
      <c r="L64">
        <v>2</v>
      </c>
      <c r="M64" s="2">
        <v>440</v>
      </c>
    </row>
    <row r="65" spans="2:13" ht="12.75">
      <c r="B65" s="254">
        <v>3000</v>
      </c>
      <c r="C65" s="1" t="s">
        <v>18</v>
      </c>
      <c r="D65" s="1" t="s">
        <v>19</v>
      </c>
      <c r="E65" s="1" t="s">
        <v>20</v>
      </c>
      <c r="F65" s="51" t="s">
        <v>804</v>
      </c>
      <c r="G65" s="27" t="s">
        <v>48</v>
      </c>
      <c r="H65" s="6">
        <f t="shared" si="5"/>
        <v>-17000</v>
      </c>
      <c r="I65" s="40">
        <f>+B65/M65</f>
        <v>6.818181818181818</v>
      </c>
      <c r="K65" t="s">
        <v>18</v>
      </c>
      <c r="L65">
        <v>2</v>
      </c>
      <c r="M65" s="2">
        <v>440</v>
      </c>
    </row>
    <row r="66" spans="2:13" ht="12.75">
      <c r="B66" s="254">
        <v>2500</v>
      </c>
      <c r="C66" s="1" t="s">
        <v>18</v>
      </c>
      <c r="D66" s="1" t="s">
        <v>19</v>
      </c>
      <c r="E66" s="1" t="s">
        <v>20</v>
      </c>
      <c r="F66" s="51" t="s">
        <v>805</v>
      </c>
      <c r="G66" s="27" t="s">
        <v>49</v>
      </c>
      <c r="H66" s="6">
        <f t="shared" si="5"/>
        <v>-19500</v>
      </c>
      <c r="I66" s="40">
        <f>+B66/M66</f>
        <v>5.681818181818182</v>
      </c>
      <c r="K66" t="s">
        <v>18</v>
      </c>
      <c r="L66">
        <v>2</v>
      </c>
      <c r="M66" s="2">
        <v>440</v>
      </c>
    </row>
    <row r="67" spans="1:13" s="58" customFormat="1" ht="12.75">
      <c r="A67" s="11"/>
      <c r="B67" s="255">
        <f>SUM(B62:B66)</f>
        <v>19500</v>
      </c>
      <c r="C67" s="11" t="s">
        <v>18</v>
      </c>
      <c r="D67" s="11"/>
      <c r="E67" s="11"/>
      <c r="F67" s="61"/>
      <c r="G67" s="18"/>
      <c r="H67" s="56">
        <v>0</v>
      </c>
      <c r="I67" s="57">
        <f t="shared" si="6"/>
        <v>44.31818181818182</v>
      </c>
      <c r="M67" s="2">
        <v>440</v>
      </c>
    </row>
    <row r="68" spans="2:13" ht="12.75">
      <c r="B68" s="254"/>
      <c r="F68" s="51"/>
      <c r="H68" s="6">
        <f aca="true" t="shared" si="7" ref="H68:H74">H67-B68</f>
        <v>0</v>
      </c>
      <c r="I68" s="40">
        <f t="shared" si="6"/>
        <v>0</v>
      </c>
      <c r="M68" s="2">
        <v>440</v>
      </c>
    </row>
    <row r="69" spans="2:13" ht="12.75">
      <c r="B69" s="254"/>
      <c r="F69" s="51"/>
      <c r="H69" s="6">
        <f t="shared" si="7"/>
        <v>0</v>
      </c>
      <c r="I69" s="40">
        <f t="shared" si="6"/>
        <v>0</v>
      </c>
      <c r="M69" s="2">
        <v>440</v>
      </c>
    </row>
    <row r="70" spans="2:13" ht="12.75">
      <c r="B70" s="254">
        <v>8000</v>
      </c>
      <c r="C70" s="1" t="s">
        <v>50</v>
      </c>
      <c r="D70" s="12" t="s">
        <v>19</v>
      </c>
      <c r="E70" s="1" t="s">
        <v>183</v>
      </c>
      <c r="F70" s="51" t="s">
        <v>51</v>
      </c>
      <c r="G70" s="27" t="s">
        <v>52</v>
      </c>
      <c r="H70" s="6">
        <f t="shared" si="7"/>
        <v>-8000</v>
      </c>
      <c r="I70" s="22">
        <f aca="true" t="shared" si="8" ref="I70:I77">+B70/M70</f>
        <v>18.181818181818183</v>
      </c>
      <c r="K70" t="s">
        <v>20</v>
      </c>
      <c r="L70">
        <v>2</v>
      </c>
      <c r="M70" s="2">
        <v>440</v>
      </c>
    </row>
    <row r="71" spans="2:13" ht="12.75">
      <c r="B71" s="253">
        <v>9000</v>
      </c>
      <c r="C71" s="1" t="s">
        <v>53</v>
      </c>
      <c r="D71" s="12" t="s">
        <v>19</v>
      </c>
      <c r="E71" s="1" t="s">
        <v>183</v>
      </c>
      <c r="F71" s="51" t="s">
        <v>54</v>
      </c>
      <c r="G71" s="27" t="s">
        <v>49</v>
      </c>
      <c r="H71" s="6">
        <f t="shared" si="7"/>
        <v>-17000</v>
      </c>
      <c r="I71" s="22">
        <f t="shared" si="8"/>
        <v>20.454545454545453</v>
      </c>
      <c r="K71" t="s">
        <v>20</v>
      </c>
      <c r="L71">
        <v>2</v>
      </c>
      <c r="M71" s="2">
        <v>440</v>
      </c>
    </row>
    <row r="72" spans="2:13" ht="12.75">
      <c r="B72" s="254">
        <v>27000</v>
      </c>
      <c r="C72" s="1" t="s">
        <v>55</v>
      </c>
      <c r="D72" s="12" t="s">
        <v>19</v>
      </c>
      <c r="E72" s="1" t="s">
        <v>183</v>
      </c>
      <c r="F72" s="51" t="s">
        <v>56</v>
      </c>
      <c r="G72" s="27" t="s">
        <v>49</v>
      </c>
      <c r="H72" s="6">
        <f t="shared" si="7"/>
        <v>-44000</v>
      </c>
      <c r="I72" s="22">
        <f t="shared" si="8"/>
        <v>61.36363636363637</v>
      </c>
      <c r="K72" t="s">
        <v>20</v>
      </c>
      <c r="L72">
        <v>2</v>
      </c>
      <c r="M72" s="2">
        <v>440</v>
      </c>
    </row>
    <row r="73" spans="2:13" ht="12.75">
      <c r="B73" s="254">
        <v>5000</v>
      </c>
      <c r="C73" s="1" t="s">
        <v>57</v>
      </c>
      <c r="D73" s="12" t="s">
        <v>19</v>
      </c>
      <c r="E73" s="1" t="s">
        <v>183</v>
      </c>
      <c r="F73" s="51" t="s">
        <v>58</v>
      </c>
      <c r="G73" s="27" t="s">
        <v>59</v>
      </c>
      <c r="H73" s="6">
        <f t="shared" si="7"/>
        <v>-49000</v>
      </c>
      <c r="I73" s="22">
        <f t="shared" si="8"/>
        <v>11.363636363636363</v>
      </c>
      <c r="K73" t="s">
        <v>20</v>
      </c>
      <c r="L73">
        <v>2</v>
      </c>
      <c r="M73" s="2">
        <v>440</v>
      </c>
    </row>
    <row r="74" spans="2:13" ht="12.75">
      <c r="B74" s="254">
        <v>1000</v>
      </c>
      <c r="C74" s="1" t="s">
        <v>60</v>
      </c>
      <c r="D74" s="12" t="s">
        <v>19</v>
      </c>
      <c r="E74" s="1" t="s">
        <v>183</v>
      </c>
      <c r="F74" s="51" t="s">
        <v>61</v>
      </c>
      <c r="G74" s="27" t="s">
        <v>59</v>
      </c>
      <c r="H74" s="6">
        <f t="shared" si="7"/>
        <v>-50000</v>
      </c>
      <c r="I74" s="22">
        <f t="shared" si="8"/>
        <v>2.272727272727273</v>
      </c>
      <c r="K74" t="s">
        <v>20</v>
      </c>
      <c r="L74">
        <v>2</v>
      </c>
      <c r="M74" s="2">
        <v>440</v>
      </c>
    </row>
    <row r="75" spans="1:13" s="58" customFormat="1" ht="12.75">
      <c r="A75" s="11"/>
      <c r="B75" s="255">
        <f>SUM(B70:B74)</f>
        <v>50000</v>
      </c>
      <c r="C75" s="11" t="s">
        <v>30</v>
      </c>
      <c r="D75" s="11"/>
      <c r="E75" s="11"/>
      <c r="F75" s="61"/>
      <c r="G75" s="18"/>
      <c r="H75" s="56">
        <v>0</v>
      </c>
      <c r="I75" s="57">
        <f t="shared" si="8"/>
        <v>113.63636363636364</v>
      </c>
      <c r="M75" s="2">
        <v>440</v>
      </c>
    </row>
    <row r="76" spans="2:13" ht="12.75">
      <c r="B76" s="254"/>
      <c r="F76" s="51"/>
      <c r="H76" s="6">
        <f>H75-B76</f>
        <v>0</v>
      </c>
      <c r="I76" s="22">
        <f t="shared" si="8"/>
        <v>0</v>
      </c>
      <c r="M76" s="2">
        <v>440</v>
      </c>
    </row>
    <row r="77" spans="2:13" ht="12.75">
      <c r="B77" s="254"/>
      <c r="F77" s="51"/>
      <c r="H77" s="6">
        <f>H76-B77</f>
        <v>0</v>
      </c>
      <c r="I77" s="22">
        <f t="shared" si="8"/>
        <v>0</v>
      </c>
      <c r="M77" s="2">
        <v>440</v>
      </c>
    </row>
    <row r="78" spans="2:13" ht="12.75">
      <c r="B78" s="254">
        <v>1000</v>
      </c>
      <c r="C78" s="1" t="s">
        <v>31</v>
      </c>
      <c r="D78" s="12" t="s">
        <v>19</v>
      </c>
      <c r="E78" s="1" t="s">
        <v>32</v>
      </c>
      <c r="F78" s="51" t="s">
        <v>61</v>
      </c>
      <c r="G78" s="27" t="s">
        <v>52</v>
      </c>
      <c r="H78" s="6">
        <f aca="true" t="shared" si="9" ref="H78:H87">H77-B78</f>
        <v>-1000</v>
      </c>
      <c r="I78" s="22">
        <v>2</v>
      </c>
      <c r="K78" t="s">
        <v>20</v>
      </c>
      <c r="L78">
        <v>2</v>
      </c>
      <c r="M78" s="2">
        <v>440</v>
      </c>
    </row>
    <row r="79" spans="2:13" ht="12.75">
      <c r="B79" s="254">
        <v>1800</v>
      </c>
      <c r="C79" s="1" t="s">
        <v>31</v>
      </c>
      <c r="D79" s="12" t="s">
        <v>19</v>
      </c>
      <c r="E79" s="1" t="s">
        <v>32</v>
      </c>
      <c r="F79" s="51" t="s">
        <v>61</v>
      </c>
      <c r="G79" s="27" t="s">
        <v>43</v>
      </c>
      <c r="H79" s="6">
        <f t="shared" si="9"/>
        <v>-2800</v>
      </c>
      <c r="I79" s="22">
        <v>3.6</v>
      </c>
      <c r="K79" t="s">
        <v>20</v>
      </c>
      <c r="L79">
        <v>2</v>
      </c>
      <c r="M79" s="2">
        <v>440</v>
      </c>
    </row>
    <row r="80" spans="2:13" ht="12.75">
      <c r="B80" s="254">
        <v>2000</v>
      </c>
      <c r="C80" s="1" t="s">
        <v>31</v>
      </c>
      <c r="D80" s="12" t="s">
        <v>19</v>
      </c>
      <c r="E80" s="1" t="s">
        <v>32</v>
      </c>
      <c r="F80" s="51" t="s">
        <v>61</v>
      </c>
      <c r="G80" s="27" t="s">
        <v>45</v>
      </c>
      <c r="H80" s="6">
        <f t="shared" si="9"/>
        <v>-4800</v>
      </c>
      <c r="I80" s="22">
        <v>4</v>
      </c>
      <c r="K80" t="s">
        <v>20</v>
      </c>
      <c r="L80">
        <v>2</v>
      </c>
      <c r="M80" s="2">
        <v>440</v>
      </c>
    </row>
    <row r="81" spans="2:13" ht="12.75">
      <c r="B81" s="254">
        <v>2000</v>
      </c>
      <c r="C81" s="1" t="s">
        <v>31</v>
      </c>
      <c r="D81" s="12" t="s">
        <v>19</v>
      </c>
      <c r="E81" s="1" t="s">
        <v>32</v>
      </c>
      <c r="F81" s="51" t="s">
        <v>61</v>
      </c>
      <c r="G81" s="27" t="s">
        <v>47</v>
      </c>
      <c r="H81" s="6">
        <f t="shared" si="9"/>
        <v>-6800</v>
      </c>
      <c r="I81" s="22">
        <v>4</v>
      </c>
      <c r="K81" t="s">
        <v>20</v>
      </c>
      <c r="L81">
        <v>2</v>
      </c>
      <c r="M81" s="2">
        <v>440</v>
      </c>
    </row>
    <row r="82" spans="1:13" s="15" customFormat="1" ht="12.75">
      <c r="A82" s="12"/>
      <c r="B82" s="253">
        <v>6000</v>
      </c>
      <c r="C82" s="12" t="s">
        <v>62</v>
      </c>
      <c r="D82" s="12" t="s">
        <v>12</v>
      </c>
      <c r="E82" s="12" t="s">
        <v>63</v>
      </c>
      <c r="F82" s="63" t="s">
        <v>64</v>
      </c>
      <c r="G82" s="30" t="s">
        <v>47</v>
      </c>
      <c r="H82" s="29">
        <f t="shared" si="9"/>
        <v>-12800</v>
      </c>
      <c r="I82" s="40">
        <f>+B82/M82</f>
        <v>13.636363636363637</v>
      </c>
      <c r="K82" s="15" t="s">
        <v>65</v>
      </c>
      <c r="M82" s="2">
        <v>440</v>
      </c>
    </row>
    <row r="83" spans="1:13" s="15" customFormat="1" ht="12.75">
      <c r="A83" s="12"/>
      <c r="B83" s="253">
        <v>6000</v>
      </c>
      <c r="C83" s="12" t="s">
        <v>62</v>
      </c>
      <c r="D83" s="12" t="s">
        <v>12</v>
      </c>
      <c r="E83" s="12" t="s">
        <v>63</v>
      </c>
      <c r="F83" s="63" t="s">
        <v>66</v>
      </c>
      <c r="G83" s="30" t="s">
        <v>47</v>
      </c>
      <c r="H83" s="29">
        <f t="shared" si="9"/>
        <v>-18800</v>
      </c>
      <c r="I83" s="40">
        <f>+B83/M83</f>
        <v>13.636363636363637</v>
      </c>
      <c r="K83" s="15" t="s">
        <v>65</v>
      </c>
      <c r="M83" s="2">
        <v>440</v>
      </c>
    </row>
    <row r="84" spans="1:13" s="15" customFormat="1" ht="12.75">
      <c r="A84" s="12"/>
      <c r="B84" s="253">
        <v>10000</v>
      </c>
      <c r="C84" s="12" t="s">
        <v>67</v>
      </c>
      <c r="D84" s="12" t="s">
        <v>12</v>
      </c>
      <c r="E84" s="12" t="s">
        <v>63</v>
      </c>
      <c r="F84" s="63" t="s">
        <v>68</v>
      </c>
      <c r="G84" s="30" t="s">
        <v>47</v>
      </c>
      <c r="H84" s="29">
        <f t="shared" si="9"/>
        <v>-28800</v>
      </c>
      <c r="I84" s="40">
        <f>+B84/M84</f>
        <v>22.727272727272727</v>
      </c>
      <c r="K84" s="15" t="s">
        <v>65</v>
      </c>
      <c r="M84" s="2">
        <v>440</v>
      </c>
    </row>
    <row r="85" spans="2:13" ht="12.75">
      <c r="B85" s="254">
        <v>2000</v>
      </c>
      <c r="C85" s="1" t="s">
        <v>31</v>
      </c>
      <c r="D85" s="12" t="s">
        <v>19</v>
      </c>
      <c r="E85" s="1" t="s">
        <v>32</v>
      </c>
      <c r="F85" s="51" t="s">
        <v>61</v>
      </c>
      <c r="G85" s="27" t="s">
        <v>48</v>
      </c>
      <c r="H85" s="29">
        <f t="shared" si="9"/>
        <v>-30800</v>
      </c>
      <c r="I85" s="22">
        <v>4</v>
      </c>
      <c r="K85" t="s">
        <v>20</v>
      </c>
      <c r="L85">
        <v>2</v>
      </c>
      <c r="M85" s="2">
        <v>440</v>
      </c>
    </row>
    <row r="86" spans="2:13" ht="12.75">
      <c r="B86" s="254">
        <v>1200</v>
      </c>
      <c r="C86" s="1" t="s">
        <v>31</v>
      </c>
      <c r="D86" s="12" t="s">
        <v>19</v>
      </c>
      <c r="E86" s="1" t="s">
        <v>32</v>
      </c>
      <c r="F86" s="51" t="s">
        <v>61</v>
      </c>
      <c r="G86" s="27" t="s">
        <v>49</v>
      </c>
      <c r="H86" s="29">
        <f t="shared" si="9"/>
        <v>-32000</v>
      </c>
      <c r="I86" s="22">
        <v>2.4</v>
      </c>
      <c r="K86" t="s">
        <v>20</v>
      </c>
      <c r="L86">
        <v>2</v>
      </c>
      <c r="M86" s="2">
        <v>440</v>
      </c>
    </row>
    <row r="87" spans="2:13" ht="12.75">
      <c r="B87" s="254">
        <v>2000</v>
      </c>
      <c r="C87" s="1" t="s">
        <v>31</v>
      </c>
      <c r="D87" s="12" t="s">
        <v>19</v>
      </c>
      <c r="E87" s="1" t="s">
        <v>32</v>
      </c>
      <c r="F87" s="51" t="s">
        <v>61</v>
      </c>
      <c r="G87" s="27" t="s">
        <v>69</v>
      </c>
      <c r="H87" s="29">
        <f t="shared" si="9"/>
        <v>-34000</v>
      </c>
      <c r="I87" s="22">
        <v>4</v>
      </c>
      <c r="K87" t="s">
        <v>20</v>
      </c>
      <c r="L87">
        <v>2</v>
      </c>
      <c r="M87" s="2">
        <v>440</v>
      </c>
    </row>
    <row r="88" spans="1:13" s="58" customFormat="1" ht="12.75">
      <c r="A88" s="11"/>
      <c r="B88" s="255">
        <f>SUM(B78:B87)</f>
        <v>34000</v>
      </c>
      <c r="C88" s="11"/>
      <c r="D88" s="11"/>
      <c r="E88" s="11" t="s">
        <v>32</v>
      </c>
      <c r="F88" s="61"/>
      <c r="G88" s="18"/>
      <c r="H88" s="56">
        <v>0</v>
      </c>
      <c r="I88" s="57">
        <f>+B88/M88</f>
        <v>77.27272727272727</v>
      </c>
      <c r="M88" s="2">
        <v>440</v>
      </c>
    </row>
    <row r="89" spans="2:13" ht="12.75">
      <c r="B89" s="254"/>
      <c r="F89" s="51"/>
      <c r="H89" s="6">
        <f aca="true" t="shared" si="10" ref="H89:H95">H88-B89</f>
        <v>0</v>
      </c>
      <c r="I89" s="22">
        <f>+B89/M89</f>
        <v>0</v>
      </c>
      <c r="M89" s="2">
        <v>440</v>
      </c>
    </row>
    <row r="90" spans="2:13" ht="12.75">
      <c r="B90" s="254"/>
      <c r="F90" s="51"/>
      <c r="H90" s="6">
        <f t="shared" si="10"/>
        <v>0</v>
      </c>
      <c r="I90" s="22">
        <f>+B90/M90</f>
        <v>0</v>
      </c>
      <c r="M90" s="2">
        <v>440</v>
      </c>
    </row>
    <row r="91" spans="2:13" ht="12.75">
      <c r="B91" s="254">
        <v>5000</v>
      </c>
      <c r="C91" s="1" t="s">
        <v>33</v>
      </c>
      <c r="D91" s="12" t="s">
        <v>19</v>
      </c>
      <c r="E91" s="1" t="s">
        <v>183</v>
      </c>
      <c r="F91" s="51" t="s">
        <v>70</v>
      </c>
      <c r="G91" s="27" t="s">
        <v>52</v>
      </c>
      <c r="H91" s="6">
        <f t="shared" si="10"/>
        <v>-5000</v>
      </c>
      <c r="I91" s="22">
        <v>10</v>
      </c>
      <c r="K91" t="s">
        <v>20</v>
      </c>
      <c r="L91">
        <v>2</v>
      </c>
      <c r="M91" s="2">
        <v>440</v>
      </c>
    </row>
    <row r="92" spans="2:13" ht="12.75">
      <c r="B92" s="254">
        <v>5000</v>
      </c>
      <c r="C92" s="1" t="s">
        <v>33</v>
      </c>
      <c r="D92" s="12" t="s">
        <v>19</v>
      </c>
      <c r="E92" s="1" t="s">
        <v>183</v>
      </c>
      <c r="F92" s="51" t="s">
        <v>70</v>
      </c>
      <c r="G92" s="27" t="s">
        <v>43</v>
      </c>
      <c r="H92" s="6">
        <f t="shared" si="10"/>
        <v>-10000</v>
      </c>
      <c r="I92" s="22">
        <v>10</v>
      </c>
      <c r="K92" t="s">
        <v>20</v>
      </c>
      <c r="L92">
        <v>2</v>
      </c>
      <c r="M92" s="2">
        <v>440</v>
      </c>
    </row>
    <row r="93" spans="2:13" ht="12.75">
      <c r="B93" s="254">
        <v>5000</v>
      </c>
      <c r="C93" s="1" t="s">
        <v>33</v>
      </c>
      <c r="D93" s="12" t="s">
        <v>19</v>
      </c>
      <c r="E93" s="1" t="s">
        <v>183</v>
      </c>
      <c r="F93" s="51" t="s">
        <v>70</v>
      </c>
      <c r="G93" s="27" t="s">
        <v>45</v>
      </c>
      <c r="H93" s="6">
        <f t="shared" si="10"/>
        <v>-15000</v>
      </c>
      <c r="I93" s="22">
        <v>10</v>
      </c>
      <c r="K93" t="s">
        <v>20</v>
      </c>
      <c r="L93">
        <v>2</v>
      </c>
      <c r="M93" s="2">
        <v>440</v>
      </c>
    </row>
    <row r="94" spans="2:13" ht="12.75">
      <c r="B94" s="254">
        <v>5000</v>
      </c>
      <c r="C94" s="1" t="s">
        <v>33</v>
      </c>
      <c r="D94" s="12" t="s">
        <v>19</v>
      </c>
      <c r="E94" s="1" t="s">
        <v>183</v>
      </c>
      <c r="F94" s="51" t="s">
        <v>70</v>
      </c>
      <c r="G94" s="27" t="s">
        <v>47</v>
      </c>
      <c r="H94" s="6">
        <f t="shared" si="10"/>
        <v>-20000</v>
      </c>
      <c r="I94" s="22">
        <v>10</v>
      </c>
      <c r="K94" t="s">
        <v>20</v>
      </c>
      <c r="L94">
        <v>2</v>
      </c>
      <c r="M94" s="2">
        <v>440</v>
      </c>
    </row>
    <row r="95" spans="2:13" ht="12.75">
      <c r="B95" s="254">
        <v>5000</v>
      </c>
      <c r="C95" s="1" t="s">
        <v>33</v>
      </c>
      <c r="D95" s="12" t="s">
        <v>19</v>
      </c>
      <c r="E95" s="1" t="s">
        <v>183</v>
      </c>
      <c r="F95" s="51" t="s">
        <v>70</v>
      </c>
      <c r="G95" s="27" t="s">
        <v>48</v>
      </c>
      <c r="H95" s="6">
        <f t="shared" si="10"/>
        <v>-25000</v>
      </c>
      <c r="I95" s="22">
        <v>10</v>
      </c>
      <c r="K95" t="s">
        <v>20</v>
      </c>
      <c r="L95">
        <v>2</v>
      </c>
      <c r="M95" s="2">
        <v>440</v>
      </c>
    </row>
    <row r="96" spans="1:13" s="58" customFormat="1" ht="12.75">
      <c r="A96" s="11"/>
      <c r="B96" s="255">
        <f>SUM(B91:B95)</f>
        <v>25000</v>
      </c>
      <c r="C96" s="11" t="s">
        <v>33</v>
      </c>
      <c r="D96" s="11"/>
      <c r="E96" s="11"/>
      <c r="F96" s="61"/>
      <c r="G96" s="18"/>
      <c r="H96" s="56">
        <v>0</v>
      </c>
      <c r="I96" s="57">
        <f>+B96/M96</f>
        <v>56.81818181818182</v>
      </c>
      <c r="M96" s="2">
        <v>440</v>
      </c>
    </row>
    <row r="97" spans="2:13" ht="12.75">
      <c r="B97" s="254"/>
      <c r="F97" s="51"/>
      <c r="H97" s="6">
        <f>H96-B97</f>
        <v>0</v>
      </c>
      <c r="I97" s="40">
        <f aca="true" t="shared" si="11" ref="I97:I116">+B97/M97</f>
        <v>0</v>
      </c>
      <c r="M97" s="2">
        <v>440</v>
      </c>
    </row>
    <row r="98" spans="2:13" ht="12.75">
      <c r="B98" s="254"/>
      <c r="F98" s="51"/>
      <c r="H98" s="6">
        <f>H97-B98</f>
        <v>0</v>
      </c>
      <c r="I98" s="40">
        <f t="shared" si="11"/>
        <v>0</v>
      </c>
      <c r="M98" s="2">
        <v>440</v>
      </c>
    </row>
    <row r="99" spans="2:13" ht="12.75">
      <c r="B99" s="254">
        <v>2000</v>
      </c>
      <c r="C99" s="1" t="s">
        <v>35</v>
      </c>
      <c r="D99" s="12" t="s">
        <v>19</v>
      </c>
      <c r="E99" s="1" t="s">
        <v>183</v>
      </c>
      <c r="F99" s="51" t="s">
        <v>61</v>
      </c>
      <c r="G99" s="27" t="s">
        <v>52</v>
      </c>
      <c r="H99" s="6">
        <f aca="true" t="shared" si="12" ref="H99:H105">H98-B99</f>
        <v>-2000</v>
      </c>
      <c r="I99" s="40">
        <f t="shared" si="11"/>
        <v>4.545454545454546</v>
      </c>
      <c r="K99" t="s">
        <v>20</v>
      </c>
      <c r="L99">
        <v>2</v>
      </c>
      <c r="M99" s="2">
        <v>440</v>
      </c>
    </row>
    <row r="100" spans="2:13" ht="12.75">
      <c r="B100" s="254">
        <v>2000</v>
      </c>
      <c r="C100" s="1" t="s">
        <v>35</v>
      </c>
      <c r="D100" s="12" t="s">
        <v>19</v>
      </c>
      <c r="E100" s="1" t="s">
        <v>183</v>
      </c>
      <c r="F100" s="51" t="s">
        <v>61</v>
      </c>
      <c r="G100" s="27" t="s">
        <v>43</v>
      </c>
      <c r="H100" s="6">
        <f t="shared" si="12"/>
        <v>-4000</v>
      </c>
      <c r="I100" s="40">
        <f t="shared" si="11"/>
        <v>4.545454545454546</v>
      </c>
      <c r="K100" t="s">
        <v>20</v>
      </c>
      <c r="L100">
        <v>2</v>
      </c>
      <c r="M100" s="2">
        <v>440</v>
      </c>
    </row>
    <row r="101" spans="2:13" ht="12.75">
      <c r="B101" s="254">
        <v>2000</v>
      </c>
      <c r="C101" s="1" t="s">
        <v>35</v>
      </c>
      <c r="D101" s="12" t="s">
        <v>19</v>
      </c>
      <c r="E101" s="1" t="s">
        <v>183</v>
      </c>
      <c r="F101" s="51" t="s">
        <v>61</v>
      </c>
      <c r="G101" s="27" t="s">
        <v>45</v>
      </c>
      <c r="H101" s="6">
        <f t="shared" si="12"/>
        <v>-6000</v>
      </c>
      <c r="I101" s="40">
        <f t="shared" si="11"/>
        <v>4.545454545454546</v>
      </c>
      <c r="K101" t="s">
        <v>20</v>
      </c>
      <c r="L101">
        <v>2</v>
      </c>
      <c r="M101" s="2">
        <v>440</v>
      </c>
    </row>
    <row r="102" spans="2:13" ht="12.75">
      <c r="B102" s="254">
        <v>2000</v>
      </c>
      <c r="C102" s="1" t="s">
        <v>35</v>
      </c>
      <c r="D102" s="12" t="s">
        <v>19</v>
      </c>
      <c r="E102" s="1" t="s">
        <v>183</v>
      </c>
      <c r="F102" s="51" t="s">
        <v>61</v>
      </c>
      <c r="G102" s="27" t="s">
        <v>47</v>
      </c>
      <c r="H102" s="6">
        <f t="shared" si="12"/>
        <v>-8000</v>
      </c>
      <c r="I102" s="40">
        <f t="shared" si="11"/>
        <v>4.545454545454546</v>
      </c>
      <c r="K102" t="s">
        <v>20</v>
      </c>
      <c r="L102">
        <v>2</v>
      </c>
      <c r="M102" s="2">
        <v>440</v>
      </c>
    </row>
    <row r="103" spans="2:13" ht="12.75">
      <c r="B103" s="254">
        <v>2000</v>
      </c>
      <c r="C103" s="1" t="s">
        <v>35</v>
      </c>
      <c r="D103" s="12" t="s">
        <v>19</v>
      </c>
      <c r="E103" s="1" t="s">
        <v>183</v>
      </c>
      <c r="F103" s="51" t="s">
        <v>61</v>
      </c>
      <c r="G103" s="27" t="s">
        <v>48</v>
      </c>
      <c r="H103" s="6">
        <f t="shared" si="12"/>
        <v>-10000</v>
      </c>
      <c r="I103" s="40">
        <f t="shared" si="11"/>
        <v>4.545454545454546</v>
      </c>
      <c r="K103" t="s">
        <v>20</v>
      </c>
      <c r="L103">
        <v>2</v>
      </c>
      <c r="M103" s="2">
        <v>440</v>
      </c>
    </row>
    <row r="104" spans="2:13" ht="12.75">
      <c r="B104" s="254">
        <v>2000</v>
      </c>
      <c r="C104" s="1" t="s">
        <v>35</v>
      </c>
      <c r="D104" s="12" t="s">
        <v>19</v>
      </c>
      <c r="E104" s="1" t="s">
        <v>183</v>
      </c>
      <c r="F104" s="51" t="s">
        <v>61</v>
      </c>
      <c r="G104" s="27" t="s">
        <v>49</v>
      </c>
      <c r="H104" s="6">
        <f t="shared" si="12"/>
        <v>-12000</v>
      </c>
      <c r="I104" s="40">
        <f>+B104/M104</f>
        <v>4.545454545454546</v>
      </c>
      <c r="K104" t="s">
        <v>20</v>
      </c>
      <c r="L104">
        <v>2</v>
      </c>
      <c r="M104" s="2">
        <v>440</v>
      </c>
    </row>
    <row r="105" spans="2:13" ht="12.75">
      <c r="B105" s="254">
        <v>2000</v>
      </c>
      <c r="C105" s="1" t="s">
        <v>35</v>
      </c>
      <c r="D105" s="12" t="s">
        <v>19</v>
      </c>
      <c r="E105" s="1" t="s">
        <v>183</v>
      </c>
      <c r="F105" s="51" t="s">
        <v>61</v>
      </c>
      <c r="G105" s="27" t="s">
        <v>69</v>
      </c>
      <c r="H105" s="6">
        <f t="shared" si="12"/>
        <v>-14000</v>
      </c>
      <c r="I105" s="40">
        <f t="shared" si="11"/>
        <v>4.545454545454546</v>
      </c>
      <c r="K105" t="s">
        <v>20</v>
      </c>
      <c r="L105">
        <v>2</v>
      </c>
      <c r="M105" s="2">
        <v>440</v>
      </c>
    </row>
    <row r="106" spans="1:13" s="58" customFormat="1" ht="12.75">
      <c r="A106" s="11"/>
      <c r="B106" s="255">
        <f>SUM(B99:B105)</f>
        <v>14000</v>
      </c>
      <c r="C106" s="11" t="s">
        <v>35</v>
      </c>
      <c r="D106" s="11"/>
      <c r="E106" s="11"/>
      <c r="F106" s="61"/>
      <c r="G106" s="18"/>
      <c r="H106" s="56">
        <v>0</v>
      </c>
      <c r="I106" s="57">
        <f t="shared" si="11"/>
        <v>31.818181818181817</v>
      </c>
      <c r="M106" s="2">
        <v>440</v>
      </c>
    </row>
    <row r="107" spans="2:13" ht="12.75">
      <c r="B107" s="254"/>
      <c r="F107" s="51"/>
      <c r="H107" s="6">
        <f aca="true" t="shared" si="13" ref="H107:H112">H106-B107</f>
        <v>0</v>
      </c>
      <c r="I107" s="40">
        <f t="shared" si="11"/>
        <v>0</v>
      </c>
      <c r="M107" s="2">
        <v>440</v>
      </c>
    </row>
    <row r="108" spans="2:13" ht="12.75">
      <c r="B108" s="254"/>
      <c r="F108" s="51"/>
      <c r="H108" s="6">
        <f t="shared" si="13"/>
        <v>0</v>
      </c>
      <c r="I108" s="40">
        <f t="shared" si="11"/>
        <v>0</v>
      </c>
      <c r="M108" s="2">
        <v>440</v>
      </c>
    </row>
    <row r="109" spans="2:13" ht="12.75">
      <c r="B109" s="254">
        <v>2000</v>
      </c>
      <c r="C109" s="1" t="s">
        <v>36</v>
      </c>
      <c r="D109" s="12" t="s">
        <v>19</v>
      </c>
      <c r="E109" s="1" t="s">
        <v>106</v>
      </c>
      <c r="F109" s="51" t="s">
        <v>61</v>
      </c>
      <c r="G109" s="27" t="s">
        <v>43</v>
      </c>
      <c r="H109" s="6">
        <f t="shared" si="13"/>
        <v>-2000</v>
      </c>
      <c r="I109" s="40">
        <f t="shared" si="11"/>
        <v>4.545454545454546</v>
      </c>
      <c r="K109" t="s">
        <v>20</v>
      </c>
      <c r="L109">
        <v>2</v>
      </c>
      <c r="M109" s="2">
        <v>440</v>
      </c>
    </row>
    <row r="110" spans="2:13" ht="12.75">
      <c r="B110" s="253">
        <v>3000</v>
      </c>
      <c r="C110" s="1" t="s">
        <v>36</v>
      </c>
      <c r="D110" s="12" t="s">
        <v>19</v>
      </c>
      <c r="E110" s="1" t="s">
        <v>106</v>
      </c>
      <c r="F110" s="51" t="s">
        <v>61</v>
      </c>
      <c r="G110" s="27" t="s">
        <v>45</v>
      </c>
      <c r="H110" s="6">
        <f t="shared" si="13"/>
        <v>-5000</v>
      </c>
      <c r="I110" s="40">
        <f>+B110/M110</f>
        <v>6.818181818181818</v>
      </c>
      <c r="K110" t="s">
        <v>20</v>
      </c>
      <c r="L110">
        <v>2</v>
      </c>
      <c r="M110" s="2">
        <v>440</v>
      </c>
    </row>
    <row r="111" spans="2:13" ht="12.75">
      <c r="B111" s="254">
        <v>1500</v>
      </c>
      <c r="C111" s="1" t="s">
        <v>36</v>
      </c>
      <c r="D111" s="12" t="s">
        <v>19</v>
      </c>
      <c r="E111" s="1" t="s">
        <v>106</v>
      </c>
      <c r="F111" s="51" t="s">
        <v>61</v>
      </c>
      <c r="G111" s="27" t="s">
        <v>47</v>
      </c>
      <c r="H111" s="6">
        <f t="shared" si="13"/>
        <v>-6500</v>
      </c>
      <c r="I111" s="40">
        <f t="shared" si="11"/>
        <v>3.409090909090909</v>
      </c>
      <c r="K111" t="s">
        <v>20</v>
      </c>
      <c r="L111">
        <v>2</v>
      </c>
      <c r="M111" s="2">
        <v>440</v>
      </c>
    </row>
    <row r="112" spans="2:13" ht="12.75">
      <c r="B112" s="254">
        <v>1500</v>
      </c>
      <c r="C112" s="1" t="s">
        <v>36</v>
      </c>
      <c r="D112" s="12" t="s">
        <v>19</v>
      </c>
      <c r="E112" s="1" t="s">
        <v>106</v>
      </c>
      <c r="F112" s="51" t="s">
        <v>61</v>
      </c>
      <c r="G112" s="27" t="s">
        <v>48</v>
      </c>
      <c r="H112" s="6">
        <f t="shared" si="13"/>
        <v>-8000</v>
      </c>
      <c r="I112" s="40">
        <f t="shared" si="11"/>
        <v>3.409090909090909</v>
      </c>
      <c r="K112" t="s">
        <v>20</v>
      </c>
      <c r="L112">
        <v>2</v>
      </c>
      <c r="M112" s="2">
        <v>440</v>
      </c>
    </row>
    <row r="113" spans="1:13" s="58" customFormat="1" ht="12.75">
      <c r="A113" s="11"/>
      <c r="B113" s="255">
        <f>SUM(B109:B112)</f>
        <v>8000</v>
      </c>
      <c r="C113" s="11"/>
      <c r="D113" s="11"/>
      <c r="E113" s="11" t="s">
        <v>106</v>
      </c>
      <c r="F113" s="61"/>
      <c r="G113" s="18"/>
      <c r="H113" s="56">
        <v>0</v>
      </c>
      <c r="I113" s="57">
        <f>+B113/M113</f>
        <v>18.181818181818183</v>
      </c>
      <c r="M113" s="2">
        <v>440</v>
      </c>
    </row>
    <row r="114" spans="2:13" ht="12.75">
      <c r="B114" s="254"/>
      <c r="F114" s="51"/>
      <c r="H114" s="6">
        <f>H113-B114</f>
        <v>0</v>
      </c>
      <c r="I114" s="40">
        <f t="shared" si="11"/>
        <v>0</v>
      </c>
      <c r="M114" s="2">
        <v>440</v>
      </c>
    </row>
    <row r="115" spans="2:13" ht="12.75">
      <c r="B115" s="254"/>
      <c r="F115" s="51"/>
      <c r="H115" s="6">
        <f>H114-B115</f>
        <v>0</v>
      </c>
      <c r="I115" s="40">
        <f t="shared" si="11"/>
        <v>0</v>
      </c>
      <c r="M115" s="2">
        <v>440</v>
      </c>
    </row>
    <row r="116" spans="1:13" s="15" customFormat="1" ht="12.75">
      <c r="A116" s="12"/>
      <c r="B116" s="254">
        <v>10000</v>
      </c>
      <c r="C116" s="35" t="s">
        <v>71</v>
      </c>
      <c r="D116" s="35" t="s">
        <v>12</v>
      </c>
      <c r="E116" s="64" t="s">
        <v>72</v>
      </c>
      <c r="F116" s="65" t="s">
        <v>73</v>
      </c>
      <c r="G116" s="66" t="s">
        <v>48</v>
      </c>
      <c r="H116" s="6">
        <f>H115-B116</f>
        <v>-10000</v>
      </c>
      <c r="I116" s="40">
        <f t="shared" si="11"/>
        <v>22.727272727272727</v>
      </c>
      <c r="K116" s="15" t="s">
        <v>65</v>
      </c>
      <c r="M116" s="2">
        <v>440</v>
      </c>
    </row>
    <row r="117" spans="1:13" s="15" customFormat="1" ht="12.75">
      <c r="A117" s="12"/>
      <c r="B117" s="254">
        <v>10000</v>
      </c>
      <c r="C117" s="35" t="s">
        <v>71</v>
      </c>
      <c r="D117" s="35" t="s">
        <v>12</v>
      </c>
      <c r="E117" s="64" t="s">
        <v>72</v>
      </c>
      <c r="F117" s="65" t="s">
        <v>74</v>
      </c>
      <c r="G117" s="27" t="s">
        <v>48</v>
      </c>
      <c r="H117" s="29">
        <f>H116-B117</f>
        <v>-20000</v>
      </c>
      <c r="I117" s="40">
        <f>+B117/M117</f>
        <v>22.727272727272727</v>
      </c>
      <c r="K117" s="15" t="s">
        <v>65</v>
      </c>
      <c r="M117" s="2">
        <v>440</v>
      </c>
    </row>
    <row r="118" spans="1:13" s="58" customFormat="1" ht="12.75">
      <c r="A118" s="11"/>
      <c r="B118" s="255">
        <f>SUM(B116:B117)</f>
        <v>20000</v>
      </c>
      <c r="C118" s="11"/>
      <c r="D118" s="11"/>
      <c r="E118" s="67" t="s">
        <v>72</v>
      </c>
      <c r="F118" s="61"/>
      <c r="G118" s="18"/>
      <c r="H118" s="56">
        <v>0</v>
      </c>
      <c r="I118" s="57">
        <f>+B118/M118</f>
        <v>45.45454545454545</v>
      </c>
      <c r="M118" s="2">
        <v>440</v>
      </c>
    </row>
    <row r="119" spans="2:13" ht="12.75">
      <c r="B119" s="254"/>
      <c r="F119" s="51"/>
      <c r="H119" s="6">
        <f>H114-B119</f>
        <v>0</v>
      </c>
      <c r="I119" s="22">
        <f>+B119/M119</f>
        <v>0</v>
      </c>
      <c r="M119" s="2">
        <v>440</v>
      </c>
    </row>
    <row r="120" spans="2:13" ht="12.75">
      <c r="B120" s="254"/>
      <c r="F120" s="51"/>
      <c r="H120" s="6">
        <f>H115-B120</f>
        <v>0</v>
      </c>
      <c r="I120" s="22">
        <f>+B120/M120</f>
        <v>0</v>
      </c>
      <c r="M120" s="2">
        <v>440</v>
      </c>
    </row>
    <row r="121" spans="2:13" ht="12.75">
      <c r="B121" s="263"/>
      <c r="F121" s="51"/>
      <c r="H121" s="6">
        <f>H119-B121</f>
        <v>0</v>
      </c>
      <c r="I121" s="22">
        <f>+B121/M121</f>
        <v>0</v>
      </c>
      <c r="M121" s="2">
        <v>440</v>
      </c>
    </row>
    <row r="122" spans="2:13" ht="12.75">
      <c r="B122" s="254"/>
      <c r="C122" s="3"/>
      <c r="F122" s="51"/>
      <c r="H122" s="6">
        <f>H121-B122</f>
        <v>0</v>
      </c>
      <c r="I122" s="22">
        <f aca="true" t="shared" si="14" ref="I122:I144">+B122/M122</f>
        <v>0</v>
      </c>
      <c r="M122" s="2">
        <v>440</v>
      </c>
    </row>
    <row r="123" spans="1:13" s="58" customFormat="1" ht="12.75">
      <c r="A123" s="11"/>
      <c r="B123" s="255">
        <f>+B130+B138+B145+B154+B161+B169+B173</f>
        <v>95900</v>
      </c>
      <c r="C123" s="52" t="s">
        <v>75</v>
      </c>
      <c r="D123" s="53" t="s">
        <v>76</v>
      </c>
      <c r="E123" s="52" t="s">
        <v>77</v>
      </c>
      <c r="F123" s="54" t="s">
        <v>78</v>
      </c>
      <c r="G123" s="55" t="s">
        <v>79</v>
      </c>
      <c r="H123" s="56"/>
      <c r="I123" s="57">
        <f t="shared" si="14"/>
        <v>217.95454545454547</v>
      </c>
      <c r="J123" s="57"/>
      <c r="K123" s="57"/>
      <c r="M123" s="2">
        <v>440</v>
      </c>
    </row>
    <row r="124" spans="2:13" ht="12.75">
      <c r="B124" s="258"/>
      <c r="F124" s="51"/>
      <c r="H124" s="6">
        <f aca="true" t="shared" si="15" ref="H124:H129">H123-B124</f>
        <v>0</v>
      </c>
      <c r="I124" s="22">
        <f t="shared" si="14"/>
        <v>0</v>
      </c>
      <c r="M124" s="2">
        <v>440</v>
      </c>
    </row>
    <row r="125" spans="2:13" ht="12.75">
      <c r="B125" s="254">
        <v>2500</v>
      </c>
      <c r="C125" s="1" t="s">
        <v>18</v>
      </c>
      <c r="D125" s="1" t="s">
        <v>19</v>
      </c>
      <c r="E125" s="1" t="s">
        <v>80</v>
      </c>
      <c r="F125" s="51" t="s">
        <v>806</v>
      </c>
      <c r="G125" s="27" t="s">
        <v>69</v>
      </c>
      <c r="H125" s="6">
        <f t="shared" si="15"/>
        <v>-2500</v>
      </c>
      <c r="I125" s="22">
        <f t="shared" si="14"/>
        <v>5.681818181818182</v>
      </c>
      <c r="K125" t="s">
        <v>18</v>
      </c>
      <c r="L125">
        <v>3</v>
      </c>
      <c r="M125" s="2">
        <v>440</v>
      </c>
    </row>
    <row r="126" spans="2:13" ht="12.75">
      <c r="B126" s="254">
        <v>2500</v>
      </c>
      <c r="C126" s="1" t="s">
        <v>18</v>
      </c>
      <c r="D126" s="1" t="s">
        <v>19</v>
      </c>
      <c r="E126" s="1" t="s">
        <v>80</v>
      </c>
      <c r="F126" s="51" t="s">
        <v>807</v>
      </c>
      <c r="G126" s="27" t="s">
        <v>81</v>
      </c>
      <c r="H126" s="6">
        <f t="shared" si="15"/>
        <v>-5000</v>
      </c>
      <c r="I126" s="22">
        <f t="shared" si="14"/>
        <v>5.681818181818182</v>
      </c>
      <c r="K126" t="s">
        <v>18</v>
      </c>
      <c r="L126">
        <v>3</v>
      </c>
      <c r="M126" s="2">
        <v>440</v>
      </c>
    </row>
    <row r="127" spans="2:13" ht="12.75">
      <c r="B127" s="254">
        <v>2500</v>
      </c>
      <c r="C127" s="1" t="s">
        <v>18</v>
      </c>
      <c r="D127" s="1" t="s">
        <v>19</v>
      </c>
      <c r="E127" s="1" t="s">
        <v>80</v>
      </c>
      <c r="F127" s="51" t="s">
        <v>808</v>
      </c>
      <c r="G127" s="27" t="s">
        <v>82</v>
      </c>
      <c r="H127" s="6">
        <f t="shared" si="15"/>
        <v>-7500</v>
      </c>
      <c r="I127" s="22">
        <f t="shared" si="14"/>
        <v>5.681818181818182</v>
      </c>
      <c r="K127" t="s">
        <v>18</v>
      </c>
      <c r="L127">
        <v>3</v>
      </c>
      <c r="M127" s="2">
        <v>440</v>
      </c>
    </row>
    <row r="128" spans="2:13" ht="12.75">
      <c r="B128" s="254">
        <v>5000</v>
      </c>
      <c r="C128" s="1" t="s">
        <v>18</v>
      </c>
      <c r="D128" s="1" t="s">
        <v>19</v>
      </c>
      <c r="E128" s="1" t="s">
        <v>80</v>
      </c>
      <c r="F128" s="51" t="s">
        <v>809</v>
      </c>
      <c r="G128" s="27" t="s">
        <v>83</v>
      </c>
      <c r="H128" s="6">
        <f t="shared" si="15"/>
        <v>-12500</v>
      </c>
      <c r="I128" s="22">
        <f t="shared" si="14"/>
        <v>11.363636363636363</v>
      </c>
      <c r="K128" t="s">
        <v>18</v>
      </c>
      <c r="L128">
        <v>3</v>
      </c>
      <c r="M128" s="2">
        <v>440</v>
      </c>
    </row>
    <row r="129" spans="2:13" ht="12.75">
      <c r="B129" s="254">
        <v>5000</v>
      </c>
      <c r="C129" s="1" t="s">
        <v>18</v>
      </c>
      <c r="D129" s="1" t="s">
        <v>19</v>
      </c>
      <c r="E129" s="1" t="s">
        <v>80</v>
      </c>
      <c r="F129" s="51" t="s">
        <v>810</v>
      </c>
      <c r="G129" s="27" t="s">
        <v>84</v>
      </c>
      <c r="H129" s="6">
        <f t="shared" si="15"/>
        <v>-17500</v>
      </c>
      <c r="I129" s="22">
        <f t="shared" si="14"/>
        <v>11.363636363636363</v>
      </c>
      <c r="K129" t="s">
        <v>18</v>
      </c>
      <c r="L129">
        <v>3</v>
      </c>
      <c r="M129" s="2">
        <v>440</v>
      </c>
    </row>
    <row r="130" spans="1:13" s="58" customFormat="1" ht="12.75">
      <c r="A130" s="11"/>
      <c r="B130" s="255">
        <f>SUM(B125:B129)</f>
        <v>17500</v>
      </c>
      <c r="C130" s="11" t="s">
        <v>18</v>
      </c>
      <c r="D130" s="11"/>
      <c r="E130" s="11"/>
      <c r="F130" s="61"/>
      <c r="G130" s="18"/>
      <c r="H130" s="56">
        <v>0</v>
      </c>
      <c r="I130" s="57">
        <f t="shared" si="14"/>
        <v>39.77272727272727</v>
      </c>
      <c r="M130" s="2">
        <v>440</v>
      </c>
    </row>
    <row r="131" spans="1:13" s="15" customFormat="1" ht="12.75">
      <c r="A131" s="12"/>
      <c r="B131" s="253"/>
      <c r="C131" s="12"/>
      <c r="D131" s="12"/>
      <c r="E131" s="12"/>
      <c r="F131" s="63"/>
      <c r="G131" s="30"/>
      <c r="H131" s="29"/>
      <c r="I131" s="40">
        <f t="shared" si="14"/>
        <v>0</v>
      </c>
      <c r="M131" s="2">
        <v>440</v>
      </c>
    </row>
    <row r="132" spans="1:13" s="15" customFormat="1" ht="12.75">
      <c r="A132" s="12"/>
      <c r="B132" s="253"/>
      <c r="C132" s="12"/>
      <c r="D132" s="12"/>
      <c r="E132" s="12"/>
      <c r="F132" s="63"/>
      <c r="G132" s="30"/>
      <c r="H132" s="6">
        <f>H131-B132</f>
        <v>0</v>
      </c>
      <c r="I132" s="40">
        <f t="shared" si="14"/>
        <v>0</v>
      </c>
      <c r="M132" s="2">
        <v>440</v>
      </c>
    </row>
    <row r="133" spans="1:13" s="15" customFormat="1" ht="12.75">
      <c r="A133" s="1"/>
      <c r="B133" s="253">
        <v>1800</v>
      </c>
      <c r="C133" s="1" t="s">
        <v>85</v>
      </c>
      <c r="D133" s="12" t="s">
        <v>19</v>
      </c>
      <c r="E133" s="1" t="s">
        <v>86</v>
      </c>
      <c r="F133" s="51" t="s">
        <v>87</v>
      </c>
      <c r="G133" s="27" t="s">
        <v>88</v>
      </c>
      <c r="H133" s="6">
        <f aca="true" t="shared" si="16" ref="H133:H155">H132-B133</f>
        <v>-1800</v>
      </c>
      <c r="I133" s="40">
        <f t="shared" si="14"/>
        <v>4.090909090909091</v>
      </c>
      <c r="J133"/>
      <c r="K133" s="15" t="s">
        <v>80</v>
      </c>
      <c r="L133">
        <v>3</v>
      </c>
      <c r="M133" s="2">
        <v>440</v>
      </c>
    </row>
    <row r="134" spans="1:13" s="15" customFormat="1" ht="12.75">
      <c r="A134" s="1"/>
      <c r="B134" s="254">
        <v>2400</v>
      </c>
      <c r="C134" s="1" t="s">
        <v>89</v>
      </c>
      <c r="D134" s="1" t="s">
        <v>19</v>
      </c>
      <c r="E134" s="1" t="s">
        <v>86</v>
      </c>
      <c r="F134" s="51" t="s">
        <v>87</v>
      </c>
      <c r="G134" s="27" t="s">
        <v>90</v>
      </c>
      <c r="H134" s="6">
        <f t="shared" si="16"/>
        <v>-4200</v>
      </c>
      <c r="I134" s="40">
        <f t="shared" si="14"/>
        <v>5.454545454545454</v>
      </c>
      <c r="J134"/>
      <c r="K134" s="15" t="s">
        <v>80</v>
      </c>
      <c r="L134">
        <v>3</v>
      </c>
      <c r="M134" s="2">
        <v>440</v>
      </c>
    </row>
    <row r="135" spans="1:13" s="15" customFormat="1" ht="12.75">
      <c r="A135" s="1"/>
      <c r="B135" s="254">
        <v>3000</v>
      </c>
      <c r="C135" s="1" t="s">
        <v>91</v>
      </c>
      <c r="D135" s="1" t="s">
        <v>19</v>
      </c>
      <c r="E135" s="1" t="s">
        <v>86</v>
      </c>
      <c r="F135" s="51" t="s">
        <v>87</v>
      </c>
      <c r="G135" s="27" t="s">
        <v>92</v>
      </c>
      <c r="H135" s="6">
        <f t="shared" si="16"/>
        <v>-7200</v>
      </c>
      <c r="I135" s="40">
        <f t="shared" si="14"/>
        <v>6.818181818181818</v>
      </c>
      <c r="J135"/>
      <c r="K135" s="15" t="s">
        <v>80</v>
      </c>
      <c r="L135">
        <v>3</v>
      </c>
      <c r="M135" s="2">
        <v>440</v>
      </c>
    </row>
    <row r="136" spans="1:13" s="15" customFormat="1" ht="12.75">
      <c r="A136" s="1"/>
      <c r="B136" s="254">
        <v>3300</v>
      </c>
      <c r="C136" s="1" t="s">
        <v>93</v>
      </c>
      <c r="D136" s="1" t="s">
        <v>19</v>
      </c>
      <c r="E136" s="1" t="s">
        <v>86</v>
      </c>
      <c r="F136" s="51" t="s">
        <v>87</v>
      </c>
      <c r="G136" s="27" t="s">
        <v>94</v>
      </c>
      <c r="H136" s="6">
        <f t="shared" si="16"/>
        <v>-10500</v>
      </c>
      <c r="I136" s="40">
        <f t="shared" si="14"/>
        <v>7.5</v>
      </c>
      <c r="J136"/>
      <c r="K136" s="15" t="s">
        <v>80</v>
      </c>
      <c r="L136">
        <v>3</v>
      </c>
      <c r="M136" s="2">
        <v>440</v>
      </c>
    </row>
    <row r="137" spans="1:13" s="15" customFormat="1" ht="12.75">
      <c r="A137" s="1"/>
      <c r="B137" s="253">
        <v>12000</v>
      </c>
      <c r="C137" s="1" t="s">
        <v>93</v>
      </c>
      <c r="D137" s="1" t="s">
        <v>19</v>
      </c>
      <c r="E137" s="1" t="s">
        <v>86</v>
      </c>
      <c r="F137" s="51" t="s">
        <v>87</v>
      </c>
      <c r="G137" s="27" t="s">
        <v>84</v>
      </c>
      <c r="H137" s="6">
        <f>H136-B137</f>
        <v>-22500</v>
      </c>
      <c r="I137" s="40">
        <f t="shared" si="14"/>
        <v>27.272727272727273</v>
      </c>
      <c r="J137"/>
      <c r="K137" s="15" t="s">
        <v>95</v>
      </c>
      <c r="L137">
        <v>3</v>
      </c>
      <c r="M137" s="2">
        <v>440</v>
      </c>
    </row>
    <row r="138" spans="1:13" s="58" customFormat="1" ht="12.75">
      <c r="A138" s="11"/>
      <c r="B138" s="255">
        <f>SUM(B133:B137)</f>
        <v>22500</v>
      </c>
      <c r="C138" s="11" t="s">
        <v>96</v>
      </c>
      <c r="D138" s="11"/>
      <c r="E138" s="11"/>
      <c r="F138" s="61"/>
      <c r="G138" s="18"/>
      <c r="H138" s="56">
        <v>0</v>
      </c>
      <c r="I138" s="57">
        <f t="shared" si="14"/>
        <v>51.13636363636363</v>
      </c>
      <c r="M138" s="2">
        <v>440</v>
      </c>
    </row>
    <row r="139" spans="1:13" s="15" customFormat="1" ht="12.75">
      <c r="A139" s="12"/>
      <c r="B139" s="253"/>
      <c r="C139" s="12"/>
      <c r="D139" s="12"/>
      <c r="E139" s="12"/>
      <c r="F139" s="63"/>
      <c r="G139" s="30"/>
      <c r="H139" s="6">
        <f aca="true" t="shared" si="17" ref="H139:H144">H138-B139</f>
        <v>0</v>
      </c>
      <c r="I139" s="40">
        <f t="shared" si="14"/>
        <v>0</v>
      </c>
      <c r="M139" s="2">
        <v>440</v>
      </c>
    </row>
    <row r="140" spans="1:13" s="15" customFormat="1" ht="12.75">
      <c r="A140" s="12"/>
      <c r="B140" s="253"/>
      <c r="C140" s="12"/>
      <c r="D140" s="12"/>
      <c r="E140" s="12"/>
      <c r="F140" s="63"/>
      <c r="G140" s="30"/>
      <c r="H140" s="6">
        <f t="shared" si="17"/>
        <v>0</v>
      </c>
      <c r="I140" s="40">
        <f t="shared" si="14"/>
        <v>0</v>
      </c>
      <c r="M140" s="2">
        <v>440</v>
      </c>
    </row>
    <row r="141" spans="2:13" ht="12.75">
      <c r="B141" s="254">
        <v>4500</v>
      </c>
      <c r="C141" s="1" t="s">
        <v>97</v>
      </c>
      <c r="D141" s="12" t="s">
        <v>19</v>
      </c>
      <c r="E141" s="1" t="s">
        <v>183</v>
      </c>
      <c r="F141" s="51" t="s">
        <v>98</v>
      </c>
      <c r="G141" s="27" t="s">
        <v>88</v>
      </c>
      <c r="H141" s="6">
        <f t="shared" si="17"/>
        <v>-4500</v>
      </c>
      <c r="I141" s="40">
        <f t="shared" si="14"/>
        <v>10.227272727272727</v>
      </c>
      <c r="K141" s="15" t="s">
        <v>80</v>
      </c>
      <c r="L141">
        <v>3</v>
      </c>
      <c r="M141" s="2">
        <v>440</v>
      </c>
    </row>
    <row r="142" spans="2:13" ht="12.75">
      <c r="B142" s="254">
        <v>600</v>
      </c>
      <c r="C142" s="1" t="s">
        <v>99</v>
      </c>
      <c r="D142" s="12" t="s">
        <v>19</v>
      </c>
      <c r="E142" s="1" t="s">
        <v>183</v>
      </c>
      <c r="F142" s="51" t="s">
        <v>87</v>
      </c>
      <c r="G142" s="27" t="s">
        <v>90</v>
      </c>
      <c r="H142" s="6">
        <f t="shared" si="17"/>
        <v>-5100</v>
      </c>
      <c r="I142" s="40">
        <f t="shared" si="14"/>
        <v>1.3636363636363635</v>
      </c>
      <c r="K142" s="15" t="s">
        <v>80</v>
      </c>
      <c r="L142">
        <v>3</v>
      </c>
      <c r="M142" s="2">
        <v>440</v>
      </c>
    </row>
    <row r="143" spans="2:13" ht="12.75">
      <c r="B143" s="254">
        <v>600</v>
      </c>
      <c r="C143" s="1" t="s">
        <v>100</v>
      </c>
      <c r="D143" s="12" t="s">
        <v>19</v>
      </c>
      <c r="E143" s="1" t="s">
        <v>183</v>
      </c>
      <c r="F143" s="51" t="s">
        <v>87</v>
      </c>
      <c r="G143" s="27" t="s">
        <v>90</v>
      </c>
      <c r="H143" s="6">
        <f t="shared" si="17"/>
        <v>-5700</v>
      </c>
      <c r="I143" s="40">
        <f t="shared" si="14"/>
        <v>1.3636363636363635</v>
      </c>
      <c r="K143" s="15" t="s">
        <v>80</v>
      </c>
      <c r="L143">
        <v>3</v>
      </c>
      <c r="M143" s="2">
        <v>440</v>
      </c>
    </row>
    <row r="144" spans="2:13" ht="12.75">
      <c r="B144" s="254">
        <v>4000</v>
      </c>
      <c r="C144" s="1" t="s">
        <v>101</v>
      </c>
      <c r="D144" s="1" t="s">
        <v>19</v>
      </c>
      <c r="E144" s="1" t="s">
        <v>183</v>
      </c>
      <c r="F144" s="51" t="s">
        <v>102</v>
      </c>
      <c r="G144" s="27" t="s">
        <v>103</v>
      </c>
      <c r="H144" s="6">
        <f t="shared" si="17"/>
        <v>-9700</v>
      </c>
      <c r="I144" s="40">
        <f t="shared" si="14"/>
        <v>9.090909090909092</v>
      </c>
      <c r="K144" s="15" t="s">
        <v>80</v>
      </c>
      <c r="L144">
        <v>3</v>
      </c>
      <c r="M144" s="2">
        <v>440</v>
      </c>
    </row>
    <row r="145" spans="1:13" s="58" customFormat="1" ht="12.75">
      <c r="A145" s="11"/>
      <c r="B145" s="255">
        <f>SUM(B141:B144)</f>
        <v>9700</v>
      </c>
      <c r="C145" s="11" t="s">
        <v>30</v>
      </c>
      <c r="D145" s="11"/>
      <c r="E145" s="11"/>
      <c r="F145" s="61"/>
      <c r="G145" s="18"/>
      <c r="H145" s="56">
        <v>0</v>
      </c>
      <c r="I145" s="57">
        <v>24</v>
      </c>
      <c r="M145" s="2">
        <v>440</v>
      </c>
    </row>
    <row r="146" spans="2:13" ht="12.75">
      <c r="B146" s="254"/>
      <c r="F146" s="51"/>
      <c r="H146" s="6">
        <f t="shared" si="16"/>
        <v>0</v>
      </c>
      <c r="I146" s="22">
        <v>25</v>
      </c>
      <c r="M146" s="2">
        <v>440</v>
      </c>
    </row>
    <row r="147" spans="2:13" ht="12.75">
      <c r="B147" s="254"/>
      <c r="F147" s="51"/>
      <c r="H147" s="6">
        <f t="shared" si="16"/>
        <v>0</v>
      </c>
      <c r="I147" s="22">
        <v>26</v>
      </c>
      <c r="M147" s="2">
        <v>440</v>
      </c>
    </row>
    <row r="148" spans="2:13" ht="12.75">
      <c r="B148" s="254">
        <v>1400</v>
      </c>
      <c r="C148" s="1" t="s">
        <v>31</v>
      </c>
      <c r="D148" s="12" t="s">
        <v>19</v>
      </c>
      <c r="E148" s="1" t="s">
        <v>32</v>
      </c>
      <c r="F148" s="51" t="s">
        <v>87</v>
      </c>
      <c r="G148" s="27" t="s">
        <v>88</v>
      </c>
      <c r="H148" s="6">
        <f>H147-B148</f>
        <v>-1400</v>
      </c>
      <c r="I148" s="22">
        <v>27</v>
      </c>
      <c r="K148" s="15" t="s">
        <v>80</v>
      </c>
      <c r="L148">
        <v>3</v>
      </c>
      <c r="M148" s="2">
        <v>440</v>
      </c>
    </row>
    <row r="149" spans="2:13" ht="12.75">
      <c r="B149" s="254">
        <v>2800</v>
      </c>
      <c r="C149" s="12" t="s">
        <v>31</v>
      </c>
      <c r="D149" s="12" t="s">
        <v>19</v>
      </c>
      <c r="E149" s="1" t="s">
        <v>32</v>
      </c>
      <c r="F149" s="51" t="s">
        <v>87</v>
      </c>
      <c r="G149" s="27" t="s">
        <v>90</v>
      </c>
      <c r="H149" s="6">
        <f t="shared" si="16"/>
        <v>-4200</v>
      </c>
      <c r="I149" s="22">
        <v>28</v>
      </c>
      <c r="K149" s="15" t="s">
        <v>80</v>
      </c>
      <c r="L149">
        <v>3</v>
      </c>
      <c r="M149" s="2">
        <v>440</v>
      </c>
    </row>
    <row r="150" spans="2:13" ht="12.75">
      <c r="B150" s="254">
        <v>1800</v>
      </c>
      <c r="C150" s="1" t="s">
        <v>31</v>
      </c>
      <c r="D150" s="1" t="s">
        <v>19</v>
      </c>
      <c r="E150" s="1" t="s">
        <v>32</v>
      </c>
      <c r="F150" s="51" t="s">
        <v>87</v>
      </c>
      <c r="G150" s="27" t="s">
        <v>92</v>
      </c>
      <c r="H150" s="6">
        <f t="shared" si="16"/>
        <v>-6000</v>
      </c>
      <c r="I150" s="22">
        <v>29</v>
      </c>
      <c r="K150" s="15" t="s">
        <v>80</v>
      </c>
      <c r="L150">
        <v>3</v>
      </c>
      <c r="M150" s="2">
        <v>440</v>
      </c>
    </row>
    <row r="151" spans="2:13" ht="12.75">
      <c r="B151" s="254">
        <v>1600</v>
      </c>
      <c r="C151" s="1" t="s">
        <v>31</v>
      </c>
      <c r="D151" s="1" t="s">
        <v>19</v>
      </c>
      <c r="E151" s="1" t="s">
        <v>32</v>
      </c>
      <c r="F151" s="51" t="s">
        <v>87</v>
      </c>
      <c r="G151" s="27" t="s">
        <v>94</v>
      </c>
      <c r="H151" s="6">
        <f t="shared" si="16"/>
        <v>-7600</v>
      </c>
      <c r="I151" s="22">
        <v>30</v>
      </c>
      <c r="K151" s="15" t="s">
        <v>80</v>
      </c>
      <c r="L151">
        <v>3</v>
      </c>
      <c r="M151" s="2">
        <v>440</v>
      </c>
    </row>
    <row r="152" spans="2:13" ht="12.75">
      <c r="B152" s="254">
        <v>600</v>
      </c>
      <c r="C152" s="1" t="s">
        <v>31</v>
      </c>
      <c r="D152" s="1" t="s">
        <v>19</v>
      </c>
      <c r="E152" s="1" t="s">
        <v>32</v>
      </c>
      <c r="F152" s="51" t="s">
        <v>87</v>
      </c>
      <c r="G152" s="27" t="s">
        <v>103</v>
      </c>
      <c r="H152" s="6">
        <f t="shared" si="16"/>
        <v>-8200</v>
      </c>
      <c r="I152" s="22">
        <v>31</v>
      </c>
      <c r="K152" s="15" t="s">
        <v>80</v>
      </c>
      <c r="L152">
        <v>3</v>
      </c>
      <c r="M152" s="2">
        <v>440</v>
      </c>
    </row>
    <row r="153" spans="2:13" ht="12.75">
      <c r="B153" s="253">
        <v>6000</v>
      </c>
      <c r="C153" s="1" t="s">
        <v>841</v>
      </c>
      <c r="D153" s="1" t="s">
        <v>19</v>
      </c>
      <c r="E153" s="1" t="s">
        <v>32</v>
      </c>
      <c r="F153" s="51" t="s">
        <v>87</v>
      </c>
      <c r="G153" s="27" t="s">
        <v>104</v>
      </c>
      <c r="H153" s="6">
        <f>H152-B153</f>
        <v>-14200</v>
      </c>
      <c r="I153" s="22">
        <v>32</v>
      </c>
      <c r="K153" s="15"/>
      <c r="M153" s="2">
        <v>440</v>
      </c>
    </row>
    <row r="154" spans="1:13" s="58" customFormat="1" ht="12.75">
      <c r="A154" s="11"/>
      <c r="B154" s="264">
        <f>SUM(B148:B153)</f>
        <v>14200</v>
      </c>
      <c r="C154" s="11"/>
      <c r="D154" s="11"/>
      <c r="E154" s="11" t="s">
        <v>32</v>
      </c>
      <c r="F154" s="61"/>
      <c r="G154" s="18"/>
      <c r="H154" s="56">
        <v>0</v>
      </c>
      <c r="I154" s="57">
        <v>32</v>
      </c>
      <c r="M154" s="2">
        <v>440</v>
      </c>
    </row>
    <row r="155" spans="2:13" ht="12.75">
      <c r="B155" s="254"/>
      <c r="F155" s="51"/>
      <c r="H155" s="6">
        <f t="shared" si="16"/>
        <v>0</v>
      </c>
      <c r="I155" s="22">
        <v>33</v>
      </c>
      <c r="M155" s="2">
        <v>440</v>
      </c>
    </row>
    <row r="156" spans="2:13" ht="12.75">
      <c r="B156" s="254"/>
      <c r="F156" s="51"/>
      <c r="H156" s="6">
        <f>H155-B156</f>
        <v>0</v>
      </c>
      <c r="I156" s="22">
        <v>34</v>
      </c>
      <c r="M156" s="2">
        <v>440</v>
      </c>
    </row>
    <row r="157" spans="2:13" ht="12.75">
      <c r="B157" s="254">
        <v>5000</v>
      </c>
      <c r="C157" s="38" t="s">
        <v>33</v>
      </c>
      <c r="D157" s="12" t="s">
        <v>19</v>
      </c>
      <c r="E157" s="38" t="s">
        <v>183</v>
      </c>
      <c r="F157" s="51" t="s">
        <v>105</v>
      </c>
      <c r="G157" s="27" t="s">
        <v>88</v>
      </c>
      <c r="H157" s="6">
        <f>H156-B157</f>
        <v>-5000</v>
      </c>
      <c r="I157" s="22">
        <v>10</v>
      </c>
      <c r="J157" s="37"/>
      <c r="K157" s="37" t="s">
        <v>80</v>
      </c>
      <c r="L157">
        <v>3</v>
      </c>
      <c r="M157" s="2">
        <v>440</v>
      </c>
    </row>
    <row r="158" spans="2:13" ht="12.75">
      <c r="B158" s="254">
        <v>5000</v>
      </c>
      <c r="C158" s="1" t="s">
        <v>33</v>
      </c>
      <c r="D158" s="12" t="s">
        <v>19</v>
      </c>
      <c r="E158" s="1" t="s">
        <v>183</v>
      </c>
      <c r="F158" s="51" t="s">
        <v>105</v>
      </c>
      <c r="G158" s="27" t="s">
        <v>90</v>
      </c>
      <c r="H158" s="6">
        <f>H157-B158</f>
        <v>-10000</v>
      </c>
      <c r="I158" s="22">
        <v>10</v>
      </c>
      <c r="K158" s="15" t="s">
        <v>80</v>
      </c>
      <c r="L158">
        <v>3</v>
      </c>
      <c r="M158" s="2">
        <v>440</v>
      </c>
    </row>
    <row r="159" spans="2:13" ht="12.75">
      <c r="B159" s="254">
        <v>5000</v>
      </c>
      <c r="C159" s="1" t="s">
        <v>33</v>
      </c>
      <c r="D159" s="1" t="s">
        <v>19</v>
      </c>
      <c r="E159" s="1" t="s">
        <v>183</v>
      </c>
      <c r="F159" s="51" t="s">
        <v>105</v>
      </c>
      <c r="G159" s="27" t="s">
        <v>92</v>
      </c>
      <c r="H159" s="6">
        <f>H158-B159</f>
        <v>-15000</v>
      </c>
      <c r="I159" s="22">
        <v>10</v>
      </c>
      <c r="K159" s="15" t="s">
        <v>80</v>
      </c>
      <c r="L159">
        <v>3</v>
      </c>
      <c r="M159" s="2">
        <v>440</v>
      </c>
    </row>
    <row r="160" spans="2:13" ht="12.75">
      <c r="B160" s="254">
        <v>5000</v>
      </c>
      <c r="C160" s="1" t="s">
        <v>33</v>
      </c>
      <c r="D160" s="1" t="s">
        <v>19</v>
      </c>
      <c r="E160" s="1" t="s">
        <v>183</v>
      </c>
      <c r="F160" s="51" t="s">
        <v>105</v>
      </c>
      <c r="G160" s="27" t="s">
        <v>94</v>
      </c>
      <c r="H160" s="6">
        <f>H159-B160</f>
        <v>-20000</v>
      </c>
      <c r="I160" s="22">
        <v>10</v>
      </c>
      <c r="K160" s="15" t="s">
        <v>80</v>
      </c>
      <c r="L160">
        <v>3</v>
      </c>
      <c r="M160" s="2">
        <v>440</v>
      </c>
    </row>
    <row r="161" spans="1:13" s="58" customFormat="1" ht="12.75">
      <c r="A161" s="11"/>
      <c r="B161" s="255">
        <f>SUM(B157:B160)</f>
        <v>20000</v>
      </c>
      <c r="C161" s="11"/>
      <c r="D161" s="11"/>
      <c r="E161" s="11"/>
      <c r="F161" s="61"/>
      <c r="G161" s="18"/>
      <c r="H161" s="56">
        <v>0</v>
      </c>
      <c r="I161" s="57">
        <f>+B161/M161</f>
        <v>45.45454545454545</v>
      </c>
      <c r="M161" s="2">
        <v>440</v>
      </c>
    </row>
    <row r="162" spans="2:13" ht="12.75">
      <c r="B162" s="254"/>
      <c r="F162" s="51"/>
      <c r="H162" s="6">
        <f aca="true" t="shared" si="18" ref="H162:H168">H161-B162</f>
        <v>0</v>
      </c>
      <c r="I162" s="22">
        <f>+B162/M162</f>
        <v>0</v>
      </c>
      <c r="M162" s="2">
        <v>440</v>
      </c>
    </row>
    <row r="163" spans="2:13" ht="12.75">
      <c r="B163" s="254"/>
      <c r="F163" s="51"/>
      <c r="H163" s="6">
        <f t="shared" si="18"/>
        <v>0</v>
      </c>
      <c r="I163" s="22">
        <f>+B163/M163</f>
        <v>0</v>
      </c>
      <c r="M163" s="2">
        <v>440</v>
      </c>
    </row>
    <row r="164" spans="2:13" ht="12.75">
      <c r="B164" s="254">
        <v>2000</v>
      </c>
      <c r="C164" s="1" t="s">
        <v>35</v>
      </c>
      <c r="D164" s="12" t="s">
        <v>19</v>
      </c>
      <c r="E164" s="1" t="s">
        <v>183</v>
      </c>
      <c r="F164" s="51" t="s">
        <v>87</v>
      </c>
      <c r="G164" s="27" t="s">
        <v>88</v>
      </c>
      <c r="H164" s="6">
        <f t="shared" si="18"/>
        <v>-2000</v>
      </c>
      <c r="I164" s="22">
        <v>4</v>
      </c>
      <c r="K164" s="15" t="s">
        <v>80</v>
      </c>
      <c r="L164">
        <v>3</v>
      </c>
      <c r="M164" s="2">
        <v>440</v>
      </c>
    </row>
    <row r="165" spans="2:13" ht="12.75">
      <c r="B165" s="254">
        <v>2000</v>
      </c>
      <c r="C165" s="1" t="s">
        <v>35</v>
      </c>
      <c r="D165" s="1" t="s">
        <v>19</v>
      </c>
      <c r="E165" s="1" t="s">
        <v>183</v>
      </c>
      <c r="F165" s="51" t="s">
        <v>87</v>
      </c>
      <c r="G165" s="27" t="s">
        <v>90</v>
      </c>
      <c r="H165" s="6">
        <f t="shared" si="18"/>
        <v>-4000</v>
      </c>
      <c r="I165" s="22">
        <v>4</v>
      </c>
      <c r="K165" s="15" t="s">
        <v>80</v>
      </c>
      <c r="L165">
        <v>3</v>
      </c>
      <c r="M165" s="2">
        <v>440</v>
      </c>
    </row>
    <row r="166" spans="2:13" ht="12.75">
      <c r="B166" s="254">
        <v>2000</v>
      </c>
      <c r="C166" s="1" t="s">
        <v>35</v>
      </c>
      <c r="D166" s="1" t="s">
        <v>19</v>
      </c>
      <c r="E166" s="1" t="s">
        <v>183</v>
      </c>
      <c r="F166" s="51" t="s">
        <v>87</v>
      </c>
      <c r="G166" s="27" t="s">
        <v>92</v>
      </c>
      <c r="H166" s="6">
        <f t="shared" si="18"/>
        <v>-6000</v>
      </c>
      <c r="I166" s="22">
        <v>4</v>
      </c>
      <c r="K166" s="15" t="s">
        <v>80</v>
      </c>
      <c r="L166">
        <v>3</v>
      </c>
      <c r="M166" s="2">
        <v>440</v>
      </c>
    </row>
    <row r="167" spans="2:13" ht="12.75">
      <c r="B167" s="254">
        <v>2000</v>
      </c>
      <c r="C167" s="1" t="s">
        <v>35</v>
      </c>
      <c r="D167" s="1" t="s">
        <v>19</v>
      </c>
      <c r="E167" s="1" t="s">
        <v>183</v>
      </c>
      <c r="F167" s="51" t="s">
        <v>87</v>
      </c>
      <c r="G167" s="27" t="s">
        <v>94</v>
      </c>
      <c r="H167" s="6">
        <f t="shared" si="18"/>
        <v>-8000</v>
      </c>
      <c r="I167" s="22">
        <v>4</v>
      </c>
      <c r="K167" s="15" t="s">
        <v>80</v>
      </c>
      <c r="L167">
        <v>3</v>
      </c>
      <c r="M167" s="2">
        <v>440</v>
      </c>
    </row>
    <row r="168" spans="2:13" ht="12.75">
      <c r="B168" s="254">
        <v>2000</v>
      </c>
      <c r="C168" s="1" t="s">
        <v>35</v>
      </c>
      <c r="D168" s="1" t="s">
        <v>19</v>
      </c>
      <c r="E168" s="1" t="s">
        <v>183</v>
      </c>
      <c r="F168" s="51" t="s">
        <v>87</v>
      </c>
      <c r="G168" s="27" t="s">
        <v>103</v>
      </c>
      <c r="H168" s="6">
        <f t="shared" si="18"/>
        <v>-10000</v>
      </c>
      <c r="I168" s="22">
        <v>4</v>
      </c>
      <c r="K168" s="15" t="s">
        <v>80</v>
      </c>
      <c r="L168">
        <v>3</v>
      </c>
      <c r="M168" s="2">
        <v>440</v>
      </c>
    </row>
    <row r="169" spans="1:13" s="58" customFormat="1" ht="12.75">
      <c r="A169" s="11"/>
      <c r="B169" s="255">
        <f>SUM(B164:B168)</f>
        <v>10000</v>
      </c>
      <c r="C169" s="11"/>
      <c r="D169" s="11"/>
      <c r="E169" s="11"/>
      <c r="F169" s="61"/>
      <c r="G169" s="18"/>
      <c r="H169" s="56">
        <v>0</v>
      </c>
      <c r="I169" s="57">
        <f aca="true" t="shared" si="19" ref="I169:I219">+B169/M169</f>
        <v>22.727272727272727</v>
      </c>
      <c r="M169" s="2">
        <v>440</v>
      </c>
    </row>
    <row r="170" spans="2:13" ht="12.75">
      <c r="B170" s="254"/>
      <c r="F170" s="51"/>
      <c r="H170" s="6">
        <f>H169-B170</f>
        <v>0</v>
      </c>
      <c r="I170" s="22">
        <f t="shared" si="19"/>
        <v>0</v>
      </c>
      <c r="M170" s="2">
        <v>440</v>
      </c>
    </row>
    <row r="171" spans="2:13" ht="12.75">
      <c r="B171" s="254"/>
      <c r="F171" s="51"/>
      <c r="H171" s="6">
        <f>H170-B171</f>
        <v>0</v>
      </c>
      <c r="I171" s="22">
        <f t="shared" si="19"/>
        <v>0</v>
      </c>
      <c r="M171" s="2">
        <v>440</v>
      </c>
    </row>
    <row r="172" spans="1:13" s="15" customFormat="1" ht="12.75">
      <c r="A172" s="12"/>
      <c r="B172" s="253">
        <v>2000</v>
      </c>
      <c r="C172" s="12" t="s">
        <v>842</v>
      </c>
      <c r="D172" s="12" t="s">
        <v>19</v>
      </c>
      <c r="E172" s="12" t="s">
        <v>109</v>
      </c>
      <c r="F172" s="63" t="s">
        <v>110</v>
      </c>
      <c r="G172" s="30" t="s">
        <v>103</v>
      </c>
      <c r="H172" s="6">
        <f>H171-B172</f>
        <v>-2000</v>
      </c>
      <c r="I172" s="40">
        <v>40</v>
      </c>
      <c r="K172" s="15" t="s">
        <v>80</v>
      </c>
      <c r="L172" s="15">
        <v>3</v>
      </c>
      <c r="M172" s="2">
        <v>440</v>
      </c>
    </row>
    <row r="173" spans="1:13" s="58" customFormat="1" ht="12.75">
      <c r="A173" s="11"/>
      <c r="B173" s="255">
        <f>SUM(B172:B172)</f>
        <v>2000</v>
      </c>
      <c r="C173" s="11"/>
      <c r="D173" s="11"/>
      <c r="E173" s="11" t="s">
        <v>109</v>
      </c>
      <c r="F173" s="61"/>
      <c r="G173" s="18"/>
      <c r="H173" s="56">
        <v>0</v>
      </c>
      <c r="I173" s="57">
        <f t="shared" si="19"/>
        <v>4.545454545454546</v>
      </c>
      <c r="M173" s="2">
        <v>440</v>
      </c>
    </row>
    <row r="174" spans="6:13" ht="12.75">
      <c r="F174" s="51"/>
      <c r="H174" s="6">
        <f>H173-B174</f>
        <v>0</v>
      </c>
      <c r="I174" s="22">
        <f t="shared" si="19"/>
        <v>0</v>
      </c>
      <c r="M174" s="2">
        <v>440</v>
      </c>
    </row>
    <row r="175" spans="6:13" ht="12.75">
      <c r="F175" s="51"/>
      <c r="H175" s="6">
        <f>H174-B175</f>
        <v>0</v>
      </c>
      <c r="I175" s="22">
        <f t="shared" si="19"/>
        <v>0</v>
      </c>
      <c r="M175" s="2">
        <v>440</v>
      </c>
    </row>
    <row r="176" spans="6:13" ht="12.75">
      <c r="F176" s="51"/>
      <c r="H176" s="6">
        <f>H175-B176</f>
        <v>0</v>
      </c>
      <c r="I176" s="22">
        <f t="shared" si="19"/>
        <v>0</v>
      </c>
      <c r="M176" s="2">
        <v>440</v>
      </c>
    </row>
    <row r="177" spans="6:13" ht="12.75">
      <c r="F177" s="51"/>
      <c r="H177" s="6">
        <f>H176-B177</f>
        <v>0</v>
      </c>
      <c r="I177" s="22">
        <f t="shared" si="19"/>
        <v>0</v>
      </c>
      <c r="M177" s="2">
        <v>440</v>
      </c>
    </row>
    <row r="178" spans="1:13" s="58" customFormat="1" ht="12.75">
      <c r="A178" s="11"/>
      <c r="B178" s="274">
        <f>+B191+B204+B211+B217+B224+B231</f>
        <v>70600</v>
      </c>
      <c r="C178" s="52" t="s">
        <v>111</v>
      </c>
      <c r="D178" s="53" t="s">
        <v>112</v>
      </c>
      <c r="E178" s="52" t="s">
        <v>113</v>
      </c>
      <c r="F178" s="54" t="s">
        <v>114</v>
      </c>
      <c r="G178" s="55"/>
      <c r="H178" s="70" t="s">
        <v>41</v>
      </c>
      <c r="I178" s="57">
        <f t="shared" si="19"/>
        <v>160.45454545454547</v>
      </c>
      <c r="J178" s="57"/>
      <c r="K178" s="57"/>
      <c r="M178" s="2">
        <v>440</v>
      </c>
    </row>
    <row r="179" spans="2:13" ht="12.75">
      <c r="B179" s="272"/>
      <c r="F179" s="51"/>
      <c r="H179" s="6">
        <v>0</v>
      </c>
      <c r="I179" s="22">
        <v>3.8</v>
      </c>
      <c r="M179" s="2">
        <v>440</v>
      </c>
    </row>
    <row r="180" spans="2:13" ht="12.75">
      <c r="B180" s="272">
        <v>3000</v>
      </c>
      <c r="C180" s="1" t="s">
        <v>18</v>
      </c>
      <c r="D180" s="1" t="s">
        <v>19</v>
      </c>
      <c r="E180" s="1" t="s">
        <v>20</v>
      </c>
      <c r="F180" s="51" t="s">
        <v>115</v>
      </c>
      <c r="G180" s="27" t="s">
        <v>116</v>
      </c>
      <c r="H180" s="6">
        <f>H179-B180</f>
        <v>-3000</v>
      </c>
      <c r="I180" s="22">
        <v>6</v>
      </c>
      <c r="K180" t="s">
        <v>18</v>
      </c>
      <c r="L180">
        <v>4</v>
      </c>
      <c r="M180" s="2">
        <v>440</v>
      </c>
    </row>
    <row r="181" spans="2:13" ht="12.75">
      <c r="B181" s="272">
        <v>3000</v>
      </c>
      <c r="C181" s="1" t="s">
        <v>18</v>
      </c>
      <c r="D181" s="1" t="s">
        <v>19</v>
      </c>
      <c r="E181" s="1" t="s">
        <v>20</v>
      </c>
      <c r="F181" s="51" t="s">
        <v>117</v>
      </c>
      <c r="G181" s="27" t="s">
        <v>118</v>
      </c>
      <c r="H181" s="6">
        <f aca="true" t="shared" si="20" ref="H181:H190">H180-B181</f>
        <v>-6000</v>
      </c>
      <c r="I181" s="22">
        <v>6</v>
      </c>
      <c r="K181" t="s">
        <v>18</v>
      </c>
      <c r="L181">
        <v>4</v>
      </c>
      <c r="M181" s="2">
        <v>440</v>
      </c>
    </row>
    <row r="182" spans="2:13" ht="12.75">
      <c r="B182" s="272">
        <v>2000</v>
      </c>
      <c r="C182" s="1" t="s">
        <v>18</v>
      </c>
      <c r="D182" s="1" t="s">
        <v>19</v>
      </c>
      <c r="E182" s="1" t="s">
        <v>119</v>
      </c>
      <c r="F182" s="51" t="s">
        <v>120</v>
      </c>
      <c r="G182" s="27" t="s">
        <v>118</v>
      </c>
      <c r="H182" s="6">
        <f t="shared" si="20"/>
        <v>-8000</v>
      </c>
      <c r="I182" s="22">
        <v>4</v>
      </c>
      <c r="K182" t="s">
        <v>18</v>
      </c>
      <c r="L182">
        <v>4</v>
      </c>
      <c r="M182" s="2">
        <v>440</v>
      </c>
    </row>
    <row r="183" spans="2:13" ht="12.75">
      <c r="B183" s="272">
        <v>2000</v>
      </c>
      <c r="C183" s="1" t="s">
        <v>18</v>
      </c>
      <c r="D183" s="1" t="s">
        <v>19</v>
      </c>
      <c r="E183" s="1" t="s">
        <v>20</v>
      </c>
      <c r="F183" s="51" t="s">
        <v>121</v>
      </c>
      <c r="G183" s="27" t="s">
        <v>122</v>
      </c>
      <c r="H183" s="6">
        <f t="shared" si="20"/>
        <v>-10000</v>
      </c>
      <c r="I183" s="22">
        <v>4</v>
      </c>
      <c r="K183" t="s">
        <v>18</v>
      </c>
      <c r="L183">
        <v>4</v>
      </c>
      <c r="M183" s="2">
        <v>440</v>
      </c>
    </row>
    <row r="184" spans="2:13" ht="12.75">
      <c r="B184" s="272">
        <v>1000</v>
      </c>
      <c r="C184" s="1" t="s">
        <v>18</v>
      </c>
      <c r="D184" s="1" t="s">
        <v>19</v>
      </c>
      <c r="E184" s="1" t="s">
        <v>119</v>
      </c>
      <c r="F184" s="51" t="s">
        <v>123</v>
      </c>
      <c r="G184" s="27" t="s">
        <v>122</v>
      </c>
      <c r="H184" s="6">
        <f t="shared" si="20"/>
        <v>-11000</v>
      </c>
      <c r="I184" s="22">
        <v>2</v>
      </c>
      <c r="K184" t="s">
        <v>18</v>
      </c>
      <c r="L184">
        <v>4</v>
      </c>
      <c r="M184" s="2">
        <v>440</v>
      </c>
    </row>
    <row r="185" spans="2:13" ht="12.75">
      <c r="B185" s="272">
        <v>3000</v>
      </c>
      <c r="C185" s="1" t="s">
        <v>18</v>
      </c>
      <c r="D185" s="1" t="s">
        <v>19</v>
      </c>
      <c r="E185" s="1" t="s">
        <v>20</v>
      </c>
      <c r="F185" s="51" t="s">
        <v>124</v>
      </c>
      <c r="G185" s="27" t="s">
        <v>125</v>
      </c>
      <c r="H185" s="6">
        <f t="shared" si="20"/>
        <v>-14000</v>
      </c>
      <c r="I185" s="22">
        <v>6</v>
      </c>
      <c r="K185" t="s">
        <v>18</v>
      </c>
      <c r="L185">
        <v>4</v>
      </c>
      <c r="M185" s="2">
        <v>440</v>
      </c>
    </row>
    <row r="186" spans="2:13" ht="12.75">
      <c r="B186" s="272">
        <v>2000</v>
      </c>
      <c r="C186" s="1" t="s">
        <v>18</v>
      </c>
      <c r="D186" s="1" t="s">
        <v>19</v>
      </c>
      <c r="E186" s="1" t="s">
        <v>119</v>
      </c>
      <c r="F186" s="51" t="s">
        <v>126</v>
      </c>
      <c r="G186" s="27" t="s">
        <v>127</v>
      </c>
      <c r="H186" s="6">
        <f t="shared" si="20"/>
        <v>-16000</v>
      </c>
      <c r="I186" s="22">
        <v>4</v>
      </c>
      <c r="K186" t="s">
        <v>18</v>
      </c>
      <c r="L186">
        <v>4</v>
      </c>
      <c r="M186" s="2">
        <v>440</v>
      </c>
    </row>
    <row r="187" spans="2:13" ht="12.75">
      <c r="B187" s="272">
        <v>3000</v>
      </c>
      <c r="C187" s="1" t="s">
        <v>18</v>
      </c>
      <c r="D187" s="1" t="s">
        <v>19</v>
      </c>
      <c r="E187" s="1" t="s">
        <v>20</v>
      </c>
      <c r="F187" s="51" t="s">
        <v>128</v>
      </c>
      <c r="G187" s="27" t="s">
        <v>127</v>
      </c>
      <c r="H187" s="6">
        <f t="shared" si="20"/>
        <v>-19000</v>
      </c>
      <c r="I187" s="22">
        <v>6</v>
      </c>
      <c r="K187" t="s">
        <v>18</v>
      </c>
      <c r="L187">
        <v>4</v>
      </c>
      <c r="M187" s="2">
        <v>440</v>
      </c>
    </row>
    <row r="188" spans="2:13" ht="12.75">
      <c r="B188" s="272">
        <v>3000</v>
      </c>
      <c r="C188" s="1" t="s">
        <v>18</v>
      </c>
      <c r="D188" s="1" t="s">
        <v>19</v>
      </c>
      <c r="E188" s="1" t="s">
        <v>20</v>
      </c>
      <c r="F188" s="51" t="s">
        <v>129</v>
      </c>
      <c r="G188" s="27" t="s">
        <v>130</v>
      </c>
      <c r="H188" s="6">
        <f t="shared" si="20"/>
        <v>-22000</v>
      </c>
      <c r="I188" s="22">
        <v>6</v>
      </c>
      <c r="K188" t="s">
        <v>18</v>
      </c>
      <c r="L188">
        <v>4</v>
      </c>
      <c r="M188" s="2">
        <v>440</v>
      </c>
    </row>
    <row r="189" spans="2:13" ht="12.75">
      <c r="B189" s="275">
        <v>2000</v>
      </c>
      <c r="C189" s="1" t="s">
        <v>18</v>
      </c>
      <c r="D189" s="1" t="s">
        <v>19</v>
      </c>
      <c r="E189" s="1" t="s">
        <v>20</v>
      </c>
      <c r="F189" s="51" t="s">
        <v>131</v>
      </c>
      <c r="G189" s="27" t="s">
        <v>132</v>
      </c>
      <c r="H189" s="6">
        <f t="shared" si="20"/>
        <v>-24000</v>
      </c>
      <c r="I189" s="22">
        <v>4</v>
      </c>
      <c r="K189" t="s">
        <v>18</v>
      </c>
      <c r="L189">
        <v>4</v>
      </c>
      <c r="M189" s="2">
        <v>440</v>
      </c>
    </row>
    <row r="190" spans="2:13" ht="12.75">
      <c r="B190" s="272">
        <v>2000</v>
      </c>
      <c r="C190" s="1" t="s">
        <v>18</v>
      </c>
      <c r="D190" s="1" t="s">
        <v>19</v>
      </c>
      <c r="E190" s="1" t="s">
        <v>20</v>
      </c>
      <c r="F190" s="51" t="s">
        <v>133</v>
      </c>
      <c r="G190" s="27" t="s">
        <v>134</v>
      </c>
      <c r="H190" s="6">
        <f t="shared" si="20"/>
        <v>-26000</v>
      </c>
      <c r="I190" s="22">
        <v>4</v>
      </c>
      <c r="K190" t="s">
        <v>18</v>
      </c>
      <c r="L190">
        <v>4</v>
      </c>
      <c r="M190" s="2">
        <v>440</v>
      </c>
    </row>
    <row r="191" spans="1:13" s="58" customFormat="1" ht="12.75">
      <c r="A191" s="11"/>
      <c r="B191" s="274">
        <f>SUM(B180:B190)</f>
        <v>26000</v>
      </c>
      <c r="C191" s="11" t="s">
        <v>18</v>
      </c>
      <c r="D191" s="11"/>
      <c r="E191" s="11"/>
      <c r="F191" s="61"/>
      <c r="G191" s="18"/>
      <c r="H191" s="56">
        <v>0</v>
      </c>
      <c r="I191" s="57">
        <f t="shared" si="19"/>
        <v>59.09090909090909</v>
      </c>
      <c r="M191" s="2">
        <v>440</v>
      </c>
    </row>
    <row r="192" spans="2:13" ht="12.75">
      <c r="B192" s="272"/>
      <c r="F192" s="51"/>
      <c r="H192" s="6">
        <f>H191-B192</f>
        <v>0</v>
      </c>
      <c r="I192" s="22">
        <f t="shared" si="19"/>
        <v>0</v>
      </c>
      <c r="M192" s="2">
        <v>440</v>
      </c>
    </row>
    <row r="193" spans="2:13" ht="12.75">
      <c r="B193" s="272"/>
      <c r="F193" s="51"/>
      <c r="H193" s="6">
        <f>H192-B193</f>
        <v>0</v>
      </c>
      <c r="I193" s="22">
        <f t="shared" si="19"/>
        <v>0</v>
      </c>
      <c r="M193" s="2">
        <v>440</v>
      </c>
    </row>
    <row r="194" spans="2:13" ht="12.75">
      <c r="B194" s="272">
        <v>700</v>
      </c>
      <c r="C194" s="1" t="s">
        <v>135</v>
      </c>
      <c r="D194" s="12" t="s">
        <v>19</v>
      </c>
      <c r="E194" s="1" t="s">
        <v>183</v>
      </c>
      <c r="F194" s="51" t="s">
        <v>136</v>
      </c>
      <c r="G194" s="27" t="s">
        <v>118</v>
      </c>
      <c r="H194" s="6">
        <f aca="true" t="shared" si="21" ref="H194:H200">H193-B194</f>
        <v>-700</v>
      </c>
      <c r="I194" s="22">
        <f t="shared" si="19"/>
        <v>1.5909090909090908</v>
      </c>
      <c r="K194" t="s">
        <v>20</v>
      </c>
      <c r="L194">
        <v>4</v>
      </c>
      <c r="M194" s="2">
        <v>440</v>
      </c>
    </row>
    <row r="195" spans="2:13" ht="12.75">
      <c r="B195" s="272">
        <v>1500</v>
      </c>
      <c r="C195" s="1" t="s">
        <v>137</v>
      </c>
      <c r="D195" s="12" t="s">
        <v>19</v>
      </c>
      <c r="E195" s="1" t="s">
        <v>183</v>
      </c>
      <c r="F195" s="51" t="s">
        <v>136</v>
      </c>
      <c r="G195" s="27" t="s">
        <v>118</v>
      </c>
      <c r="H195" s="6">
        <f t="shared" si="21"/>
        <v>-2200</v>
      </c>
      <c r="I195" s="22">
        <f t="shared" si="19"/>
        <v>3.409090909090909</v>
      </c>
      <c r="K195" t="s">
        <v>20</v>
      </c>
      <c r="L195">
        <v>4</v>
      </c>
      <c r="M195" s="2">
        <v>440</v>
      </c>
    </row>
    <row r="196" spans="2:13" ht="12.75">
      <c r="B196" s="272">
        <v>1500</v>
      </c>
      <c r="C196" s="1" t="s">
        <v>138</v>
      </c>
      <c r="D196" s="12" t="s">
        <v>19</v>
      </c>
      <c r="E196" s="1" t="s">
        <v>183</v>
      </c>
      <c r="F196" s="51" t="s">
        <v>136</v>
      </c>
      <c r="G196" s="27" t="s">
        <v>122</v>
      </c>
      <c r="H196" s="6">
        <f t="shared" si="21"/>
        <v>-3700</v>
      </c>
      <c r="I196" s="22">
        <f>+B196/M196</f>
        <v>3.409090909090909</v>
      </c>
      <c r="K196" t="s">
        <v>20</v>
      </c>
      <c r="L196">
        <v>4</v>
      </c>
      <c r="M196" s="2">
        <v>440</v>
      </c>
    </row>
    <row r="197" spans="2:13" ht="12.75">
      <c r="B197" s="272">
        <v>1500</v>
      </c>
      <c r="C197" s="1" t="s">
        <v>139</v>
      </c>
      <c r="D197" s="12" t="s">
        <v>19</v>
      </c>
      <c r="E197" s="1" t="s">
        <v>183</v>
      </c>
      <c r="F197" s="51" t="s">
        <v>136</v>
      </c>
      <c r="G197" s="27" t="s">
        <v>122</v>
      </c>
      <c r="H197" s="6">
        <f t="shared" si="21"/>
        <v>-5200</v>
      </c>
      <c r="I197" s="22">
        <f t="shared" si="19"/>
        <v>3.409090909090909</v>
      </c>
      <c r="K197" t="s">
        <v>20</v>
      </c>
      <c r="L197">
        <v>4</v>
      </c>
      <c r="M197" s="2">
        <v>440</v>
      </c>
    </row>
    <row r="198" spans="2:13" ht="12.75">
      <c r="B198" s="272">
        <v>1500</v>
      </c>
      <c r="C198" s="1" t="s">
        <v>140</v>
      </c>
      <c r="D198" s="12" t="s">
        <v>19</v>
      </c>
      <c r="E198" s="1" t="s">
        <v>183</v>
      </c>
      <c r="F198" s="51" t="s">
        <v>136</v>
      </c>
      <c r="G198" s="27" t="s">
        <v>125</v>
      </c>
      <c r="H198" s="6">
        <f t="shared" si="21"/>
        <v>-6700</v>
      </c>
      <c r="I198" s="22">
        <f t="shared" si="19"/>
        <v>3.409090909090909</v>
      </c>
      <c r="K198" t="s">
        <v>20</v>
      </c>
      <c r="L198">
        <v>4</v>
      </c>
      <c r="M198" s="2">
        <v>440</v>
      </c>
    </row>
    <row r="199" spans="2:13" ht="12.75">
      <c r="B199" s="272">
        <v>1500</v>
      </c>
      <c r="C199" s="1" t="s">
        <v>141</v>
      </c>
      <c r="D199" s="12" t="s">
        <v>19</v>
      </c>
      <c r="E199" s="1" t="s">
        <v>183</v>
      </c>
      <c r="F199" s="51" t="s">
        <v>136</v>
      </c>
      <c r="G199" s="27" t="s">
        <v>125</v>
      </c>
      <c r="H199" s="6">
        <f t="shared" si="21"/>
        <v>-8200</v>
      </c>
      <c r="I199" s="22">
        <f t="shared" si="19"/>
        <v>3.409090909090909</v>
      </c>
      <c r="K199" t="s">
        <v>20</v>
      </c>
      <c r="L199">
        <v>4</v>
      </c>
      <c r="M199" s="2">
        <v>440</v>
      </c>
    </row>
    <row r="200" spans="2:13" ht="12.75">
      <c r="B200" s="272">
        <v>1500</v>
      </c>
      <c r="C200" s="1" t="s">
        <v>142</v>
      </c>
      <c r="D200" s="12" t="s">
        <v>19</v>
      </c>
      <c r="E200" s="1" t="s">
        <v>183</v>
      </c>
      <c r="F200" s="51" t="s">
        <v>136</v>
      </c>
      <c r="G200" s="27" t="s">
        <v>127</v>
      </c>
      <c r="H200" s="6">
        <f t="shared" si="21"/>
        <v>-9700</v>
      </c>
      <c r="I200" s="22">
        <f t="shared" si="19"/>
        <v>3.409090909090909</v>
      </c>
      <c r="K200" t="s">
        <v>20</v>
      </c>
      <c r="L200">
        <v>4</v>
      </c>
      <c r="M200" s="2">
        <v>440</v>
      </c>
    </row>
    <row r="201" spans="2:13" ht="12.75">
      <c r="B201" s="272">
        <v>1500</v>
      </c>
      <c r="C201" s="1" t="s">
        <v>139</v>
      </c>
      <c r="D201" s="12" t="s">
        <v>19</v>
      </c>
      <c r="E201" s="1" t="s">
        <v>183</v>
      </c>
      <c r="F201" s="51" t="s">
        <v>136</v>
      </c>
      <c r="G201" s="27" t="s">
        <v>127</v>
      </c>
      <c r="H201" s="6">
        <f>H200-B201</f>
        <v>-11200</v>
      </c>
      <c r="I201" s="22">
        <f t="shared" si="19"/>
        <v>3.409090909090909</v>
      </c>
      <c r="K201" t="s">
        <v>20</v>
      </c>
      <c r="L201">
        <v>4</v>
      </c>
      <c r="M201" s="2">
        <v>440</v>
      </c>
    </row>
    <row r="202" spans="2:13" ht="12.75">
      <c r="B202" s="272">
        <v>1500</v>
      </c>
      <c r="C202" s="1" t="s">
        <v>847</v>
      </c>
      <c r="D202" s="12" t="s">
        <v>19</v>
      </c>
      <c r="E202" s="1" t="s">
        <v>183</v>
      </c>
      <c r="F202" s="51" t="s">
        <v>136</v>
      </c>
      <c r="G202" s="27" t="s">
        <v>127</v>
      </c>
      <c r="H202" s="6">
        <f>H201-B202</f>
        <v>-12700</v>
      </c>
      <c r="I202" s="22">
        <f t="shared" si="19"/>
        <v>3.409090909090909</v>
      </c>
      <c r="K202" t="s">
        <v>20</v>
      </c>
      <c r="L202">
        <v>4</v>
      </c>
      <c r="M202" s="2">
        <v>440</v>
      </c>
    </row>
    <row r="203" spans="2:13" ht="12.75">
      <c r="B203" s="272">
        <v>700</v>
      </c>
      <c r="C203" s="1" t="s">
        <v>60</v>
      </c>
      <c r="D203" s="12" t="s">
        <v>19</v>
      </c>
      <c r="E203" s="1" t="s">
        <v>183</v>
      </c>
      <c r="F203" s="51" t="s">
        <v>136</v>
      </c>
      <c r="G203" s="27" t="s">
        <v>127</v>
      </c>
      <c r="H203" s="6">
        <f>H202-B203</f>
        <v>-13400</v>
      </c>
      <c r="I203" s="22">
        <f t="shared" si="19"/>
        <v>1.5909090909090908</v>
      </c>
      <c r="K203" t="s">
        <v>20</v>
      </c>
      <c r="L203">
        <v>4</v>
      </c>
      <c r="M203" s="2">
        <v>440</v>
      </c>
    </row>
    <row r="204" spans="1:13" s="58" customFormat="1" ht="12.75">
      <c r="A204" s="11"/>
      <c r="B204" s="274">
        <f>SUM(B194:B203)</f>
        <v>13400</v>
      </c>
      <c r="C204" s="11" t="s">
        <v>30</v>
      </c>
      <c r="D204" s="11"/>
      <c r="E204" s="11"/>
      <c r="F204" s="61"/>
      <c r="G204" s="18"/>
      <c r="H204" s="56">
        <v>0</v>
      </c>
      <c r="I204" s="57">
        <f t="shared" si="19"/>
        <v>30.454545454545453</v>
      </c>
      <c r="M204" s="2">
        <v>440</v>
      </c>
    </row>
    <row r="205" spans="2:13" ht="12.75">
      <c r="B205" s="272"/>
      <c r="F205" s="51"/>
      <c r="H205" s="6">
        <f aca="true" t="shared" si="22" ref="H205:H210">H204-B205</f>
        <v>0</v>
      </c>
      <c r="I205" s="22">
        <f t="shared" si="19"/>
        <v>0</v>
      </c>
      <c r="M205" s="2">
        <v>440</v>
      </c>
    </row>
    <row r="206" spans="2:13" ht="12.75">
      <c r="B206" s="272"/>
      <c r="F206" s="51"/>
      <c r="H206" s="6">
        <f t="shared" si="22"/>
        <v>0</v>
      </c>
      <c r="I206" s="22">
        <f t="shared" si="19"/>
        <v>0</v>
      </c>
      <c r="M206" s="2">
        <v>440</v>
      </c>
    </row>
    <row r="207" spans="2:13" ht="12.75">
      <c r="B207" s="272">
        <v>1200</v>
      </c>
      <c r="C207" s="1" t="s">
        <v>31</v>
      </c>
      <c r="D207" s="12" t="s">
        <v>19</v>
      </c>
      <c r="E207" s="1" t="s">
        <v>32</v>
      </c>
      <c r="F207" s="51" t="s">
        <v>136</v>
      </c>
      <c r="G207" s="27" t="s">
        <v>118</v>
      </c>
      <c r="H207" s="6">
        <f t="shared" si="22"/>
        <v>-1200</v>
      </c>
      <c r="I207" s="22">
        <v>2.4</v>
      </c>
      <c r="K207" t="s">
        <v>20</v>
      </c>
      <c r="L207">
        <v>4</v>
      </c>
      <c r="M207" s="2">
        <v>440</v>
      </c>
    </row>
    <row r="208" spans="2:13" ht="12.75">
      <c r="B208" s="272">
        <v>1500</v>
      </c>
      <c r="C208" s="1" t="s">
        <v>31</v>
      </c>
      <c r="D208" s="12" t="s">
        <v>19</v>
      </c>
      <c r="E208" s="1" t="s">
        <v>32</v>
      </c>
      <c r="F208" s="51" t="s">
        <v>136</v>
      </c>
      <c r="G208" s="27" t="s">
        <v>122</v>
      </c>
      <c r="H208" s="6">
        <f t="shared" si="22"/>
        <v>-2700</v>
      </c>
      <c r="I208" s="22">
        <v>3</v>
      </c>
      <c r="K208" t="s">
        <v>20</v>
      </c>
      <c r="L208">
        <v>4</v>
      </c>
      <c r="M208" s="2">
        <v>440</v>
      </c>
    </row>
    <row r="209" spans="2:13" ht="12.75">
      <c r="B209" s="272">
        <v>1500</v>
      </c>
      <c r="C209" s="1" t="s">
        <v>31</v>
      </c>
      <c r="D209" s="12" t="s">
        <v>19</v>
      </c>
      <c r="E209" s="1" t="s">
        <v>32</v>
      </c>
      <c r="F209" s="51" t="s">
        <v>136</v>
      </c>
      <c r="G209" s="27" t="s">
        <v>125</v>
      </c>
      <c r="H209" s="6">
        <f t="shared" si="22"/>
        <v>-4200</v>
      </c>
      <c r="I209" s="22">
        <v>3</v>
      </c>
      <c r="K209" t="s">
        <v>20</v>
      </c>
      <c r="L209">
        <v>4</v>
      </c>
      <c r="M209" s="2">
        <v>440</v>
      </c>
    </row>
    <row r="210" spans="2:13" ht="12.75">
      <c r="B210" s="272">
        <v>1500</v>
      </c>
      <c r="C210" s="1" t="s">
        <v>31</v>
      </c>
      <c r="D210" s="12" t="s">
        <v>19</v>
      </c>
      <c r="E210" s="1" t="s">
        <v>32</v>
      </c>
      <c r="F210" s="51" t="s">
        <v>136</v>
      </c>
      <c r="G210" s="27" t="s">
        <v>127</v>
      </c>
      <c r="H210" s="6">
        <f t="shared" si="22"/>
        <v>-5700</v>
      </c>
      <c r="I210" s="22">
        <v>3</v>
      </c>
      <c r="K210" t="s">
        <v>20</v>
      </c>
      <c r="L210">
        <v>4</v>
      </c>
      <c r="M210" s="2">
        <v>440</v>
      </c>
    </row>
    <row r="211" spans="1:13" s="58" customFormat="1" ht="12.75">
      <c r="A211" s="11"/>
      <c r="B211" s="274">
        <f>SUM(B207:B210)</f>
        <v>5700</v>
      </c>
      <c r="C211" s="11"/>
      <c r="D211" s="11"/>
      <c r="E211" s="11" t="s">
        <v>32</v>
      </c>
      <c r="F211" s="61"/>
      <c r="G211" s="18"/>
      <c r="H211" s="56">
        <v>0</v>
      </c>
      <c r="I211" s="57">
        <f t="shared" si="19"/>
        <v>12.954545454545455</v>
      </c>
      <c r="M211" s="2">
        <v>440</v>
      </c>
    </row>
    <row r="212" spans="2:13" ht="12.75">
      <c r="B212" s="272"/>
      <c r="F212" s="51"/>
      <c r="H212" s="6">
        <f>H211-B212</f>
        <v>0</v>
      </c>
      <c r="I212" s="22">
        <f t="shared" si="19"/>
        <v>0</v>
      </c>
      <c r="M212" s="2">
        <v>440</v>
      </c>
    </row>
    <row r="213" spans="2:13" ht="12.75">
      <c r="B213" s="272"/>
      <c r="F213" s="51"/>
      <c r="H213" s="6">
        <f>H212-B213</f>
        <v>0</v>
      </c>
      <c r="I213" s="22">
        <f t="shared" si="19"/>
        <v>0</v>
      </c>
      <c r="M213" s="2">
        <v>440</v>
      </c>
    </row>
    <row r="214" spans="2:13" ht="12.75">
      <c r="B214" s="272">
        <v>5000</v>
      </c>
      <c r="C214" s="1" t="s">
        <v>33</v>
      </c>
      <c r="D214" s="12" t="s">
        <v>19</v>
      </c>
      <c r="E214" s="1" t="s">
        <v>183</v>
      </c>
      <c r="F214" s="51" t="s">
        <v>143</v>
      </c>
      <c r="G214" s="27" t="s">
        <v>118</v>
      </c>
      <c r="H214" s="6">
        <f>H213-B214</f>
        <v>-5000</v>
      </c>
      <c r="I214" s="22">
        <v>10</v>
      </c>
      <c r="K214" t="s">
        <v>20</v>
      </c>
      <c r="L214">
        <v>4</v>
      </c>
      <c r="M214" s="2">
        <v>440</v>
      </c>
    </row>
    <row r="215" spans="2:13" ht="12.75">
      <c r="B215" s="272">
        <v>5000</v>
      </c>
      <c r="C215" s="1" t="s">
        <v>33</v>
      </c>
      <c r="D215" s="12" t="s">
        <v>19</v>
      </c>
      <c r="E215" s="1" t="s">
        <v>183</v>
      </c>
      <c r="F215" s="51" t="s">
        <v>143</v>
      </c>
      <c r="G215" s="27" t="s">
        <v>122</v>
      </c>
      <c r="H215" s="6">
        <f>H214-B215</f>
        <v>-10000</v>
      </c>
      <c r="I215" s="22">
        <v>10</v>
      </c>
      <c r="K215" t="s">
        <v>20</v>
      </c>
      <c r="L215">
        <v>4</v>
      </c>
      <c r="M215" s="2">
        <v>440</v>
      </c>
    </row>
    <row r="216" spans="2:13" ht="12.75">
      <c r="B216" s="272">
        <v>5000</v>
      </c>
      <c r="C216" s="1" t="s">
        <v>33</v>
      </c>
      <c r="D216" s="12" t="s">
        <v>19</v>
      </c>
      <c r="E216" s="1" t="s">
        <v>183</v>
      </c>
      <c r="F216" s="51" t="s">
        <v>143</v>
      </c>
      <c r="G216" s="27" t="s">
        <v>125</v>
      </c>
      <c r="H216" s="6">
        <f>H215-B216</f>
        <v>-15000</v>
      </c>
      <c r="I216" s="22">
        <v>10</v>
      </c>
      <c r="K216" t="s">
        <v>20</v>
      </c>
      <c r="L216">
        <v>4</v>
      </c>
      <c r="M216" s="2">
        <v>440</v>
      </c>
    </row>
    <row r="217" spans="1:13" s="58" customFormat="1" ht="12.75">
      <c r="A217" s="11"/>
      <c r="B217" s="274">
        <f>SUM(B214:B216)</f>
        <v>15000</v>
      </c>
      <c r="C217" s="11" t="s">
        <v>33</v>
      </c>
      <c r="D217" s="11"/>
      <c r="E217" s="11"/>
      <c r="F217" s="61"/>
      <c r="G217" s="18"/>
      <c r="H217" s="56">
        <v>0</v>
      </c>
      <c r="I217" s="57">
        <f>+B217/M217</f>
        <v>34.09090909090909</v>
      </c>
      <c r="M217" s="2">
        <v>440</v>
      </c>
    </row>
    <row r="218" spans="2:13" ht="12.75">
      <c r="B218" s="272"/>
      <c r="F218" s="51"/>
      <c r="H218" s="6">
        <f aca="true" t="shared" si="23" ref="H218:H223">H217-B218</f>
        <v>0</v>
      </c>
      <c r="I218" s="22">
        <f t="shared" si="19"/>
        <v>0</v>
      </c>
      <c r="M218" s="2">
        <v>440</v>
      </c>
    </row>
    <row r="219" spans="2:13" ht="12.75">
      <c r="B219" s="272"/>
      <c r="F219" s="51"/>
      <c r="H219" s="6">
        <f t="shared" si="23"/>
        <v>0</v>
      </c>
      <c r="I219" s="22">
        <f t="shared" si="19"/>
        <v>0</v>
      </c>
      <c r="M219" s="2">
        <v>440</v>
      </c>
    </row>
    <row r="220" spans="2:13" ht="12.75">
      <c r="B220" s="272">
        <v>2000</v>
      </c>
      <c r="C220" s="1" t="s">
        <v>35</v>
      </c>
      <c r="D220" s="12" t="s">
        <v>19</v>
      </c>
      <c r="E220" s="1" t="s">
        <v>183</v>
      </c>
      <c r="F220" s="51" t="s">
        <v>136</v>
      </c>
      <c r="G220" s="27" t="s">
        <v>118</v>
      </c>
      <c r="H220" s="6">
        <f t="shared" si="23"/>
        <v>-2000</v>
      </c>
      <c r="I220" s="22">
        <v>4</v>
      </c>
      <c r="K220" t="s">
        <v>20</v>
      </c>
      <c r="L220">
        <v>4</v>
      </c>
      <c r="M220" s="2">
        <v>440</v>
      </c>
    </row>
    <row r="221" spans="2:13" ht="12.75">
      <c r="B221" s="272">
        <v>2000</v>
      </c>
      <c r="C221" s="1" t="s">
        <v>35</v>
      </c>
      <c r="D221" s="12" t="s">
        <v>19</v>
      </c>
      <c r="E221" s="1" t="s">
        <v>183</v>
      </c>
      <c r="F221" s="51" t="s">
        <v>136</v>
      </c>
      <c r="G221" s="27" t="s">
        <v>122</v>
      </c>
      <c r="H221" s="6">
        <f t="shared" si="23"/>
        <v>-4000</v>
      </c>
      <c r="I221" s="22">
        <v>4</v>
      </c>
      <c r="K221" t="s">
        <v>20</v>
      </c>
      <c r="L221">
        <v>4</v>
      </c>
      <c r="M221" s="2">
        <v>440</v>
      </c>
    </row>
    <row r="222" spans="2:13" ht="12.75">
      <c r="B222" s="272">
        <v>2000</v>
      </c>
      <c r="C222" s="1" t="s">
        <v>35</v>
      </c>
      <c r="D222" s="12" t="s">
        <v>19</v>
      </c>
      <c r="E222" s="1" t="s">
        <v>183</v>
      </c>
      <c r="F222" s="51" t="s">
        <v>136</v>
      </c>
      <c r="G222" s="27" t="s">
        <v>125</v>
      </c>
      <c r="H222" s="6">
        <f t="shared" si="23"/>
        <v>-6000</v>
      </c>
      <c r="I222" s="22">
        <v>4</v>
      </c>
      <c r="K222" t="s">
        <v>20</v>
      </c>
      <c r="L222">
        <v>4</v>
      </c>
      <c r="M222" s="2">
        <v>440</v>
      </c>
    </row>
    <row r="223" spans="2:13" ht="12.75">
      <c r="B223" s="272">
        <v>2000</v>
      </c>
      <c r="C223" s="1" t="s">
        <v>35</v>
      </c>
      <c r="D223" s="12" t="s">
        <v>19</v>
      </c>
      <c r="E223" s="1" t="s">
        <v>183</v>
      </c>
      <c r="F223" s="51" t="s">
        <v>136</v>
      </c>
      <c r="G223" s="27" t="s">
        <v>127</v>
      </c>
      <c r="H223" s="6">
        <f t="shared" si="23"/>
        <v>-8000</v>
      </c>
      <c r="I223" s="22">
        <v>4</v>
      </c>
      <c r="K223" t="s">
        <v>20</v>
      </c>
      <c r="L223">
        <v>4</v>
      </c>
      <c r="M223" s="2">
        <v>440</v>
      </c>
    </row>
    <row r="224" spans="1:13" s="58" customFormat="1" ht="12.75">
      <c r="A224" s="11"/>
      <c r="B224" s="274">
        <f>SUM(B220:B223)</f>
        <v>8000</v>
      </c>
      <c r="C224" s="11" t="s">
        <v>35</v>
      </c>
      <c r="D224" s="11"/>
      <c r="E224" s="11"/>
      <c r="F224" s="61"/>
      <c r="G224" s="18"/>
      <c r="H224" s="56">
        <v>0</v>
      </c>
      <c r="I224" s="57">
        <f>+B224/M224</f>
        <v>18.181818181818183</v>
      </c>
      <c r="M224" s="2">
        <v>440</v>
      </c>
    </row>
    <row r="225" spans="2:13" ht="12.75">
      <c r="B225" s="272"/>
      <c r="F225" s="51"/>
      <c r="H225" s="6">
        <f aca="true" t="shared" si="24" ref="H225:H230">H224-B225</f>
        <v>0</v>
      </c>
      <c r="I225" s="22">
        <f>+B225/M225</f>
        <v>0</v>
      </c>
      <c r="M225" s="2">
        <v>440</v>
      </c>
    </row>
    <row r="226" spans="2:13" ht="12.75">
      <c r="B226" s="272"/>
      <c r="F226" s="51"/>
      <c r="H226" s="6">
        <f t="shared" si="24"/>
        <v>0</v>
      </c>
      <c r="I226" s="22">
        <f>+B226/M226</f>
        <v>0</v>
      </c>
      <c r="M226" s="2">
        <v>440</v>
      </c>
    </row>
    <row r="227" spans="2:13" ht="12.75">
      <c r="B227" s="272">
        <v>500</v>
      </c>
      <c r="C227" s="1" t="s">
        <v>36</v>
      </c>
      <c r="D227" s="12" t="s">
        <v>19</v>
      </c>
      <c r="E227" s="1" t="s">
        <v>106</v>
      </c>
      <c r="F227" s="51" t="s">
        <v>136</v>
      </c>
      <c r="G227" s="27" t="s">
        <v>118</v>
      </c>
      <c r="H227" s="6">
        <f t="shared" si="24"/>
        <v>-500</v>
      </c>
      <c r="I227" s="22">
        <v>1</v>
      </c>
      <c r="K227" t="s">
        <v>20</v>
      </c>
      <c r="L227">
        <v>4</v>
      </c>
      <c r="M227" s="2">
        <v>440</v>
      </c>
    </row>
    <row r="228" spans="2:13" ht="12.75">
      <c r="B228" s="272">
        <v>1000</v>
      </c>
      <c r="C228" s="1" t="s">
        <v>36</v>
      </c>
      <c r="D228" s="12" t="s">
        <v>19</v>
      </c>
      <c r="E228" s="1" t="s">
        <v>106</v>
      </c>
      <c r="F228" s="51" t="s">
        <v>136</v>
      </c>
      <c r="G228" s="27" t="s">
        <v>122</v>
      </c>
      <c r="H228" s="6">
        <f t="shared" si="24"/>
        <v>-1500</v>
      </c>
      <c r="I228" s="22">
        <v>2</v>
      </c>
      <c r="K228" t="s">
        <v>20</v>
      </c>
      <c r="L228">
        <v>4</v>
      </c>
      <c r="M228" s="2">
        <v>440</v>
      </c>
    </row>
    <row r="229" spans="2:13" ht="12.75">
      <c r="B229" s="272">
        <v>500</v>
      </c>
      <c r="C229" s="1" t="s">
        <v>36</v>
      </c>
      <c r="D229" s="12" t="s">
        <v>19</v>
      </c>
      <c r="E229" s="1" t="s">
        <v>106</v>
      </c>
      <c r="F229" s="51" t="s">
        <v>136</v>
      </c>
      <c r="G229" s="27" t="s">
        <v>125</v>
      </c>
      <c r="H229" s="6">
        <f t="shared" si="24"/>
        <v>-2000</v>
      </c>
      <c r="I229" s="22">
        <v>1</v>
      </c>
      <c r="K229" t="s">
        <v>20</v>
      </c>
      <c r="L229">
        <v>4</v>
      </c>
      <c r="M229" s="2">
        <v>440</v>
      </c>
    </row>
    <row r="230" spans="2:13" ht="12.75">
      <c r="B230" s="272">
        <v>500</v>
      </c>
      <c r="C230" s="1" t="s">
        <v>36</v>
      </c>
      <c r="D230" s="12" t="s">
        <v>19</v>
      </c>
      <c r="E230" s="1" t="s">
        <v>106</v>
      </c>
      <c r="F230" s="51" t="s">
        <v>136</v>
      </c>
      <c r="G230" s="27" t="s">
        <v>127</v>
      </c>
      <c r="H230" s="6">
        <f t="shared" si="24"/>
        <v>-2500</v>
      </c>
      <c r="I230" s="22">
        <v>1</v>
      </c>
      <c r="K230" t="s">
        <v>20</v>
      </c>
      <c r="L230">
        <v>4</v>
      </c>
      <c r="M230" s="2">
        <v>440</v>
      </c>
    </row>
    <row r="231" spans="1:13" s="58" customFormat="1" ht="12.75">
      <c r="A231" s="11"/>
      <c r="B231" s="274">
        <f>SUM(B227:B230)</f>
        <v>2500</v>
      </c>
      <c r="C231" s="11"/>
      <c r="D231" s="11"/>
      <c r="E231" s="11" t="s">
        <v>106</v>
      </c>
      <c r="F231" s="61"/>
      <c r="G231" s="18"/>
      <c r="H231" s="56">
        <v>0</v>
      </c>
      <c r="I231" s="57">
        <f aca="true" t="shared" si="25" ref="I231:I237">+B231/M231</f>
        <v>5.681818181818182</v>
      </c>
      <c r="M231" s="2">
        <v>440</v>
      </c>
    </row>
    <row r="232" spans="2:13" ht="12.75">
      <c r="B232" s="272"/>
      <c r="F232" s="51"/>
      <c r="H232" s="6">
        <f>H231-B232</f>
        <v>0</v>
      </c>
      <c r="I232" s="22">
        <f t="shared" si="25"/>
        <v>0</v>
      </c>
      <c r="M232" s="2">
        <v>440</v>
      </c>
    </row>
    <row r="233" spans="2:13" ht="12.75">
      <c r="B233" s="272"/>
      <c r="F233" s="51"/>
      <c r="H233" s="6">
        <f>H232-B233</f>
        <v>0</v>
      </c>
      <c r="I233" s="22">
        <f t="shared" si="25"/>
        <v>0</v>
      </c>
      <c r="M233" s="2">
        <v>440</v>
      </c>
    </row>
    <row r="234" spans="2:13" ht="12.75">
      <c r="B234" s="272"/>
      <c r="F234" s="51"/>
      <c r="H234" s="6">
        <f>H233-B234</f>
        <v>0</v>
      </c>
      <c r="I234" s="22">
        <f t="shared" si="25"/>
        <v>0</v>
      </c>
      <c r="M234" s="2">
        <v>440</v>
      </c>
    </row>
    <row r="235" spans="2:13" ht="12.75">
      <c r="B235" s="272"/>
      <c r="F235" s="51"/>
      <c r="H235" s="6">
        <f>H234-B235</f>
        <v>0</v>
      </c>
      <c r="I235" s="22">
        <f t="shared" si="25"/>
        <v>0</v>
      </c>
      <c r="M235" s="2">
        <v>440</v>
      </c>
    </row>
    <row r="236" spans="1:13" s="58" customFormat="1" ht="12.75">
      <c r="A236" s="11"/>
      <c r="B236" s="274">
        <f>+B242+B248+B256+B264+B269+B277+B281+B285</f>
        <v>60100</v>
      </c>
      <c r="C236" s="52" t="s">
        <v>144</v>
      </c>
      <c r="D236" s="53" t="s">
        <v>145</v>
      </c>
      <c r="E236" s="52" t="s">
        <v>146</v>
      </c>
      <c r="F236" s="54" t="s">
        <v>78</v>
      </c>
      <c r="G236" s="55" t="s">
        <v>79</v>
      </c>
      <c r="H236" s="70"/>
      <c r="I236" s="57">
        <f t="shared" si="25"/>
        <v>136.5909090909091</v>
      </c>
      <c r="J236" s="57"/>
      <c r="K236" s="57"/>
      <c r="M236" s="2">
        <v>440</v>
      </c>
    </row>
    <row r="237" spans="2:13" ht="12.75">
      <c r="B237" s="272"/>
      <c r="F237" s="51"/>
      <c r="H237" s="6">
        <v>0</v>
      </c>
      <c r="I237" s="22">
        <f t="shared" si="25"/>
        <v>0</v>
      </c>
      <c r="M237" s="2">
        <v>440</v>
      </c>
    </row>
    <row r="238" spans="2:13" ht="12.75">
      <c r="B238" s="272">
        <v>2500</v>
      </c>
      <c r="C238" s="1" t="s">
        <v>18</v>
      </c>
      <c r="D238" s="1" t="s">
        <v>19</v>
      </c>
      <c r="E238" s="1" t="s">
        <v>80</v>
      </c>
      <c r="F238" s="51" t="s">
        <v>147</v>
      </c>
      <c r="G238" s="27" t="s">
        <v>118</v>
      </c>
      <c r="H238" s="6">
        <f>H237-B238</f>
        <v>-2500</v>
      </c>
      <c r="I238" s="22">
        <v>5</v>
      </c>
      <c r="K238" t="s">
        <v>18</v>
      </c>
      <c r="L238">
        <v>5</v>
      </c>
      <c r="M238" s="2">
        <v>440</v>
      </c>
    </row>
    <row r="239" spans="2:13" ht="12.75">
      <c r="B239" s="272">
        <v>2500</v>
      </c>
      <c r="C239" s="1" t="s">
        <v>18</v>
      </c>
      <c r="D239" s="1" t="s">
        <v>19</v>
      </c>
      <c r="E239" s="1" t="s">
        <v>80</v>
      </c>
      <c r="F239" s="51" t="s">
        <v>148</v>
      </c>
      <c r="G239" s="27" t="s">
        <v>122</v>
      </c>
      <c r="H239" s="6">
        <f>H238-B239</f>
        <v>-5000</v>
      </c>
      <c r="I239" s="22">
        <v>5</v>
      </c>
      <c r="K239" t="s">
        <v>18</v>
      </c>
      <c r="L239">
        <v>5</v>
      </c>
      <c r="M239" s="2">
        <v>440</v>
      </c>
    </row>
    <row r="240" spans="2:13" ht="12.75">
      <c r="B240" s="272">
        <v>2500</v>
      </c>
      <c r="C240" s="1" t="s">
        <v>18</v>
      </c>
      <c r="D240" s="1" t="s">
        <v>19</v>
      </c>
      <c r="E240" s="1" t="s">
        <v>80</v>
      </c>
      <c r="F240" s="51" t="s">
        <v>149</v>
      </c>
      <c r="G240" s="27" t="s">
        <v>125</v>
      </c>
      <c r="H240" s="6">
        <f>H239-B240</f>
        <v>-7500</v>
      </c>
      <c r="I240" s="22">
        <v>5</v>
      </c>
      <c r="K240" t="s">
        <v>18</v>
      </c>
      <c r="L240">
        <v>5</v>
      </c>
      <c r="M240" s="2">
        <v>440</v>
      </c>
    </row>
    <row r="241" spans="2:13" ht="12.75">
      <c r="B241" s="272">
        <v>2500</v>
      </c>
      <c r="C241" s="1" t="s">
        <v>18</v>
      </c>
      <c r="D241" s="1" t="s">
        <v>19</v>
      </c>
      <c r="E241" s="1" t="s">
        <v>80</v>
      </c>
      <c r="F241" s="51" t="s">
        <v>150</v>
      </c>
      <c r="G241" s="27" t="s">
        <v>127</v>
      </c>
      <c r="H241" s="6">
        <f>H240-B241</f>
        <v>-10000</v>
      </c>
      <c r="I241" s="22">
        <v>5</v>
      </c>
      <c r="K241" t="s">
        <v>18</v>
      </c>
      <c r="L241">
        <v>5</v>
      </c>
      <c r="M241" s="2">
        <v>440</v>
      </c>
    </row>
    <row r="242" spans="1:13" s="58" customFormat="1" ht="12.75">
      <c r="A242" s="11"/>
      <c r="B242" s="274">
        <f>SUM(B238:B241)</f>
        <v>10000</v>
      </c>
      <c r="C242" s="11" t="s">
        <v>18</v>
      </c>
      <c r="D242" s="11"/>
      <c r="E242" s="11"/>
      <c r="F242" s="61"/>
      <c r="G242" s="18"/>
      <c r="H242" s="56">
        <v>0</v>
      </c>
      <c r="I242" s="57">
        <f>+B242/M242</f>
        <v>22.727272727272727</v>
      </c>
      <c r="M242" s="2">
        <v>440</v>
      </c>
    </row>
    <row r="243" spans="2:13" ht="12.75">
      <c r="B243" s="272"/>
      <c r="F243" s="51"/>
      <c r="H243" s="6">
        <f>H242-B243</f>
        <v>0</v>
      </c>
      <c r="I243" s="22">
        <f>+B243/M243</f>
        <v>0</v>
      </c>
      <c r="M243" s="2">
        <v>440</v>
      </c>
    </row>
    <row r="244" spans="2:13" ht="12.75">
      <c r="B244" s="272"/>
      <c r="F244" s="51"/>
      <c r="H244" s="6">
        <f>H243-B244</f>
        <v>0</v>
      </c>
      <c r="I244" s="22">
        <f>+B244/M244</f>
        <v>0</v>
      </c>
      <c r="M244" s="2">
        <v>440</v>
      </c>
    </row>
    <row r="245" spans="2:13" ht="12.75">
      <c r="B245" s="272">
        <v>2400</v>
      </c>
      <c r="C245" s="1" t="s">
        <v>89</v>
      </c>
      <c r="D245" s="1" t="s">
        <v>19</v>
      </c>
      <c r="E245" s="1" t="s">
        <v>86</v>
      </c>
      <c r="F245" s="51" t="s">
        <v>151</v>
      </c>
      <c r="G245" s="27" t="s">
        <v>152</v>
      </c>
      <c r="H245" s="6">
        <f>H244-B245</f>
        <v>-2400</v>
      </c>
      <c r="I245" s="22">
        <v>4.8</v>
      </c>
      <c r="K245" s="15" t="s">
        <v>80</v>
      </c>
      <c r="L245">
        <v>5</v>
      </c>
      <c r="M245" s="2">
        <v>440</v>
      </c>
    </row>
    <row r="246" spans="2:13" ht="12.75">
      <c r="B246" s="272">
        <v>3300</v>
      </c>
      <c r="C246" s="1" t="s">
        <v>93</v>
      </c>
      <c r="D246" s="1" t="s">
        <v>19</v>
      </c>
      <c r="E246" s="1" t="s">
        <v>86</v>
      </c>
      <c r="F246" s="51" t="s">
        <v>151</v>
      </c>
      <c r="G246" s="27" t="s">
        <v>153</v>
      </c>
      <c r="H246" s="6">
        <f>H245-B246</f>
        <v>-5700</v>
      </c>
      <c r="I246" s="22">
        <v>6.6</v>
      </c>
      <c r="K246" s="15" t="s">
        <v>80</v>
      </c>
      <c r="L246">
        <v>5</v>
      </c>
      <c r="M246" s="2">
        <v>440</v>
      </c>
    </row>
    <row r="247" spans="2:13" ht="12.75">
      <c r="B247" s="272">
        <v>4000</v>
      </c>
      <c r="C247" s="1" t="s">
        <v>154</v>
      </c>
      <c r="D247" s="1" t="s">
        <v>19</v>
      </c>
      <c r="E247" s="1" t="s">
        <v>86</v>
      </c>
      <c r="F247" s="51" t="s">
        <v>151</v>
      </c>
      <c r="G247" s="27" t="s">
        <v>125</v>
      </c>
      <c r="H247" s="6">
        <f>H246-B247</f>
        <v>-9700</v>
      </c>
      <c r="I247" s="22">
        <v>7.6</v>
      </c>
      <c r="K247" s="15" t="s">
        <v>80</v>
      </c>
      <c r="L247">
        <v>5</v>
      </c>
      <c r="M247" s="2">
        <v>440</v>
      </c>
    </row>
    <row r="248" spans="1:13" s="58" customFormat="1" ht="12.75">
      <c r="A248" s="11"/>
      <c r="B248" s="274">
        <f>SUM(B245:B247)</f>
        <v>9700</v>
      </c>
      <c r="C248" s="11" t="s">
        <v>96</v>
      </c>
      <c r="D248" s="11"/>
      <c r="E248" s="11"/>
      <c r="F248" s="61"/>
      <c r="G248" s="18"/>
      <c r="H248" s="56">
        <v>0</v>
      </c>
      <c r="I248" s="57">
        <f aca="true" t="shared" si="26" ref="I248:I311">+B248/M248</f>
        <v>22.045454545454547</v>
      </c>
      <c r="M248" s="2">
        <v>440</v>
      </c>
    </row>
    <row r="249" spans="2:13" ht="12.75">
      <c r="B249" s="272"/>
      <c r="F249" s="51"/>
      <c r="H249" s="6">
        <f aca="true" t="shared" si="27" ref="H249:H255">H248-B249</f>
        <v>0</v>
      </c>
      <c r="I249" s="22">
        <f t="shared" si="26"/>
        <v>0</v>
      </c>
      <c r="M249" s="2">
        <v>440</v>
      </c>
    </row>
    <row r="250" spans="2:13" ht="12.75">
      <c r="B250" s="272"/>
      <c r="F250" s="51"/>
      <c r="H250" s="6">
        <f t="shared" si="27"/>
        <v>0</v>
      </c>
      <c r="I250" s="22">
        <f t="shared" si="26"/>
        <v>0</v>
      </c>
      <c r="M250" s="2">
        <v>440</v>
      </c>
    </row>
    <row r="251" spans="2:13" ht="12.75">
      <c r="B251" s="272">
        <v>3500</v>
      </c>
      <c r="C251" s="1" t="s">
        <v>155</v>
      </c>
      <c r="D251" s="1" t="s">
        <v>19</v>
      </c>
      <c r="E251" s="1" t="s">
        <v>183</v>
      </c>
      <c r="F251" s="51" t="s">
        <v>156</v>
      </c>
      <c r="G251" s="27" t="s">
        <v>157</v>
      </c>
      <c r="H251" s="6">
        <f t="shared" si="27"/>
        <v>-3500</v>
      </c>
      <c r="I251" s="22">
        <f t="shared" si="26"/>
        <v>7.954545454545454</v>
      </c>
      <c r="K251" s="15" t="s">
        <v>80</v>
      </c>
      <c r="L251">
        <v>5</v>
      </c>
      <c r="M251" s="2">
        <v>440</v>
      </c>
    </row>
    <row r="252" spans="2:13" ht="12.75">
      <c r="B252" s="272">
        <v>1700</v>
      </c>
      <c r="C252" s="1" t="s">
        <v>158</v>
      </c>
      <c r="D252" s="1" t="s">
        <v>19</v>
      </c>
      <c r="E252" s="1" t="s">
        <v>183</v>
      </c>
      <c r="F252" s="51" t="s">
        <v>151</v>
      </c>
      <c r="G252" s="27" t="s">
        <v>152</v>
      </c>
      <c r="H252" s="6">
        <f t="shared" si="27"/>
        <v>-5200</v>
      </c>
      <c r="I252" s="22">
        <f t="shared" si="26"/>
        <v>3.8636363636363638</v>
      </c>
      <c r="K252" s="15" t="s">
        <v>80</v>
      </c>
      <c r="L252">
        <v>5</v>
      </c>
      <c r="M252" s="2">
        <v>440</v>
      </c>
    </row>
    <row r="253" spans="2:13" ht="12.75">
      <c r="B253" s="272">
        <v>600</v>
      </c>
      <c r="C253" s="1" t="s">
        <v>99</v>
      </c>
      <c r="D253" s="1" t="s">
        <v>19</v>
      </c>
      <c r="E253" s="1" t="s">
        <v>183</v>
      </c>
      <c r="F253" s="51" t="s">
        <v>151</v>
      </c>
      <c r="G253" s="27" t="s">
        <v>153</v>
      </c>
      <c r="H253" s="6">
        <f t="shared" si="27"/>
        <v>-5800</v>
      </c>
      <c r="I253" s="22">
        <f t="shared" si="26"/>
        <v>1.3636363636363635</v>
      </c>
      <c r="K253" s="15" t="s">
        <v>80</v>
      </c>
      <c r="L253">
        <v>5</v>
      </c>
      <c r="M253" s="2">
        <v>440</v>
      </c>
    </row>
    <row r="254" spans="2:13" ht="12.75">
      <c r="B254" s="272">
        <v>600</v>
      </c>
      <c r="C254" s="1" t="s">
        <v>100</v>
      </c>
      <c r="D254" s="1" t="s">
        <v>19</v>
      </c>
      <c r="E254" s="1" t="s">
        <v>183</v>
      </c>
      <c r="F254" s="51" t="s">
        <v>151</v>
      </c>
      <c r="G254" s="27" t="s">
        <v>153</v>
      </c>
      <c r="H254" s="6">
        <f t="shared" si="27"/>
        <v>-6400</v>
      </c>
      <c r="I254" s="22">
        <f t="shared" si="26"/>
        <v>1.3636363636363635</v>
      </c>
      <c r="K254" s="15" t="s">
        <v>80</v>
      </c>
      <c r="L254">
        <v>5</v>
      </c>
      <c r="M254" s="2">
        <v>440</v>
      </c>
    </row>
    <row r="255" spans="2:13" ht="12.75">
      <c r="B255" s="272">
        <v>4000</v>
      </c>
      <c r="C255" s="1" t="s">
        <v>101</v>
      </c>
      <c r="D255" s="1" t="s">
        <v>19</v>
      </c>
      <c r="E255" s="1" t="s">
        <v>183</v>
      </c>
      <c r="F255" s="51" t="s">
        <v>159</v>
      </c>
      <c r="G255" s="27" t="s">
        <v>160</v>
      </c>
      <c r="H255" s="6">
        <f t="shared" si="27"/>
        <v>-10400</v>
      </c>
      <c r="I255" s="22">
        <f t="shared" si="26"/>
        <v>9.090909090909092</v>
      </c>
      <c r="K255" s="15" t="s">
        <v>80</v>
      </c>
      <c r="L255">
        <v>5</v>
      </c>
      <c r="M255" s="2">
        <v>440</v>
      </c>
    </row>
    <row r="256" spans="1:13" s="58" customFormat="1" ht="12.75">
      <c r="A256" s="11"/>
      <c r="B256" s="274">
        <f>SUM(B251:B255)</f>
        <v>10400</v>
      </c>
      <c r="C256" s="11" t="s">
        <v>30</v>
      </c>
      <c r="D256" s="11"/>
      <c r="E256" s="11"/>
      <c r="F256" s="61"/>
      <c r="G256" s="18"/>
      <c r="H256" s="56">
        <v>0</v>
      </c>
      <c r="I256" s="57">
        <f t="shared" si="26"/>
        <v>23.636363636363637</v>
      </c>
      <c r="M256" s="2">
        <v>440</v>
      </c>
    </row>
    <row r="257" spans="2:13" ht="12.75">
      <c r="B257" s="272"/>
      <c r="F257" s="51"/>
      <c r="H257" s="6">
        <f aca="true" t="shared" si="28" ref="H257:H262">H256-B257</f>
        <v>0</v>
      </c>
      <c r="I257" s="40">
        <f t="shared" si="26"/>
        <v>0</v>
      </c>
      <c r="M257" s="2">
        <v>440</v>
      </c>
    </row>
    <row r="258" spans="2:13" ht="12.75">
      <c r="B258" s="272"/>
      <c r="F258" s="51"/>
      <c r="H258" s="6">
        <f t="shared" si="28"/>
        <v>0</v>
      </c>
      <c r="I258" s="40">
        <f t="shared" si="26"/>
        <v>0</v>
      </c>
      <c r="M258" s="2">
        <v>440</v>
      </c>
    </row>
    <row r="259" spans="2:13" ht="12.75">
      <c r="B259" s="272">
        <v>1200</v>
      </c>
      <c r="C259" s="1" t="s">
        <v>31</v>
      </c>
      <c r="D259" s="1" t="s">
        <v>19</v>
      </c>
      <c r="E259" s="1" t="s">
        <v>32</v>
      </c>
      <c r="F259" s="51" t="s">
        <v>151</v>
      </c>
      <c r="G259" s="27" t="s">
        <v>157</v>
      </c>
      <c r="H259" s="6">
        <f t="shared" si="28"/>
        <v>-1200</v>
      </c>
      <c r="I259" s="40">
        <f t="shared" si="26"/>
        <v>2.727272727272727</v>
      </c>
      <c r="K259" s="15" t="s">
        <v>80</v>
      </c>
      <c r="L259">
        <v>5</v>
      </c>
      <c r="M259" s="2">
        <v>440</v>
      </c>
    </row>
    <row r="260" spans="2:13" ht="12.75">
      <c r="B260" s="272">
        <v>1600</v>
      </c>
      <c r="C260" s="1" t="s">
        <v>31</v>
      </c>
      <c r="D260" s="1" t="s">
        <v>19</v>
      </c>
      <c r="E260" s="1" t="s">
        <v>32</v>
      </c>
      <c r="F260" s="51" t="s">
        <v>151</v>
      </c>
      <c r="G260" s="27" t="s">
        <v>152</v>
      </c>
      <c r="H260" s="6">
        <f t="shared" si="28"/>
        <v>-2800</v>
      </c>
      <c r="I260" s="40">
        <f t="shared" si="26"/>
        <v>3.6363636363636362</v>
      </c>
      <c r="K260" s="15" t="s">
        <v>80</v>
      </c>
      <c r="L260">
        <v>5</v>
      </c>
      <c r="M260" s="2">
        <v>440</v>
      </c>
    </row>
    <row r="261" spans="2:13" ht="12.75">
      <c r="B261" s="273">
        <v>3100</v>
      </c>
      <c r="C261" s="12" t="s">
        <v>31</v>
      </c>
      <c r="D261" s="1" t="s">
        <v>19</v>
      </c>
      <c r="E261" s="1" t="s">
        <v>32</v>
      </c>
      <c r="F261" s="51" t="s">
        <v>151</v>
      </c>
      <c r="G261" s="27" t="s">
        <v>153</v>
      </c>
      <c r="H261" s="6">
        <f t="shared" si="28"/>
        <v>-5900</v>
      </c>
      <c r="I261" s="40">
        <f t="shared" si="26"/>
        <v>7.045454545454546</v>
      </c>
      <c r="K261" s="15" t="s">
        <v>80</v>
      </c>
      <c r="L261">
        <v>5</v>
      </c>
      <c r="M261" s="2">
        <v>440</v>
      </c>
    </row>
    <row r="262" spans="2:13" ht="12.75">
      <c r="B262" s="272">
        <v>500</v>
      </c>
      <c r="C262" s="1" t="s">
        <v>31</v>
      </c>
      <c r="D262" s="1" t="s">
        <v>19</v>
      </c>
      <c r="E262" s="1" t="s">
        <v>32</v>
      </c>
      <c r="F262" s="51" t="s">
        <v>151</v>
      </c>
      <c r="G262" s="27" t="s">
        <v>160</v>
      </c>
      <c r="H262" s="6">
        <f t="shared" si="28"/>
        <v>-6400</v>
      </c>
      <c r="I262" s="40">
        <f t="shared" si="26"/>
        <v>1.1363636363636365</v>
      </c>
      <c r="K262" s="15" t="s">
        <v>80</v>
      </c>
      <c r="L262">
        <v>5</v>
      </c>
      <c r="M262" s="2">
        <v>440</v>
      </c>
    </row>
    <row r="263" spans="2:13" ht="12.75">
      <c r="B263" s="272">
        <v>2000</v>
      </c>
      <c r="C263" s="1" t="s">
        <v>31</v>
      </c>
      <c r="D263" s="1" t="s">
        <v>19</v>
      </c>
      <c r="E263" s="1" t="s">
        <v>32</v>
      </c>
      <c r="F263" s="51" t="s">
        <v>151</v>
      </c>
      <c r="G263" s="27" t="s">
        <v>125</v>
      </c>
      <c r="H263" s="6">
        <f>H262-B263</f>
        <v>-8400</v>
      </c>
      <c r="I263" s="40">
        <f t="shared" si="26"/>
        <v>4.545454545454546</v>
      </c>
      <c r="K263" s="15" t="s">
        <v>80</v>
      </c>
      <c r="L263">
        <v>5</v>
      </c>
      <c r="M263" s="2">
        <v>440</v>
      </c>
    </row>
    <row r="264" spans="1:13" s="58" customFormat="1" ht="12.75">
      <c r="A264" s="11"/>
      <c r="B264" s="274">
        <f>SUM(B259:B263)</f>
        <v>8400</v>
      </c>
      <c r="C264" s="11"/>
      <c r="D264" s="11"/>
      <c r="E264" s="11" t="s">
        <v>32</v>
      </c>
      <c r="F264" s="61"/>
      <c r="G264" s="18"/>
      <c r="H264" s="56">
        <v>0</v>
      </c>
      <c r="I264" s="57">
        <f t="shared" si="26"/>
        <v>19.09090909090909</v>
      </c>
      <c r="M264" s="2">
        <v>440</v>
      </c>
    </row>
    <row r="265" spans="2:13" ht="12.75">
      <c r="B265" s="272"/>
      <c r="F265" s="51"/>
      <c r="H265" s="6">
        <f>H264-B265</f>
        <v>0</v>
      </c>
      <c r="I265" s="40">
        <f t="shared" si="26"/>
        <v>0</v>
      </c>
      <c r="M265" s="2">
        <v>440</v>
      </c>
    </row>
    <row r="266" spans="2:13" ht="12.75">
      <c r="B266" s="272"/>
      <c r="F266" s="51"/>
      <c r="H266" s="6">
        <f>H265-B266</f>
        <v>0</v>
      </c>
      <c r="I266" s="40">
        <f t="shared" si="26"/>
        <v>0</v>
      </c>
      <c r="M266" s="2">
        <v>440</v>
      </c>
    </row>
    <row r="267" spans="2:13" ht="12.75">
      <c r="B267" s="272">
        <v>5000</v>
      </c>
      <c r="C267" s="1" t="s">
        <v>33</v>
      </c>
      <c r="D267" s="1" t="s">
        <v>19</v>
      </c>
      <c r="E267" s="1" t="s">
        <v>183</v>
      </c>
      <c r="F267" s="51" t="s">
        <v>161</v>
      </c>
      <c r="G267" s="27" t="s">
        <v>152</v>
      </c>
      <c r="H267" s="6">
        <f>H266-B267</f>
        <v>-5000</v>
      </c>
      <c r="I267" s="40">
        <f t="shared" si="26"/>
        <v>11.363636363636363</v>
      </c>
      <c r="K267" s="15" t="s">
        <v>80</v>
      </c>
      <c r="L267">
        <v>5</v>
      </c>
      <c r="M267" s="2">
        <v>440</v>
      </c>
    </row>
    <row r="268" spans="2:13" ht="12.75">
      <c r="B268" s="272">
        <v>5000</v>
      </c>
      <c r="C268" s="1" t="s">
        <v>33</v>
      </c>
      <c r="D268" s="1" t="s">
        <v>19</v>
      </c>
      <c r="E268" s="1" t="s">
        <v>183</v>
      </c>
      <c r="F268" s="51" t="s">
        <v>161</v>
      </c>
      <c r="G268" s="27" t="s">
        <v>153</v>
      </c>
      <c r="H268" s="6">
        <f>H267-B268</f>
        <v>-10000</v>
      </c>
      <c r="I268" s="40">
        <f t="shared" si="26"/>
        <v>11.363636363636363</v>
      </c>
      <c r="K268" s="15" t="s">
        <v>80</v>
      </c>
      <c r="L268">
        <v>5</v>
      </c>
      <c r="M268" s="2">
        <v>440</v>
      </c>
    </row>
    <row r="269" spans="1:13" s="58" customFormat="1" ht="12.75">
      <c r="A269" s="11"/>
      <c r="B269" s="274">
        <f>SUM(B267:B268)</f>
        <v>10000</v>
      </c>
      <c r="C269" s="11" t="s">
        <v>33</v>
      </c>
      <c r="D269" s="11"/>
      <c r="E269" s="11"/>
      <c r="F269" s="61"/>
      <c r="G269" s="18"/>
      <c r="H269" s="56">
        <v>0</v>
      </c>
      <c r="I269" s="57">
        <f t="shared" si="26"/>
        <v>22.727272727272727</v>
      </c>
      <c r="M269" s="2">
        <v>440</v>
      </c>
    </row>
    <row r="270" spans="2:13" ht="12.75">
      <c r="B270" s="272"/>
      <c r="F270" s="51"/>
      <c r="H270" s="6">
        <f aca="true" t="shared" si="29" ref="H270:H275">H269-B270</f>
        <v>0</v>
      </c>
      <c r="I270" s="40">
        <f t="shared" si="26"/>
        <v>0</v>
      </c>
      <c r="M270" s="2">
        <v>440</v>
      </c>
    </row>
    <row r="271" spans="2:13" ht="12.75">
      <c r="B271" s="272"/>
      <c r="F271" s="51"/>
      <c r="H271" s="6">
        <f t="shared" si="29"/>
        <v>0</v>
      </c>
      <c r="I271" s="40">
        <f t="shared" si="26"/>
        <v>0</v>
      </c>
      <c r="M271" s="2">
        <v>440</v>
      </c>
    </row>
    <row r="272" spans="2:13" ht="12.75">
      <c r="B272" s="272">
        <v>2000</v>
      </c>
      <c r="C272" s="1" t="s">
        <v>35</v>
      </c>
      <c r="D272" s="1" t="s">
        <v>19</v>
      </c>
      <c r="E272" s="1" t="s">
        <v>183</v>
      </c>
      <c r="F272" s="51" t="s">
        <v>151</v>
      </c>
      <c r="G272" s="27" t="s">
        <v>157</v>
      </c>
      <c r="H272" s="6">
        <f t="shared" si="29"/>
        <v>-2000</v>
      </c>
      <c r="I272" s="40">
        <f t="shared" si="26"/>
        <v>4.545454545454546</v>
      </c>
      <c r="K272" s="15" t="s">
        <v>80</v>
      </c>
      <c r="L272">
        <v>5</v>
      </c>
      <c r="M272" s="2">
        <v>440</v>
      </c>
    </row>
    <row r="273" spans="2:13" ht="12.75">
      <c r="B273" s="272">
        <v>2000</v>
      </c>
      <c r="C273" s="1" t="s">
        <v>35</v>
      </c>
      <c r="D273" s="1" t="s">
        <v>19</v>
      </c>
      <c r="E273" s="1" t="s">
        <v>183</v>
      </c>
      <c r="F273" s="51" t="s">
        <v>151</v>
      </c>
      <c r="G273" s="27" t="s">
        <v>152</v>
      </c>
      <c r="H273" s="6">
        <f t="shared" si="29"/>
        <v>-4000</v>
      </c>
      <c r="I273" s="40">
        <f t="shared" si="26"/>
        <v>4.545454545454546</v>
      </c>
      <c r="K273" s="15" t="s">
        <v>80</v>
      </c>
      <c r="L273">
        <v>5</v>
      </c>
      <c r="M273" s="2">
        <v>440</v>
      </c>
    </row>
    <row r="274" spans="2:13" ht="12.75">
      <c r="B274" s="272">
        <v>2000</v>
      </c>
      <c r="C274" s="1" t="s">
        <v>35</v>
      </c>
      <c r="D274" s="1" t="s">
        <v>19</v>
      </c>
      <c r="E274" s="1" t="s">
        <v>183</v>
      </c>
      <c r="F274" s="51" t="s">
        <v>151</v>
      </c>
      <c r="G274" s="27" t="s">
        <v>153</v>
      </c>
      <c r="H274" s="6">
        <f t="shared" si="29"/>
        <v>-6000</v>
      </c>
      <c r="I274" s="40">
        <f t="shared" si="26"/>
        <v>4.545454545454546</v>
      </c>
      <c r="K274" s="15" t="s">
        <v>80</v>
      </c>
      <c r="L274">
        <v>5</v>
      </c>
      <c r="M274" s="2">
        <v>440</v>
      </c>
    </row>
    <row r="275" spans="2:13" ht="12.75">
      <c r="B275" s="273">
        <v>1400</v>
      </c>
      <c r="C275" s="12" t="s">
        <v>35</v>
      </c>
      <c r="D275" s="1" t="s">
        <v>19</v>
      </c>
      <c r="E275" s="1" t="s">
        <v>183</v>
      </c>
      <c r="F275" s="51" t="s">
        <v>151</v>
      </c>
      <c r="G275" s="27" t="s">
        <v>153</v>
      </c>
      <c r="H275" s="6">
        <f t="shared" si="29"/>
        <v>-7400</v>
      </c>
      <c r="I275" s="40">
        <f>+B275/M275</f>
        <v>3.1818181818181817</v>
      </c>
      <c r="K275" s="15" t="s">
        <v>80</v>
      </c>
      <c r="L275">
        <v>5</v>
      </c>
      <c r="M275" s="2">
        <v>440</v>
      </c>
    </row>
    <row r="276" spans="2:13" ht="12.75">
      <c r="B276" s="272">
        <v>2000</v>
      </c>
      <c r="C276" s="1" t="s">
        <v>35</v>
      </c>
      <c r="D276" s="1" t="s">
        <v>19</v>
      </c>
      <c r="E276" s="1" t="s">
        <v>183</v>
      </c>
      <c r="F276" s="51" t="s">
        <v>151</v>
      </c>
      <c r="G276" s="27" t="s">
        <v>160</v>
      </c>
      <c r="H276" s="6">
        <f>H274-B276</f>
        <v>-8000</v>
      </c>
      <c r="I276" s="40">
        <f t="shared" si="26"/>
        <v>4.545454545454546</v>
      </c>
      <c r="K276" s="15" t="s">
        <v>80</v>
      </c>
      <c r="L276">
        <v>5</v>
      </c>
      <c r="M276" s="2">
        <v>440</v>
      </c>
    </row>
    <row r="277" spans="1:13" s="58" customFormat="1" ht="12.75">
      <c r="A277" s="11"/>
      <c r="B277" s="274">
        <f>SUM(B272:B276)</f>
        <v>9400</v>
      </c>
      <c r="C277" s="11" t="s">
        <v>35</v>
      </c>
      <c r="D277" s="11"/>
      <c r="E277" s="11"/>
      <c r="F277" s="61"/>
      <c r="G277" s="18"/>
      <c r="H277" s="56">
        <v>0</v>
      </c>
      <c r="I277" s="57">
        <f t="shared" si="26"/>
        <v>21.363636363636363</v>
      </c>
      <c r="M277" s="2">
        <v>440</v>
      </c>
    </row>
    <row r="278" spans="2:13" ht="12.75">
      <c r="B278" s="272"/>
      <c r="F278" s="51"/>
      <c r="H278" s="6">
        <f>H277-B278</f>
        <v>0</v>
      </c>
      <c r="I278" s="40">
        <f t="shared" si="26"/>
        <v>0</v>
      </c>
      <c r="M278" s="2">
        <v>440</v>
      </c>
    </row>
    <row r="279" spans="2:13" ht="12.75">
      <c r="B279" s="272"/>
      <c r="F279" s="51"/>
      <c r="H279" s="6">
        <f>H278-B279</f>
        <v>0</v>
      </c>
      <c r="I279" s="40">
        <f t="shared" si="26"/>
        <v>0</v>
      </c>
      <c r="M279" s="2">
        <v>440</v>
      </c>
    </row>
    <row r="280" spans="2:13" ht="12.75">
      <c r="B280" s="272">
        <v>1200</v>
      </c>
      <c r="C280" s="1" t="s">
        <v>107</v>
      </c>
      <c r="D280" s="1" t="s">
        <v>19</v>
      </c>
      <c r="E280" s="1" t="s">
        <v>106</v>
      </c>
      <c r="F280" s="51" t="s">
        <v>151</v>
      </c>
      <c r="G280" s="27" t="s">
        <v>152</v>
      </c>
      <c r="H280" s="6">
        <f>H279-B280</f>
        <v>-1200</v>
      </c>
      <c r="I280" s="40">
        <f t="shared" si="26"/>
        <v>2.727272727272727</v>
      </c>
      <c r="K280" s="15" t="s">
        <v>80</v>
      </c>
      <c r="L280">
        <v>5</v>
      </c>
      <c r="M280" s="2">
        <v>440</v>
      </c>
    </row>
    <row r="281" spans="1:13" s="58" customFormat="1" ht="12.75">
      <c r="A281" s="11"/>
      <c r="B281" s="274">
        <f>SUM(B280)</f>
        <v>1200</v>
      </c>
      <c r="C281" s="11"/>
      <c r="D281" s="11"/>
      <c r="E281" s="11" t="s">
        <v>106</v>
      </c>
      <c r="F281" s="61"/>
      <c r="G281" s="18"/>
      <c r="H281" s="56">
        <v>0</v>
      </c>
      <c r="I281" s="57">
        <f t="shared" si="26"/>
        <v>2.727272727272727</v>
      </c>
      <c r="M281" s="2">
        <v>440</v>
      </c>
    </row>
    <row r="282" spans="2:13" ht="12.75">
      <c r="B282" s="272"/>
      <c r="F282" s="51"/>
      <c r="H282" s="6">
        <f>H281-B282</f>
        <v>0</v>
      </c>
      <c r="I282" s="40">
        <f t="shared" si="26"/>
        <v>0</v>
      </c>
      <c r="M282" s="2">
        <v>440</v>
      </c>
    </row>
    <row r="283" spans="2:13" ht="12.75">
      <c r="B283" s="272"/>
      <c r="F283" s="51"/>
      <c r="H283" s="6">
        <f>H282-B283</f>
        <v>0</v>
      </c>
      <c r="I283" s="40">
        <f t="shared" si="26"/>
        <v>0</v>
      </c>
      <c r="M283" s="2">
        <v>440</v>
      </c>
    </row>
    <row r="284" spans="1:13" s="15" customFormat="1" ht="12.75">
      <c r="A284" s="12"/>
      <c r="B284" s="273">
        <v>1000</v>
      </c>
      <c r="C284" s="12" t="s">
        <v>230</v>
      </c>
      <c r="D284" s="12" t="s">
        <v>19</v>
      </c>
      <c r="E284" s="12" t="s">
        <v>109</v>
      </c>
      <c r="F284" s="63" t="s">
        <v>151</v>
      </c>
      <c r="G284" s="30" t="s">
        <v>152</v>
      </c>
      <c r="H284" s="6">
        <f>H283-B284</f>
        <v>-1000</v>
      </c>
      <c r="I284" s="40">
        <f t="shared" si="26"/>
        <v>2.272727272727273</v>
      </c>
      <c r="K284" s="15" t="s">
        <v>80</v>
      </c>
      <c r="L284" s="15">
        <v>5</v>
      </c>
      <c r="M284" s="2">
        <v>440</v>
      </c>
    </row>
    <row r="285" spans="1:13" s="58" customFormat="1" ht="12.75">
      <c r="A285" s="11"/>
      <c r="B285" s="274">
        <f>SUM(B284:B284)</f>
        <v>1000</v>
      </c>
      <c r="C285" s="11"/>
      <c r="D285" s="11"/>
      <c r="E285" s="11" t="s">
        <v>109</v>
      </c>
      <c r="F285" s="61"/>
      <c r="G285" s="18"/>
      <c r="H285" s="56">
        <v>0</v>
      </c>
      <c r="I285" s="57">
        <f t="shared" si="26"/>
        <v>2.272727272727273</v>
      </c>
      <c r="M285" s="2">
        <v>440</v>
      </c>
    </row>
    <row r="286" spans="2:13" ht="12.75">
      <c r="B286" s="272"/>
      <c r="F286" s="51"/>
      <c r="H286" s="6">
        <f aca="true" t="shared" si="30" ref="H286:H293">H285-B286</f>
        <v>0</v>
      </c>
      <c r="I286" s="40">
        <f t="shared" si="26"/>
        <v>0</v>
      </c>
      <c r="M286" s="2">
        <v>440</v>
      </c>
    </row>
    <row r="287" spans="2:13" ht="12.75">
      <c r="B287" s="272"/>
      <c r="F287" s="51"/>
      <c r="H287" s="6">
        <f t="shared" si="30"/>
        <v>0</v>
      </c>
      <c r="I287" s="40">
        <f t="shared" si="26"/>
        <v>0</v>
      </c>
      <c r="M287" s="2">
        <v>440</v>
      </c>
    </row>
    <row r="288" spans="2:13" ht="12.75">
      <c r="B288" s="272"/>
      <c r="F288" s="51"/>
      <c r="H288" s="6">
        <f t="shared" si="30"/>
        <v>0</v>
      </c>
      <c r="I288" s="40">
        <f t="shared" si="26"/>
        <v>0</v>
      </c>
      <c r="M288" s="2">
        <v>440</v>
      </c>
    </row>
    <row r="289" spans="2:13" ht="12.75">
      <c r="B289" s="272"/>
      <c r="F289" s="51"/>
      <c r="H289" s="6">
        <f t="shared" si="30"/>
        <v>0</v>
      </c>
      <c r="I289" s="40">
        <f t="shared" si="26"/>
        <v>0</v>
      </c>
      <c r="M289" s="2">
        <v>440</v>
      </c>
    </row>
    <row r="290" spans="1:13" s="58" customFormat="1" ht="12.75">
      <c r="A290" s="11"/>
      <c r="B290" s="274">
        <f>+B294+B298</f>
        <v>30000</v>
      </c>
      <c r="C290" s="52" t="s">
        <v>162</v>
      </c>
      <c r="D290" s="53" t="s">
        <v>145</v>
      </c>
      <c r="E290" s="52" t="s">
        <v>163</v>
      </c>
      <c r="F290" s="54" t="s">
        <v>840</v>
      </c>
      <c r="G290" s="55" t="s">
        <v>41</v>
      </c>
      <c r="H290" s="70"/>
      <c r="I290" s="57">
        <f>+B290/M290</f>
        <v>68.18181818181819</v>
      </c>
      <c r="J290" s="57"/>
      <c r="K290" s="57"/>
      <c r="M290" s="2">
        <v>440</v>
      </c>
    </row>
    <row r="291" spans="2:13" ht="12.75">
      <c r="B291" s="272"/>
      <c r="F291" s="51"/>
      <c r="H291" s="6">
        <f t="shared" si="30"/>
        <v>0</v>
      </c>
      <c r="I291" s="40">
        <f t="shared" si="26"/>
        <v>0</v>
      </c>
      <c r="M291" s="2">
        <v>440</v>
      </c>
    </row>
    <row r="292" spans="2:13" ht="12.75">
      <c r="B292" s="272">
        <v>5000</v>
      </c>
      <c r="C292" s="1" t="s">
        <v>18</v>
      </c>
      <c r="D292" s="1" t="s">
        <v>19</v>
      </c>
      <c r="E292" s="1" t="s">
        <v>164</v>
      </c>
      <c r="F292" s="51" t="s">
        <v>165</v>
      </c>
      <c r="G292" s="27" t="s">
        <v>166</v>
      </c>
      <c r="H292" s="6">
        <f t="shared" si="30"/>
        <v>-5000</v>
      </c>
      <c r="I292" s="40">
        <f>+B292/M292</f>
        <v>11.363636363636363</v>
      </c>
      <c r="K292" t="s">
        <v>18</v>
      </c>
      <c r="L292">
        <v>6</v>
      </c>
      <c r="M292" s="2">
        <v>440</v>
      </c>
    </row>
    <row r="293" spans="2:13" ht="12.75">
      <c r="B293" s="272">
        <v>10000</v>
      </c>
      <c r="C293" s="1" t="s">
        <v>18</v>
      </c>
      <c r="D293" s="1" t="s">
        <v>19</v>
      </c>
      <c r="E293" s="1" t="s">
        <v>167</v>
      </c>
      <c r="F293" s="51" t="s">
        <v>168</v>
      </c>
      <c r="G293" s="27" t="s">
        <v>166</v>
      </c>
      <c r="H293" s="6">
        <f t="shared" si="30"/>
        <v>-15000</v>
      </c>
      <c r="I293" s="22">
        <v>20</v>
      </c>
      <c r="K293" t="s">
        <v>18</v>
      </c>
      <c r="L293">
        <v>6</v>
      </c>
      <c r="M293" s="2">
        <v>440</v>
      </c>
    </row>
    <row r="294" spans="1:13" s="58" customFormat="1" ht="12.75">
      <c r="A294" s="11"/>
      <c r="B294" s="274">
        <f>SUM(B292:B293)</f>
        <v>15000</v>
      </c>
      <c r="C294" s="11" t="s">
        <v>18</v>
      </c>
      <c r="D294" s="11"/>
      <c r="E294" s="11"/>
      <c r="F294" s="61"/>
      <c r="G294" s="18"/>
      <c r="H294" s="56">
        <v>0</v>
      </c>
      <c r="I294" s="57">
        <f>+B294/M294</f>
        <v>34.09090909090909</v>
      </c>
      <c r="M294" s="2">
        <v>440</v>
      </c>
    </row>
    <row r="295" spans="2:13" ht="12.75">
      <c r="B295" s="272"/>
      <c r="F295" s="51"/>
      <c r="H295" s="6">
        <f>H294-B295</f>
        <v>0</v>
      </c>
      <c r="I295" s="22">
        <f>+B295/M295</f>
        <v>0</v>
      </c>
      <c r="M295" s="2">
        <v>440</v>
      </c>
    </row>
    <row r="296" spans="2:13" ht="12.75">
      <c r="B296" s="272"/>
      <c r="F296" s="51"/>
      <c r="H296" s="6">
        <f>H295-B296</f>
        <v>0</v>
      </c>
      <c r="I296" s="22">
        <f>+B296/M296</f>
        <v>0</v>
      </c>
      <c r="M296" s="2">
        <v>440</v>
      </c>
    </row>
    <row r="297" spans="1:13" s="15" customFormat="1" ht="12.75">
      <c r="A297" s="12"/>
      <c r="B297" s="273">
        <v>15000</v>
      </c>
      <c r="C297" s="12" t="s">
        <v>169</v>
      </c>
      <c r="D297" s="12" t="s">
        <v>170</v>
      </c>
      <c r="E297" s="12" t="s">
        <v>171</v>
      </c>
      <c r="F297" s="36" t="s">
        <v>172</v>
      </c>
      <c r="G297" s="30" t="s">
        <v>173</v>
      </c>
      <c r="H297" s="29">
        <f>H296-B297</f>
        <v>-15000</v>
      </c>
      <c r="I297" s="40">
        <f>+B297/M297</f>
        <v>34.09090909090909</v>
      </c>
      <c r="K297" s="15" t="s">
        <v>65</v>
      </c>
      <c r="L297" s="15">
        <v>6</v>
      </c>
      <c r="M297" s="2">
        <v>440</v>
      </c>
    </row>
    <row r="298" spans="1:13" s="58" customFormat="1" ht="12.75">
      <c r="A298" s="11"/>
      <c r="B298" s="274">
        <f>SUM(B297)</f>
        <v>15000</v>
      </c>
      <c r="C298" s="11" t="s">
        <v>30</v>
      </c>
      <c r="D298" s="11"/>
      <c r="E298" s="11"/>
      <c r="F298" s="61"/>
      <c r="G298" s="18"/>
      <c r="H298" s="56">
        <v>0</v>
      </c>
      <c r="I298" s="57">
        <f>+B298/M298</f>
        <v>34.09090909090909</v>
      </c>
      <c r="M298" s="2">
        <v>440</v>
      </c>
    </row>
    <row r="299" spans="2:13" ht="12.75">
      <c r="B299" s="272"/>
      <c r="F299" s="51"/>
      <c r="H299" s="6">
        <f>H298-B299</f>
        <v>0</v>
      </c>
      <c r="I299" s="40">
        <f t="shared" si="26"/>
        <v>0</v>
      </c>
      <c r="M299" s="2">
        <v>440</v>
      </c>
    </row>
    <row r="300" spans="2:13" ht="12.75">
      <c r="B300" s="272"/>
      <c r="F300" s="51"/>
      <c r="H300" s="6">
        <f>H299-B300</f>
        <v>0</v>
      </c>
      <c r="I300" s="40">
        <f t="shared" si="26"/>
        <v>0</v>
      </c>
      <c r="M300" s="2">
        <v>440</v>
      </c>
    </row>
    <row r="301" spans="2:13" ht="12.75">
      <c r="B301" s="272"/>
      <c r="F301" s="51"/>
      <c r="H301" s="6">
        <f>H300-B301</f>
        <v>0</v>
      </c>
      <c r="I301" s="40">
        <f t="shared" si="26"/>
        <v>0</v>
      </c>
      <c r="M301" s="2">
        <v>440</v>
      </c>
    </row>
    <row r="302" spans="2:13" ht="12.75">
      <c r="B302" s="272"/>
      <c r="F302" s="51"/>
      <c r="H302" s="6">
        <f>H301-B302</f>
        <v>0</v>
      </c>
      <c r="I302" s="40">
        <f>+B302/M302</f>
        <v>0</v>
      </c>
      <c r="M302" s="2">
        <v>440</v>
      </c>
    </row>
    <row r="303" spans="1:13" s="58" customFormat="1" ht="12.75">
      <c r="A303" s="11"/>
      <c r="B303" s="274">
        <f>+B307+B311+B319+B326+B331</f>
        <v>16075</v>
      </c>
      <c r="C303" s="52" t="s">
        <v>174</v>
      </c>
      <c r="D303" s="53" t="s">
        <v>175</v>
      </c>
      <c r="E303" s="52" t="s">
        <v>163</v>
      </c>
      <c r="F303" s="54" t="s">
        <v>176</v>
      </c>
      <c r="G303" s="55" t="s">
        <v>177</v>
      </c>
      <c r="H303" s="70"/>
      <c r="I303" s="57">
        <f>+B303/M303</f>
        <v>36.53409090909091</v>
      </c>
      <c r="J303" s="57"/>
      <c r="K303" s="57"/>
      <c r="M303" s="2">
        <v>440</v>
      </c>
    </row>
    <row r="304" spans="2:13" ht="12.75">
      <c r="B304" s="272"/>
      <c r="F304" s="51"/>
      <c r="H304" s="6">
        <f>H303-B304</f>
        <v>0</v>
      </c>
      <c r="I304" s="40">
        <f t="shared" si="26"/>
        <v>0</v>
      </c>
      <c r="M304" s="2">
        <v>440</v>
      </c>
    </row>
    <row r="305" spans="2:13" ht="12.75">
      <c r="B305" s="275">
        <v>2500</v>
      </c>
      <c r="C305" s="1" t="s">
        <v>18</v>
      </c>
      <c r="D305" s="1" t="s">
        <v>19</v>
      </c>
      <c r="E305" s="1" t="s">
        <v>178</v>
      </c>
      <c r="F305" s="51" t="s">
        <v>179</v>
      </c>
      <c r="G305" s="27" t="s">
        <v>134</v>
      </c>
      <c r="H305" s="6">
        <f>H304-B305</f>
        <v>-2500</v>
      </c>
      <c r="I305" s="40">
        <f t="shared" si="26"/>
        <v>5.681818181818182</v>
      </c>
      <c r="K305" t="s">
        <v>18</v>
      </c>
      <c r="L305">
        <v>7</v>
      </c>
      <c r="M305" s="2">
        <v>440</v>
      </c>
    </row>
    <row r="306" spans="2:13" ht="12.75">
      <c r="B306" s="272">
        <v>2500</v>
      </c>
      <c r="C306" s="1" t="s">
        <v>18</v>
      </c>
      <c r="D306" s="1" t="s">
        <v>19</v>
      </c>
      <c r="E306" s="1" t="s">
        <v>178</v>
      </c>
      <c r="F306" s="51" t="s">
        <v>180</v>
      </c>
      <c r="G306" s="27" t="s">
        <v>181</v>
      </c>
      <c r="H306" s="6">
        <f>H305-B306</f>
        <v>-5000</v>
      </c>
      <c r="I306" s="40">
        <f t="shared" si="26"/>
        <v>5.681818181818182</v>
      </c>
      <c r="K306" t="s">
        <v>18</v>
      </c>
      <c r="L306">
        <v>7</v>
      </c>
      <c r="M306" s="2">
        <v>440</v>
      </c>
    </row>
    <row r="307" spans="1:13" s="58" customFormat="1" ht="12.75">
      <c r="A307" s="11"/>
      <c r="B307" s="274">
        <f>SUM(B305:B306)</f>
        <v>5000</v>
      </c>
      <c r="C307" s="11" t="s">
        <v>18</v>
      </c>
      <c r="D307" s="11"/>
      <c r="E307" s="11"/>
      <c r="F307" s="61"/>
      <c r="G307" s="18"/>
      <c r="H307" s="56">
        <v>0</v>
      </c>
      <c r="I307" s="57">
        <f t="shared" si="26"/>
        <v>11.363636363636363</v>
      </c>
      <c r="M307" s="2">
        <v>440</v>
      </c>
    </row>
    <row r="308" spans="2:13" ht="12.75">
      <c r="B308" s="272"/>
      <c r="F308" s="51"/>
      <c r="H308" s="6">
        <f>H307-B308</f>
        <v>0</v>
      </c>
      <c r="I308" s="40">
        <f t="shared" si="26"/>
        <v>0</v>
      </c>
      <c r="M308" s="2">
        <v>440</v>
      </c>
    </row>
    <row r="309" spans="2:13" ht="12.75">
      <c r="B309" s="272"/>
      <c r="F309" s="51"/>
      <c r="H309" s="6">
        <f>H308-B309</f>
        <v>0</v>
      </c>
      <c r="I309" s="40">
        <f t="shared" si="26"/>
        <v>0</v>
      </c>
      <c r="M309" s="2">
        <v>440</v>
      </c>
    </row>
    <row r="310" spans="2:13" ht="12.75">
      <c r="B310" s="272">
        <v>2500</v>
      </c>
      <c r="C310" s="1" t="s">
        <v>182</v>
      </c>
      <c r="D310" s="12" t="s">
        <v>19</v>
      </c>
      <c r="E310" s="1" t="s">
        <v>183</v>
      </c>
      <c r="F310" s="51" t="s">
        <v>184</v>
      </c>
      <c r="G310" s="27" t="s">
        <v>185</v>
      </c>
      <c r="H310" s="6">
        <f>H309-B310</f>
        <v>-2500</v>
      </c>
      <c r="I310" s="40">
        <f t="shared" si="26"/>
        <v>5.681818181818182</v>
      </c>
      <c r="K310" t="s">
        <v>178</v>
      </c>
      <c r="L310">
        <v>7</v>
      </c>
      <c r="M310" s="2">
        <v>440</v>
      </c>
    </row>
    <row r="311" spans="1:13" s="58" customFormat="1" ht="12.75">
      <c r="A311" s="11"/>
      <c r="B311" s="274">
        <f>SUM(B310:B310)</f>
        <v>2500</v>
      </c>
      <c r="C311" s="11" t="s">
        <v>30</v>
      </c>
      <c r="D311" s="11"/>
      <c r="E311" s="11"/>
      <c r="F311" s="61"/>
      <c r="G311" s="18"/>
      <c r="H311" s="56">
        <v>0</v>
      </c>
      <c r="I311" s="57">
        <f t="shared" si="26"/>
        <v>5.681818181818182</v>
      </c>
      <c r="M311" s="2">
        <v>440</v>
      </c>
    </row>
    <row r="312" spans="2:13" ht="12.75">
      <c r="B312" s="272"/>
      <c r="F312" s="51"/>
      <c r="H312" s="6">
        <f aca="true" t="shared" si="31" ref="H312:H318">H311-B312</f>
        <v>0</v>
      </c>
      <c r="I312" s="40">
        <f aca="true" t="shared" si="32" ref="I312:I355">+B312/M312</f>
        <v>0</v>
      </c>
      <c r="M312" s="2">
        <v>440</v>
      </c>
    </row>
    <row r="313" spans="2:13" ht="12.75">
      <c r="B313" s="272"/>
      <c r="F313" s="51"/>
      <c r="H313" s="6">
        <f t="shared" si="31"/>
        <v>0</v>
      </c>
      <c r="I313" s="40">
        <f t="shared" si="32"/>
        <v>0</v>
      </c>
      <c r="M313" s="2">
        <v>440</v>
      </c>
    </row>
    <row r="314" spans="2:13" ht="12.75">
      <c r="B314" s="273">
        <v>900</v>
      </c>
      <c r="C314" s="33" t="s">
        <v>31</v>
      </c>
      <c r="D314" s="12" t="s">
        <v>19</v>
      </c>
      <c r="E314" s="33" t="s">
        <v>32</v>
      </c>
      <c r="F314" s="51" t="s">
        <v>186</v>
      </c>
      <c r="G314" s="31" t="s">
        <v>134</v>
      </c>
      <c r="H314" s="6">
        <f t="shared" si="31"/>
        <v>-900</v>
      </c>
      <c r="I314" s="40">
        <f t="shared" si="32"/>
        <v>2.0454545454545454</v>
      </c>
      <c r="K314" t="s">
        <v>178</v>
      </c>
      <c r="L314">
        <v>7</v>
      </c>
      <c r="M314" s="2">
        <v>440</v>
      </c>
    </row>
    <row r="315" spans="2:13" ht="12.75">
      <c r="B315" s="272">
        <v>800</v>
      </c>
      <c r="C315" s="12" t="s">
        <v>31</v>
      </c>
      <c r="D315" s="12" t="s">
        <v>19</v>
      </c>
      <c r="E315" s="1" t="s">
        <v>32</v>
      </c>
      <c r="F315" s="51" t="s">
        <v>186</v>
      </c>
      <c r="G315" s="27" t="s">
        <v>181</v>
      </c>
      <c r="H315" s="6">
        <f t="shared" si="31"/>
        <v>-1700</v>
      </c>
      <c r="I315" s="40">
        <f t="shared" si="32"/>
        <v>1.8181818181818181</v>
      </c>
      <c r="K315" t="s">
        <v>178</v>
      </c>
      <c r="L315">
        <v>7</v>
      </c>
      <c r="M315" s="2">
        <v>440</v>
      </c>
    </row>
    <row r="316" spans="2:13" ht="12.75">
      <c r="B316" s="276">
        <v>600</v>
      </c>
      <c r="C316" s="38" t="s">
        <v>31</v>
      </c>
      <c r="D316" s="12" t="s">
        <v>19</v>
      </c>
      <c r="E316" s="38" t="s">
        <v>32</v>
      </c>
      <c r="F316" s="51" t="s">
        <v>186</v>
      </c>
      <c r="G316" s="27" t="s">
        <v>187</v>
      </c>
      <c r="H316" s="6">
        <f t="shared" si="31"/>
        <v>-2300</v>
      </c>
      <c r="I316" s="40">
        <f t="shared" si="32"/>
        <v>1.3636363636363635</v>
      </c>
      <c r="J316" s="37"/>
      <c r="K316" t="s">
        <v>178</v>
      </c>
      <c r="L316">
        <v>7</v>
      </c>
      <c r="M316" s="2">
        <v>440</v>
      </c>
    </row>
    <row r="317" spans="2:13" ht="12.75">
      <c r="B317" s="272">
        <v>700</v>
      </c>
      <c r="C317" s="1" t="s">
        <v>31</v>
      </c>
      <c r="D317" s="12" t="s">
        <v>19</v>
      </c>
      <c r="E317" s="1" t="s">
        <v>32</v>
      </c>
      <c r="F317" s="51" t="s">
        <v>186</v>
      </c>
      <c r="G317" s="27" t="s">
        <v>185</v>
      </c>
      <c r="H317" s="6">
        <f t="shared" si="31"/>
        <v>-3000</v>
      </c>
      <c r="I317" s="40">
        <f t="shared" si="32"/>
        <v>1.5909090909090908</v>
      </c>
      <c r="K317" t="s">
        <v>178</v>
      </c>
      <c r="L317">
        <v>7</v>
      </c>
      <c r="M317" s="2">
        <v>440</v>
      </c>
    </row>
    <row r="318" spans="2:13" ht="12.75">
      <c r="B318" s="272">
        <v>600</v>
      </c>
      <c r="C318" s="1" t="s">
        <v>31</v>
      </c>
      <c r="D318" s="12" t="s">
        <v>19</v>
      </c>
      <c r="E318" s="1" t="s">
        <v>32</v>
      </c>
      <c r="F318" s="51" t="s">
        <v>186</v>
      </c>
      <c r="G318" s="27" t="s">
        <v>188</v>
      </c>
      <c r="H318" s="6">
        <f t="shared" si="31"/>
        <v>-3600</v>
      </c>
      <c r="I318" s="40">
        <f t="shared" si="32"/>
        <v>1.3636363636363635</v>
      </c>
      <c r="K318" t="s">
        <v>178</v>
      </c>
      <c r="L318">
        <v>7</v>
      </c>
      <c r="M318" s="2">
        <v>440</v>
      </c>
    </row>
    <row r="319" spans="1:13" s="58" customFormat="1" ht="12.75">
      <c r="A319" s="11"/>
      <c r="B319" s="274">
        <f>SUM(B314:B318)</f>
        <v>3600</v>
      </c>
      <c r="C319" s="11"/>
      <c r="D319" s="11"/>
      <c r="E319" s="11" t="s">
        <v>32</v>
      </c>
      <c r="F319" s="61"/>
      <c r="G319" s="18"/>
      <c r="H319" s="56">
        <v>0</v>
      </c>
      <c r="I319" s="57">
        <f t="shared" si="32"/>
        <v>8.181818181818182</v>
      </c>
      <c r="M319" s="2">
        <v>440</v>
      </c>
    </row>
    <row r="320" spans="2:13" ht="12.75">
      <c r="B320" s="272"/>
      <c r="F320" s="51"/>
      <c r="H320" s="6">
        <f aca="true" t="shared" si="33" ref="H320:H325">H319-B320</f>
        <v>0</v>
      </c>
      <c r="I320" s="40">
        <f t="shared" si="32"/>
        <v>0</v>
      </c>
      <c r="M320" s="2">
        <v>440</v>
      </c>
    </row>
    <row r="321" spans="2:13" ht="12.75">
      <c r="B321" s="272"/>
      <c r="F321" s="51"/>
      <c r="H321" s="6">
        <f t="shared" si="33"/>
        <v>0</v>
      </c>
      <c r="I321" s="40">
        <f t="shared" si="32"/>
        <v>0</v>
      </c>
      <c r="M321" s="2">
        <v>440</v>
      </c>
    </row>
    <row r="322" spans="2:13" ht="12.75">
      <c r="B322" s="273">
        <v>1650</v>
      </c>
      <c r="C322" s="12" t="s">
        <v>35</v>
      </c>
      <c r="D322" s="12" t="s">
        <v>19</v>
      </c>
      <c r="E322" s="35" t="s">
        <v>183</v>
      </c>
      <c r="F322" s="51" t="s">
        <v>186</v>
      </c>
      <c r="G322" s="36" t="s">
        <v>134</v>
      </c>
      <c r="H322" s="6">
        <f t="shared" si="33"/>
        <v>-1650</v>
      </c>
      <c r="I322" s="40">
        <f t="shared" si="32"/>
        <v>3.75</v>
      </c>
      <c r="K322" t="s">
        <v>178</v>
      </c>
      <c r="L322">
        <v>7</v>
      </c>
      <c r="M322" s="2">
        <v>440</v>
      </c>
    </row>
    <row r="323" spans="2:13" ht="12.75">
      <c r="B323" s="272">
        <v>900</v>
      </c>
      <c r="C323" s="1" t="s">
        <v>35</v>
      </c>
      <c r="D323" s="12" t="s">
        <v>19</v>
      </c>
      <c r="E323" s="1" t="s">
        <v>183</v>
      </c>
      <c r="F323" s="51" t="s">
        <v>186</v>
      </c>
      <c r="G323" s="27" t="s">
        <v>181</v>
      </c>
      <c r="H323" s="6">
        <f t="shared" si="33"/>
        <v>-2550</v>
      </c>
      <c r="I323" s="40">
        <f t="shared" si="32"/>
        <v>2.0454545454545454</v>
      </c>
      <c r="K323" t="s">
        <v>178</v>
      </c>
      <c r="L323">
        <v>7</v>
      </c>
      <c r="M323" s="2">
        <v>440</v>
      </c>
    </row>
    <row r="324" spans="2:13" ht="12.75">
      <c r="B324" s="272">
        <v>650</v>
      </c>
      <c r="C324" s="1" t="s">
        <v>35</v>
      </c>
      <c r="D324" s="12" t="s">
        <v>19</v>
      </c>
      <c r="E324" s="1" t="s">
        <v>183</v>
      </c>
      <c r="F324" s="51" t="s">
        <v>186</v>
      </c>
      <c r="G324" s="27" t="s">
        <v>187</v>
      </c>
      <c r="H324" s="6">
        <f t="shared" si="33"/>
        <v>-3200</v>
      </c>
      <c r="I324" s="40">
        <f t="shared" si="32"/>
        <v>1.4772727272727273</v>
      </c>
      <c r="K324" t="s">
        <v>178</v>
      </c>
      <c r="L324">
        <v>7</v>
      </c>
      <c r="M324" s="2">
        <v>440</v>
      </c>
    </row>
    <row r="325" spans="2:13" ht="12.75">
      <c r="B325" s="272">
        <v>475</v>
      </c>
      <c r="C325" s="1" t="s">
        <v>35</v>
      </c>
      <c r="D325" s="12" t="s">
        <v>19</v>
      </c>
      <c r="E325" s="1" t="s">
        <v>183</v>
      </c>
      <c r="F325" s="51" t="s">
        <v>186</v>
      </c>
      <c r="G325" s="27" t="s">
        <v>185</v>
      </c>
      <c r="H325" s="6">
        <f t="shared" si="33"/>
        <v>-3675</v>
      </c>
      <c r="I325" s="40">
        <f t="shared" si="32"/>
        <v>1.0795454545454546</v>
      </c>
      <c r="K325" t="s">
        <v>178</v>
      </c>
      <c r="L325">
        <v>7</v>
      </c>
      <c r="M325" s="2">
        <v>440</v>
      </c>
    </row>
    <row r="326" spans="1:13" s="58" customFormat="1" ht="12.75">
      <c r="A326" s="11"/>
      <c r="B326" s="274">
        <f>SUM(B322:B325)</f>
        <v>3675</v>
      </c>
      <c r="C326" s="11" t="s">
        <v>35</v>
      </c>
      <c r="D326" s="11"/>
      <c r="E326" s="11"/>
      <c r="F326" s="61"/>
      <c r="G326" s="18"/>
      <c r="H326" s="56">
        <v>0</v>
      </c>
      <c r="I326" s="57">
        <f t="shared" si="32"/>
        <v>8.352272727272727</v>
      </c>
      <c r="M326" s="2">
        <v>440</v>
      </c>
    </row>
    <row r="327" spans="2:13" ht="12.75">
      <c r="B327" s="272"/>
      <c r="F327" s="51"/>
      <c r="H327" s="6">
        <f>H326-B327</f>
        <v>0</v>
      </c>
      <c r="I327" s="40">
        <f t="shared" si="32"/>
        <v>0</v>
      </c>
      <c r="M327" s="2">
        <v>440</v>
      </c>
    </row>
    <row r="328" spans="2:13" ht="12.75">
      <c r="B328" s="272"/>
      <c r="F328" s="51"/>
      <c r="H328" s="6">
        <f>H327-B328</f>
        <v>0</v>
      </c>
      <c r="I328" s="40">
        <f t="shared" si="32"/>
        <v>0</v>
      </c>
      <c r="M328" s="2">
        <v>440</v>
      </c>
    </row>
    <row r="329" spans="2:13" ht="12.75">
      <c r="B329" s="272">
        <v>300</v>
      </c>
      <c r="C329" s="12" t="s">
        <v>189</v>
      </c>
      <c r="D329" s="12" t="s">
        <v>19</v>
      </c>
      <c r="E329" s="1" t="s">
        <v>190</v>
      </c>
      <c r="F329" s="51" t="s">
        <v>191</v>
      </c>
      <c r="G329" s="27" t="s">
        <v>181</v>
      </c>
      <c r="H329" s="6">
        <f>H328-B329</f>
        <v>-300</v>
      </c>
      <c r="I329" s="40">
        <f t="shared" si="32"/>
        <v>0.6818181818181818</v>
      </c>
      <c r="K329" t="s">
        <v>178</v>
      </c>
      <c r="L329">
        <v>7</v>
      </c>
      <c r="M329" s="2">
        <v>440</v>
      </c>
    </row>
    <row r="330" spans="2:13" ht="12.75">
      <c r="B330" s="272">
        <v>1000</v>
      </c>
      <c r="C330" s="1" t="s">
        <v>192</v>
      </c>
      <c r="D330" s="12" t="s">
        <v>19</v>
      </c>
      <c r="E330" s="1" t="s">
        <v>190</v>
      </c>
      <c r="F330" s="51" t="s">
        <v>193</v>
      </c>
      <c r="G330" s="27" t="s">
        <v>194</v>
      </c>
      <c r="H330" s="6">
        <f>H329-B330</f>
        <v>-1300</v>
      </c>
      <c r="I330" s="40">
        <f t="shared" si="32"/>
        <v>2.272727272727273</v>
      </c>
      <c r="K330" t="s">
        <v>178</v>
      </c>
      <c r="L330">
        <v>7</v>
      </c>
      <c r="M330" s="2">
        <v>440</v>
      </c>
    </row>
    <row r="331" spans="1:13" s="58" customFormat="1" ht="12.75">
      <c r="A331" s="11"/>
      <c r="B331" s="274">
        <f>SUM(B329:B330)</f>
        <v>1300</v>
      </c>
      <c r="C331" s="11"/>
      <c r="D331" s="11"/>
      <c r="E331" s="11" t="s">
        <v>190</v>
      </c>
      <c r="F331" s="61"/>
      <c r="G331" s="18"/>
      <c r="H331" s="56">
        <v>0</v>
      </c>
      <c r="I331" s="57">
        <f t="shared" si="32"/>
        <v>2.9545454545454546</v>
      </c>
      <c r="M331" s="2">
        <v>440</v>
      </c>
    </row>
    <row r="332" spans="2:13" ht="12.75">
      <c r="B332" s="272"/>
      <c r="F332" s="51"/>
      <c r="H332" s="6">
        <f>H331-B332</f>
        <v>0</v>
      </c>
      <c r="I332" s="40">
        <f t="shared" si="32"/>
        <v>0</v>
      </c>
      <c r="M332" s="2">
        <v>440</v>
      </c>
    </row>
    <row r="333" spans="2:13" ht="12.75">
      <c r="B333" s="272"/>
      <c r="F333" s="51"/>
      <c r="H333" s="6">
        <f>H332-B333</f>
        <v>0</v>
      </c>
      <c r="I333" s="40">
        <f t="shared" si="32"/>
        <v>0</v>
      </c>
      <c r="M333" s="2">
        <v>440</v>
      </c>
    </row>
    <row r="334" spans="2:13" ht="12.75">
      <c r="B334" s="272"/>
      <c r="F334" s="51"/>
      <c r="H334" s="6">
        <f>H333-B334</f>
        <v>0</v>
      </c>
      <c r="I334" s="40">
        <f t="shared" si="32"/>
        <v>0</v>
      </c>
      <c r="M334" s="2">
        <v>440</v>
      </c>
    </row>
    <row r="335" spans="2:13" ht="12.75">
      <c r="B335" s="272"/>
      <c r="F335" s="51"/>
      <c r="H335" s="6">
        <f>H334-B335</f>
        <v>0</v>
      </c>
      <c r="I335" s="40">
        <f t="shared" si="32"/>
        <v>0</v>
      </c>
      <c r="M335" s="2">
        <v>440</v>
      </c>
    </row>
    <row r="336" spans="1:13" s="58" customFormat="1" ht="12.75">
      <c r="A336" s="11"/>
      <c r="B336" s="274">
        <f>+B340+B353+B358+B363+B369</f>
        <v>22900</v>
      </c>
      <c r="C336" s="52" t="s">
        <v>195</v>
      </c>
      <c r="D336" s="53" t="s">
        <v>196</v>
      </c>
      <c r="E336" s="52" t="s">
        <v>163</v>
      </c>
      <c r="F336" s="54" t="s">
        <v>197</v>
      </c>
      <c r="G336" s="55" t="s">
        <v>177</v>
      </c>
      <c r="H336" s="70"/>
      <c r="I336" s="57">
        <f t="shared" si="32"/>
        <v>52.04545454545455</v>
      </c>
      <c r="J336" s="57"/>
      <c r="K336" s="57"/>
      <c r="M336" s="2">
        <v>440</v>
      </c>
    </row>
    <row r="337" spans="2:13" ht="12.75">
      <c r="B337" s="272"/>
      <c r="F337" s="51"/>
      <c r="H337" s="6">
        <f>H336-B337</f>
        <v>0</v>
      </c>
      <c r="I337" s="40">
        <f t="shared" si="32"/>
        <v>0</v>
      </c>
      <c r="M337" s="2">
        <v>440</v>
      </c>
    </row>
    <row r="338" spans="2:13" ht="12.75">
      <c r="B338" s="272">
        <v>2500</v>
      </c>
      <c r="C338" s="1" t="s">
        <v>18</v>
      </c>
      <c r="D338" s="1" t="s">
        <v>19</v>
      </c>
      <c r="E338" s="1" t="s">
        <v>198</v>
      </c>
      <c r="F338" s="51" t="s">
        <v>199</v>
      </c>
      <c r="G338" s="27" t="s">
        <v>134</v>
      </c>
      <c r="H338" s="6">
        <f>H337-B338</f>
        <v>-2500</v>
      </c>
      <c r="I338" s="40">
        <f t="shared" si="32"/>
        <v>5.681818181818182</v>
      </c>
      <c r="K338" t="s">
        <v>18</v>
      </c>
      <c r="L338">
        <v>8</v>
      </c>
      <c r="M338" s="2">
        <v>440</v>
      </c>
    </row>
    <row r="339" spans="2:13" ht="12.75">
      <c r="B339" s="272">
        <v>2500</v>
      </c>
      <c r="C339" s="1" t="s">
        <v>18</v>
      </c>
      <c r="D339" s="1" t="s">
        <v>19</v>
      </c>
      <c r="E339" s="1" t="s">
        <v>198</v>
      </c>
      <c r="F339" s="51" t="s">
        <v>200</v>
      </c>
      <c r="G339" s="27" t="s">
        <v>181</v>
      </c>
      <c r="H339" s="6">
        <f>H338-B339</f>
        <v>-5000</v>
      </c>
      <c r="I339" s="40">
        <f t="shared" si="32"/>
        <v>5.681818181818182</v>
      </c>
      <c r="K339" t="s">
        <v>18</v>
      </c>
      <c r="L339">
        <v>8</v>
      </c>
      <c r="M339" s="2">
        <v>440</v>
      </c>
    </row>
    <row r="340" spans="1:13" s="58" customFormat="1" ht="12.75">
      <c r="A340" s="11"/>
      <c r="B340" s="274">
        <f>SUM(B338:B339)</f>
        <v>5000</v>
      </c>
      <c r="C340" s="11" t="s">
        <v>18</v>
      </c>
      <c r="D340" s="11"/>
      <c r="E340" s="11"/>
      <c r="F340" s="61"/>
      <c r="G340" s="18"/>
      <c r="H340" s="56">
        <v>0</v>
      </c>
      <c r="I340" s="57">
        <f t="shared" si="32"/>
        <v>11.363636363636363</v>
      </c>
      <c r="M340" s="2">
        <v>440</v>
      </c>
    </row>
    <row r="341" spans="2:13" ht="12.75">
      <c r="B341" s="272"/>
      <c r="F341" s="51"/>
      <c r="H341" s="6">
        <f>H340-B341</f>
        <v>0</v>
      </c>
      <c r="I341" s="40">
        <f t="shared" si="32"/>
        <v>0</v>
      </c>
      <c r="M341" s="2">
        <v>440</v>
      </c>
    </row>
    <row r="342" spans="2:13" ht="12.75">
      <c r="B342" s="272"/>
      <c r="F342" s="51"/>
      <c r="H342" s="6">
        <f>H341-B342</f>
        <v>0</v>
      </c>
      <c r="I342" s="40">
        <f t="shared" si="32"/>
        <v>0</v>
      </c>
      <c r="M342" s="2">
        <v>440</v>
      </c>
    </row>
    <row r="343" spans="2:13" ht="12.75">
      <c r="B343" s="273">
        <v>1300</v>
      </c>
      <c r="C343" s="1" t="s">
        <v>201</v>
      </c>
      <c r="D343" s="12" t="s">
        <v>19</v>
      </c>
      <c r="E343" s="1" t="s">
        <v>24</v>
      </c>
      <c r="F343" s="51" t="s">
        <v>202</v>
      </c>
      <c r="G343" s="31" t="s">
        <v>181</v>
      </c>
      <c r="H343" s="6">
        <f aca="true" t="shared" si="34" ref="H343:H352">H342-B343</f>
        <v>-1300</v>
      </c>
      <c r="I343" s="22">
        <f t="shared" si="32"/>
        <v>2.9545454545454546</v>
      </c>
      <c r="K343" t="s">
        <v>198</v>
      </c>
      <c r="L343">
        <v>8</v>
      </c>
      <c r="M343" s="2">
        <v>440</v>
      </c>
    </row>
    <row r="344" spans="2:13" ht="12.75">
      <c r="B344" s="273">
        <v>500</v>
      </c>
      <c r="C344" s="33" t="s">
        <v>203</v>
      </c>
      <c r="D344" s="12" t="s">
        <v>19</v>
      </c>
      <c r="E344" s="33" t="s">
        <v>24</v>
      </c>
      <c r="F344" s="51" t="s">
        <v>204</v>
      </c>
      <c r="G344" s="31" t="s">
        <v>181</v>
      </c>
      <c r="H344" s="6">
        <f t="shared" si="34"/>
        <v>-1800</v>
      </c>
      <c r="I344" s="22">
        <f t="shared" si="32"/>
        <v>1.1363636363636365</v>
      </c>
      <c r="K344" t="s">
        <v>198</v>
      </c>
      <c r="L344">
        <v>8</v>
      </c>
      <c r="M344" s="2">
        <v>440</v>
      </c>
    </row>
    <row r="345" spans="2:13" ht="12.75">
      <c r="B345" s="273">
        <v>500</v>
      </c>
      <c r="C345" s="12" t="s">
        <v>205</v>
      </c>
      <c r="D345" s="12" t="s">
        <v>19</v>
      </c>
      <c r="E345" s="35" t="s">
        <v>24</v>
      </c>
      <c r="F345" s="51" t="s">
        <v>204</v>
      </c>
      <c r="G345" s="36" t="s">
        <v>181</v>
      </c>
      <c r="H345" s="6">
        <f t="shared" si="34"/>
        <v>-2300</v>
      </c>
      <c r="I345" s="22">
        <f t="shared" si="32"/>
        <v>1.1363636363636365</v>
      </c>
      <c r="K345" t="s">
        <v>198</v>
      </c>
      <c r="L345">
        <v>8</v>
      </c>
      <c r="M345" s="2">
        <v>440</v>
      </c>
    </row>
    <row r="346" spans="2:13" ht="12.75">
      <c r="B346" s="272">
        <v>500</v>
      </c>
      <c r="C346" s="12" t="s">
        <v>206</v>
      </c>
      <c r="D346" s="12" t="s">
        <v>19</v>
      </c>
      <c r="E346" s="12" t="s">
        <v>24</v>
      </c>
      <c r="F346" s="51" t="s">
        <v>204</v>
      </c>
      <c r="G346" s="27" t="s">
        <v>187</v>
      </c>
      <c r="H346" s="6">
        <f t="shared" si="34"/>
        <v>-2800</v>
      </c>
      <c r="I346" s="22">
        <f t="shared" si="32"/>
        <v>1.1363636363636365</v>
      </c>
      <c r="K346" t="s">
        <v>198</v>
      </c>
      <c r="L346">
        <v>8</v>
      </c>
      <c r="M346" s="2">
        <v>440</v>
      </c>
    </row>
    <row r="347" spans="2:13" ht="12.75">
      <c r="B347" s="272">
        <v>500</v>
      </c>
      <c r="C347" s="1" t="s">
        <v>207</v>
      </c>
      <c r="D347" s="12" t="s">
        <v>19</v>
      </c>
      <c r="E347" s="12" t="s">
        <v>24</v>
      </c>
      <c r="F347" s="51" t="s">
        <v>204</v>
      </c>
      <c r="G347" s="27" t="s">
        <v>187</v>
      </c>
      <c r="H347" s="6">
        <f t="shared" si="34"/>
        <v>-3300</v>
      </c>
      <c r="I347" s="22">
        <f t="shared" si="32"/>
        <v>1.1363636363636365</v>
      </c>
      <c r="K347" t="s">
        <v>198</v>
      </c>
      <c r="L347">
        <v>8</v>
      </c>
      <c r="M347" s="2">
        <v>440</v>
      </c>
    </row>
    <row r="348" spans="2:13" ht="12.75">
      <c r="B348" s="272">
        <v>500</v>
      </c>
      <c r="C348" s="1" t="s">
        <v>208</v>
      </c>
      <c r="D348" s="12" t="s">
        <v>19</v>
      </c>
      <c r="E348" s="1" t="s">
        <v>24</v>
      </c>
      <c r="F348" s="51" t="s">
        <v>204</v>
      </c>
      <c r="G348" s="27" t="s">
        <v>187</v>
      </c>
      <c r="H348" s="6">
        <f t="shared" si="34"/>
        <v>-3800</v>
      </c>
      <c r="I348" s="22">
        <f t="shared" si="32"/>
        <v>1.1363636363636365</v>
      </c>
      <c r="K348" t="s">
        <v>198</v>
      </c>
      <c r="L348">
        <v>8</v>
      </c>
      <c r="M348" s="2">
        <v>440</v>
      </c>
    </row>
    <row r="349" spans="2:13" ht="12.75">
      <c r="B349" s="272">
        <v>500</v>
      </c>
      <c r="C349" s="1" t="s">
        <v>209</v>
      </c>
      <c r="D349" s="12" t="s">
        <v>19</v>
      </c>
      <c r="E349" s="1" t="s">
        <v>24</v>
      </c>
      <c r="F349" s="51" t="s">
        <v>204</v>
      </c>
      <c r="G349" s="27" t="s">
        <v>187</v>
      </c>
      <c r="H349" s="6">
        <f t="shared" si="34"/>
        <v>-4300</v>
      </c>
      <c r="I349" s="22">
        <f t="shared" si="32"/>
        <v>1.1363636363636365</v>
      </c>
      <c r="K349" t="s">
        <v>198</v>
      </c>
      <c r="L349">
        <v>8</v>
      </c>
      <c r="M349" s="2">
        <v>440</v>
      </c>
    </row>
    <row r="350" spans="2:13" ht="12.75">
      <c r="B350" s="272">
        <v>500</v>
      </c>
      <c r="C350" s="1" t="s">
        <v>206</v>
      </c>
      <c r="D350" s="12" t="s">
        <v>19</v>
      </c>
      <c r="E350" s="1" t="s">
        <v>24</v>
      </c>
      <c r="F350" s="51" t="s">
        <v>204</v>
      </c>
      <c r="G350" s="27" t="s">
        <v>166</v>
      </c>
      <c r="H350" s="6">
        <f t="shared" si="34"/>
        <v>-4800</v>
      </c>
      <c r="I350" s="22">
        <f t="shared" si="32"/>
        <v>1.1363636363636365</v>
      </c>
      <c r="K350" t="s">
        <v>198</v>
      </c>
      <c r="L350">
        <v>8</v>
      </c>
      <c r="M350" s="2">
        <v>440</v>
      </c>
    </row>
    <row r="351" spans="2:13" ht="12.75">
      <c r="B351" s="272">
        <v>1000</v>
      </c>
      <c r="C351" s="1" t="s">
        <v>210</v>
      </c>
      <c r="D351" s="12" t="s">
        <v>19</v>
      </c>
      <c r="E351" s="1" t="s">
        <v>24</v>
      </c>
      <c r="F351" s="51" t="s">
        <v>204</v>
      </c>
      <c r="G351" s="27" t="s">
        <v>166</v>
      </c>
      <c r="H351" s="6">
        <f t="shared" si="34"/>
        <v>-5800</v>
      </c>
      <c r="I351" s="22">
        <f t="shared" si="32"/>
        <v>2.272727272727273</v>
      </c>
      <c r="K351" t="s">
        <v>198</v>
      </c>
      <c r="L351">
        <v>8</v>
      </c>
      <c r="M351" s="2">
        <v>440</v>
      </c>
    </row>
    <row r="352" spans="2:13" ht="12.75">
      <c r="B352" s="272">
        <v>1100</v>
      </c>
      <c r="C352" s="1" t="s">
        <v>211</v>
      </c>
      <c r="D352" s="12" t="s">
        <v>19</v>
      </c>
      <c r="E352" s="1" t="s">
        <v>24</v>
      </c>
      <c r="F352" s="51" t="s">
        <v>212</v>
      </c>
      <c r="G352" s="27" t="s">
        <v>166</v>
      </c>
      <c r="H352" s="6">
        <f t="shared" si="34"/>
        <v>-6900</v>
      </c>
      <c r="I352" s="22">
        <f t="shared" si="32"/>
        <v>2.5</v>
      </c>
      <c r="K352" t="s">
        <v>198</v>
      </c>
      <c r="L352">
        <v>8</v>
      </c>
      <c r="M352" s="2">
        <v>440</v>
      </c>
    </row>
    <row r="353" spans="1:13" s="58" customFormat="1" ht="12.75">
      <c r="A353" s="11"/>
      <c r="B353" s="274">
        <f>SUM(B343:B352)</f>
        <v>6900</v>
      </c>
      <c r="C353" s="11" t="s">
        <v>30</v>
      </c>
      <c r="D353" s="11"/>
      <c r="E353" s="11"/>
      <c r="F353" s="61"/>
      <c r="G353" s="18"/>
      <c r="H353" s="56">
        <v>0</v>
      </c>
      <c r="I353" s="57">
        <f t="shared" si="32"/>
        <v>15.681818181818182</v>
      </c>
      <c r="M353" s="2">
        <v>440</v>
      </c>
    </row>
    <row r="354" spans="2:13" ht="12.75">
      <c r="B354" s="272"/>
      <c r="F354" s="51"/>
      <c r="H354" s="6">
        <f>H353-B354</f>
        <v>0</v>
      </c>
      <c r="I354" s="40">
        <f t="shared" si="32"/>
        <v>0</v>
      </c>
      <c r="M354" s="2">
        <v>440</v>
      </c>
    </row>
    <row r="355" spans="2:13" ht="12.75">
      <c r="B355" s="272"/>
      <c r="F355" s="51"/>
      <c r="H355" s="6">
        <f>H354-B355</f>
        <v>0</v>
      </c>
      <c r="I355" s="40">
        <f t="shared" si="32"/>
        <v>0</v>
      </c>
      <c r="M355" s="2">
        <v>440</v>
      </c>
    </row>
    <row r="356" spans="2:13" ht="12.75">
      <c r="B356" s="272">
        <v>1000</v>
      </c>
      <c r="C356" s="1" t="s">
        <v>31</v>
      </c>
      <c r="D356" s="12" t="s">
        <v>19</v>
      </c>
      <c r="E356" s="12" t="s">
        <v>32</v>
      </c>
      <c r="F356" s="51" t="s">
        <v>204</v>
      </c>
      <c r="G356" s="27" t="s">
        <v>187</v>
      </c>
      <c r="H356" s="6">
        <f>H355-B356</f>
        <v>-1000</v>
      </c>
      <c r="I356" s="22">
        <v>0</v>
      </c>
      <c r="K356" t="s">
        <v>198</v>
      </c>
      <c r="L356">
        <v>8</v>
      </c>
      <c r="M356" s="2">
        <v>440</v>
      </c>
    </row>
    <row r="357" spans="2:13" ht="12.75">
      <c r="B357" s="272">
        <v>1000</v>
      </c>
      <c r="C357" s="1" t="s">
        <v>31</v>
      </c>
      <c r="D357" s="12" t="s">
        <v>19</v>
      </c>
      <c r="E357" s="1" t="s">
        <v>32</v>
      </c>
      <c r="F357" s="51" t="s">
        <v>204</v>
      </c>
      <c r="G357" s="27" t="s">
        <v>166</v>
      </c>
      <c r="H357" s="6">
        <f>H356-B357</f>
        <v>-2000</v>
      </c>
      <c r="I357" s="22">
        <v>2</v>
      </c>
      <c r="K357" t="s">
        <v>198</v>
      </c>
      <c r="L357">
        <v>8</v>
      </c>
      <c r="M357" s="2">
        <v>440</v>
      </c>
    </row>
    <row r="358" spans="1:13" s="58" customFormat="1" ht="12.75">
      <c r="A358" s="11"/>
      <c r="B358" s="274">
        <f>SUM(B356:B357)</f>
        <v>2000</v>
      </c>
      <c r="C358" s="11"/>
      <c r="D358" s="11"/>
      <c r="E358" s="11" t="s">
        <v>32</v>
      </c>
      <c r="F358" s="61"/>
      <c r="G358" s="18"/>
      <c r="H358" s="56">
        <v>0</v>
      </c>
      <c r="I358" s="57">
        <f aca="true" t="shared" si="35" ref="I358:I388">+B358/M358</f>
        <v>4.545454545454546</v>
      </c>
      <c r="M358" s="2">
        <v>440</v>
      </c>
    </row>
    <row r="359" spans="2:13" ht="12.75">
      <c r="B359" s="272"/>
      <c r="F359" s="51"/>
      <c r="H359" s="6">
        <f>H358-B359</f>
        <v>0</v>
      </c>
      <c r="I359" s="40">
        <f t="shared" si="35"/>
        <v>0</v>
      </c>
      <c r="M359" s="2">
        <v>440</v>
      </c>
    </row>
    <row r="360" spans="2:13" ht="12.75">
      <c r="B360" s="272"/>
      <c r="F360" s="51"/>
      <c r="H360" s="6">
        <f>H359-B360</f>
        <v>0</v>
      </c>
      <c r="I360" s="40">
        <f t="shared" si="35"/>
        <v>0</v>
      </c>
      <c r="M360" s="2">
        <v>440</v>
      </c>
    </row>
    <row r="361" spans="2:13" ht="12.75">
      <c r="B361" s="273">
        <v>3000</v>
      </c>
      <c r="C361" s="12" t="s">
        <v>33</v>
      </c>
      <c r="D361" s="12" t="s">
        <v>19</v>
      </c>
      <c r="E361" s="12" t="s">
        <v>24</v>
      </c>
      <c r="F361" s="65" t="s">
        <v>213</v>
      </c>
      <c r="G361" s="30" t="s">
        <v>181</v>
      </c>
      <c r="H361" s="6">
        <f>H360-B361</f>
        <v>-3000</v>
      </c>
      <c r="I361" s="40">
        <f t="shared" si="35"/>
        <v>6.818181818181818</v>
      </c>
      <c r="K361" t="s">
        <v>198</v>
      </c>
      <c r="L361">
        <v>8</v>
      </c>
      <c r="M361" s="2">
        <v>440</v>
      </c>
    </row>
    <row r="362" spans="2:13" ht="12.75">
      <c r="B362" s="272">
        <v>3000</v>
      </c>
      <c r="C362" s="1" t="s">
        <v>33</v>
      </c>
      <c r="D362" s="12" t="s">
        <v>19</v>
      </c>
      <c r="E362" s="1" t="s">
        <v>24</v>
      </c>
      <c r="F362" s="65" t="s">
        <v>213</v>
      </c>
      <c r="G362" s="27" t="s">
        <v>187</v>
      </c>
      <c r="H362" s="6">
        <f>H361-B362</f>
        <v>-6000</v>
      </c>
      <c r="I362" s="40">
        <f t="shared" si="35"/>
        <v>6.818181818181818</v>
      </c>
      <c r="K362" t="s">
        <v>198</v>
      </c>
      <c r="L362">
        <v>8</v>
      </c>
      <c r="M362" s="2">
        <v>440</v>
      </c>
    </row>
    <row r="363" spans="1:13" s="58" customFormat="1" ht="12.75">
      <c r="A363" s="11"/>
      <c r="B363" s="274">
        <f>SUM(B361:B362)</f>
        <v>6000</v>
      </c>
      <c r="C363" s="11" t="s">
        <v>33</v>
      </c>
      <c r="D363" s="11"/>
      <c r="E363" s="11"/>
      <c r="F363" s="61"/>
      <c r="G363" s="18"/>
      <c r="H363" s="56">
        <v>0</v>
      </c>
      <c r="I363" s="57">
        <f t="shared" si="35"/>
        <v>13.636363636363637</v>
      </c>
      <c r="M363" s="2">
        <v>440</v>
      </c>
    </row>
    <row r="364" spans="2:13" ht="12.75">
      <c r="B364" s="272"/>
      <c r="F364" s="51"/>
      <c r="H364" s="6">
        <f>H363-B364</f>
        <v>0</v>
      </c>
      <c r="I364" s="40">
        <f t="shared" si="35"/>
        <v>0</v>
      </c>
      <c r="M364" s="2">
        <v>440</v>
      </c>
    </row>
    <row r="365" spans="2:13" ht="12.75">
      <c r="B365" s="272"/>
      <c r="F365" s="51"/>
      <c r="H365" s="6">
        <f>H364-B365</f>
        <v>0</v>
      </c>
      <c r="I365" s="40">
        <f t="shared" si="35"/>
        <v>0</v>
      </c>
      <c r="M365" s="2">
        <v>440</v>
      </c>
    </row>
    <row r="366" spans="1:13" ht="12.75">
      <c r="A366" s="12"/>
      <c r="B366" s="273">
        <v>1000</v>
      </c>
      <c r="C366" s="12" t="s">
        <v>35</v>
      </c>
      <c r="D366" s="12" t="s">
        <v>19</v>
      </c>
      <c r="E366" s="12" t="s">
        <v>24</v>
      </c>
      <c r="F366" s="51" t="s">
        <v>204</v>
      </c>
      <c r="G366" s="30" t="s">
        <v>181</v>
      </c>
      <c r="H366" s="6">
        <f>H365-B366</f>
        <v>-1000</v>
      </c>
      <c r="I366" s="40">
        <f t="shared" si="35"/>
        <v>2.272727272727273</v>
      </c>
      <c r="J366" s="15"/>
      <c r="K366" t="s">
        <v>198</v>
      </c>
      <c r="L366">
        <v>8</v>
      </c>
      <c r="M366" s="2">
        <v>440</v>
      </c>
    </row>
    <row r="367" spans="2:13" ht="12.75">
      <c r="B367" s="272">
        <v>1000</v>
      </c>
      <c r="C367" s="1" t="s">
        <v>35</v>
      </c>
      <c r="D367" s="12" t="s">
        <v>19</v>
      </c>
      <c r="E367" s="1" t="s">
        <v>24</v>
      </c>
      <c r="F367" s="51" t="s">
        <v>204</v>
      </c>
      <c r="G367" s="27" t="s">
        <v>187</v>
      </c>
      <c r="H367" s="6">
        <f>H366-B367</f>
        <v>-2000</v>
      </c>
      <c r="I367" s="40">
        <f t="shared" si="35"/>
        <v>2.272727272727273</v>
      </c>
      <c r="K367" t="s">
        <v>198</v>
      </c>
      <c r="L367">
        <v>8</v>
      </c>
      <c r="M367" s="2">
        <v>440</v>
      </c>
    </row>
    <row r="368" spans="2:13" ht="12.75">
      <c r="B368" s="272">
        <v>1000</v>
      </c>
      <c r="C368" s="1" t="s">
        <v>35</v>
      </c>
      <c r="D368" s="12" t="s">
        <v>19</v>
      </c>
      <c r="E368" s="1" t="s">
        <v>24</v>
      </c>
      <c r="F368" s="51" t="s">
        <v>204</v>
      </c>
      <c r="G368" s="27" t="s">
        <v>166</v>
      </c>
      <c r="H368" s="6">
        <f>H367-B368</f>
        <v>-3000</v>
      </c>
      <c r="I368" s="40">
        <f t="shared" si="35"/>
        <v>2.272727272727273</v>
      </c>
      <c r="K368" t="s">
        <v>198</v>
      </c>
      <c r="L368">
        <v>8</v>
      </c>
      <c r="M368" s="2">
        <v>440</v>
      </c>
    </row>
    <row r="369" spans="1:13" s="58" customFormat="1" ht="12.75">
      <c r="A369" s="11"/>
      <c r="B369" s="274">
        <f>SUM(B366:B368)</f>
        <v>3000</v>
      </c>
      <c r="C369" s="11" t="s">
        <v>35</v>
      </c>
      <c r="D369" s="11"/>
      <c r="E369" s="11"/>
      <c r="F369" s="61"/>
      <c r="G369" s="18"/>
      <c r="H369" s="56">
        <v>0</v>
      </c>
      <c r="I369" s="57">
        <f t="shared" si="35"/>
        <v>6.818181818181818</v>
      </c>
      <c r="M369" s="2">
        <v>440</v>
      </c>
    </row>
    <row r="370" spans="2:13" ht="12.75">
      <c r="B370" s="272"/>
      <c r="F370" s="51"/>
      <c r="H370" s="6">
        <f>H369-B370</f>
        <v>0</v>
      </c>
      <c r="I370" s="40">
        <f t="shared" si="35"/>
        <v>0</v>
      </c>
      <c r="M370" s="2">
        <v>440</v>
      </c>
    </row>
    <row r="371" spans="2:13" ht="12.75">
      <c r="B371" s="272"/>
      <c r="F371" s="51"/>
      <c r="H371" s="6">
        <f>H370-B371</f>
        <v>0</v>
      </c>
      <c r="I371" s="40">
        <f t="shared" si="35"/>
        <v>0</v>
      </c>
      <c r="M371" s="2">
        <v>440</v>
      </c>
    </row>
    <row r="372" spans="2:13" ht="12.75">
      <c r="B372" s="272"/>
      <c r="F372" s="51"/>
      <c r="H372" s="6">
        <f>H371-B372</f>
        <v>0</v>
      </c>
      <c r="I372" s="40">
        <f t="shared" si="35"/>
        <v>0</v>
      </c>
      <c r="M372" s="2">
        <v>440</v>
      </c>
    </row>
    <row r="373" spans="2:13" ht="12.75">
      <c r="B373" s="272"/>
      <c r="F373" s="51"/>
      <c r="H373" s="6">
        <f>H372-B373</f>
        <v>0</v>
      </c>
      <c r="I373" s="40">
        <f t="shared" si="35"/>
        <v>0</v>
      </c>
      <c r="M373" s="2">
        <v>440</v>
      </c>
    </row>
    <row r="374" spans="1:13" s="58" customFormat="1" ht="12.75">
      <c r="A374" s="11"/>
      <c r="B374" s="274">
        <f>+B379+B384+B392+B398+B403+B411+B417</f>
        <v>81050</v>
      </c>
      <c r="C374" s="52" t="s">
        <v>214</v>
      </c>
      <c r="D374" s="53" t="s">
        <v>196</v>
      </c>
      <c r="E374" s="52" t="s">
        <v>146</v>
      </c>
      <c r="F374" s="54" t="s">
        <v>215</v>
      </c>
      <c r="G374" s="55" t="s">
        <v>79</v>
      </c>
      <c r="H374" s="70"/>
      <c r="I374" s="57">
        <f t="shared" si="35"/>
        <v>184.20454545454547</v>
      </c>
      <c r="J374" s="57"/>
      <c r="K374" s="57"/>
      <c r="M374" s="2">
        <v>440</v>
      </c>
    </row>
    <row r="375" spans="2:13" ht="12.75">
      <c r="B375" s="272"/>
      <c r="F375" s="51"/>
      <c r="H375" s="6">
        <f>H374-B375</f>
        <v>0</v>
      </c>
      <c r="I375" s="40">
        <f t="shared" si="35"/>
        <v>0</v>
      </c>
      <c r="M375" s="2">
        <v>440</v>
      </c>
    </row>
    <row r="376" spans="2:13" ht="12.75">
      <c r="B376" s="272">
        <v>5000</v>
      </c>
      <c r="C376" s="1" t="s">
        <v>18</v>
      </c>
      <c r="D376" s="1" t="s">
        <v>19</v>
      </c>
      <c r="E376" s="1" t="s">
        <v>80</v>
      </c>
      <c r="F376" s="51" t="s">
        <v>216</v>
      </c>
      <c r="G376" s="27" t="s">
        <v>181</v>
      </c>
      <c r="H376" s="6">
        <f>H375-B376</f>
        <v>-5000</v>
      </c>
      <c r="I376" s="40">
        <f t="shared" si="35"/>
        <v>11.363636363636363</v>
      </c>
      <c r="K376" t="s">
        <v>18</v>
      </c>
      <c r="L376">
        <v>9</v>
      </c>
      <c r="M376" s="2">
        <v>440</v>
      </c>
    </row>
    <row r="377" spans="2:13" ht="12.75">
      <c r="B377" s="272">
        <v>5000</v>
      </c>
      <c r="C377" s="1" t="s">
        <v>18</v>
      </c>
      <c r="D377" s="1" t="s">
        <v>19</v>
      </c>
      <c r="E377" s="1" t="s">
        <v>80</v>
      </c>
      <c r="F377" s="51" t="s">
        <v>217</v>
      </c>
      <c r="G377" s="27" t="s">
        <v>187</v>
      </c>
      <c r="H377" s="6">
        <f>H376-B377</f>
        <v>-10000</v>
      </c>
      <c r="I377" s="40">
        <f>+B377/M377</f>
        <v>11.363636363636363</v>
      </c>
      <c r="K377" t="s">
        <v>18</v>
      </c>
      <c r="L377">
        <v>9</v>
      </c>
      <c r="M377" s="2">
        <v>440</v>
      </c>
    </row>
    <row r="378" spans="2:13" ht="12.75">
      <c r="B378" s="272">
        <v>2500</v>
      </c>
      <c r="C378" s="1" t="s">
        <v>18</v>
      </c>
      <c r="D378" s="1" t="s">
        <v>19</v>
      </c>
      <c r="E378" s="1" t="s">
        <v>80</v>
      </c>
      <c r="F378" s="51" t="s">
        <v>218</v>
      </c>
      <c r="G378" s="27" t="s">
        <v>166</v>
      </c>
      <c r="H378" s="6">
        <f>H377-B378</f>
        <v>-12500</v>
      </c>
      <c r="I378" s="40">
        <f t="shared" si="35"/>
        <v>5.681818181818182</v>
      </c>
      <c r="K378" t="s">
        <v>18</v>
      </c>
      <c r="L378">
        <v>9</v>
      </c>
      <c r="M378" s="2">
        <v>440</v>
      </c>
    </row>
    <row r="379" spans="1:13" s="58" customFormat="1" ht="12.75">
      <c r="A379" s="11"/>
      <c r="B379" s="274">
        <f>SUM(B376:B378)</f>
        <v>12500</v>
      </c>
      <c r="C379" s="11" t="s">
        <v>18</v>
      </c>
      <c r="D379" s="11"/>
      <c r="E379" s="11"/>
      <c r="F379" s="61"/>
      <c r="G379" s="18"/>
      <c r="H379" s="56">
        <v>0</v>
      </c>
      <c r="I379" s="57">
        <f>+B379/M379</f>
        <v>28.40909090909091</v>
      </c>
      <c r="M379" s="2">
        <v>440</v>
      </c>
    </row>
    <row r="380" spans="2:13" ht="12.75">
      <c r="B380" s="272"/>
      <c r="F380" s="51"/>
      <c r="H380" s="6">
        <f aca="true" t="shared" si="36" ref="H380:H387">H379-B380</f>
        <v>0</v>
      </c>
      <c r="I380" s="40">
        <f>+B380/M380</f>
        <v>0</v>
      </c>
      <c r="M380" s="2">
        <v>440</v>
      </c>
    </row>
    <row r="381" spans="2:13" ht="12.75">
      <c r="B381" s="272"/>
      <c r="F381" s="51"/>
      <c r="H381" s="6">
        <f t="shared" si="36"/>
        <v>0</v>
      </c>
      <c r="I381" s="40">
        <f t="shared" si="35"/>
        <v>0</v>
      </c>
      <c r="M381" s="2">
        <v>440</v>
      </c>
    </row>
    <row r="382" spans="2:13" ht="12.75">
      <c r="B382" s="273">
        <v>300</v>
      </c>
      <c r="C382" s="1" t="s">
        <v>219</v>
      </c>
      <c r="D382" s="1" t="s">
        <v>19</v>
      </c>
      <c r="E382" s="1" t="s">
        <v>86</v>
      </c>
      <c r="F382" s="51" t="s">
        <v>220</v>
      </c>
      <c r="G382" s="27" t="s">
        <v>221</v>
      </c>
      <c r="H382" s="6">
        <f t="shared" si="36"/>
        <v>-300</v>
      </c>
      <c r="I382" s="40">
        <f>+B382/M382</f>
        <v>0.6818181818181818</v>
      </c>
      <c r="K382" s="15" t="s">
        <v>80</v>
      </c>
      <c r="L382">
        <v>9</v>
      </c>
      <c r="M382" s="2">
        <v>440</v>
      </c>
    </row>
    <row r="383" spans="2:13" ht="12.75">
      <c r="B383" s="273">
        <v>1800</v>
      </c>
      <c r="C383" s="1" t="s">
        <v>85</v>
      </c>
      <c r="D383" s="1" t="s">
        <v>19</v>
      </c>
      <c r="E383" s="1" t="s">
        <v>86</v>
      </c>
      <c r="F383" s="51" t="s">
        <v>220</v>
      </c>
      <c r="G383" s="27" t="s">
        <v>222</v>
      </c>
      <c r="H383" s="6">
        <f t="shared" si="36"/>
        <v>-2100</v>
      </c>
      <c r="I383" s="40">
        <f t="shared" si="35"/>
        <v>4.090909090909091</v>
      </c>
      <c r="K383" s="15" t="s">
        <v>80</v>
      </c>
      <c r="L383">
        <v>9</v>
      </c>
      <c r="M383" s="2">
        <v>440</v>
      </c>
    </row>
    <row r="384" spans="1:13" s="58" customFormat="1" ht="12.75">
      <c r="A384" s="11"/>
      <c r="B384" s="274">
        <f>SUM(B382:B383)</f>
        <v>2100</v>
      </c>
      <c r="C384" s="11" t="s">
        <v>96</v>
      </c>
      <c r="D384" s="11"/>
      <c r="E384" s="11"/>
      <c r="F384" s="61"/>
      <c r="G384" s="18"/>
      <c r="H384" s="56">
        <v>0</v>
      </c>
      <c r="I384" s="57">
        <f t="shared" si="35"/>
        <v>4.7727272727272725</v>
      </c>
      <c r="M384" s="2">
        <v>440</v>
      </c>
    </row>
    <row r="385" spans="2:13" ht="12.75">
      <c r="B385" s="272"/>
      <c r="F385" s="51"/>
      <c r="H385" s="6">
        <f t="shared" si="36"/>
        <v>0</v>
      </c>
      <c r="I385" s="40">
        <f t="shared" si="35"/>
        <v>0</v>
      </c>
      <c r="M385" s="2">
        <v>440</v>
      </c>
    </row>
    <row r="386" spans="2:13" ht="12.75">
      <c r="B386" s="272"/>
      <c r="F386" s="51"/>
      <c r="H386" s="6">
        <f t="shared" si="36"/>
        <v>0</v>
      </c>
      <c r="I386" s="40">
        <f t="shared" si="35"/>
        <v>0</v>
      </c>
      <c r="M386" s="2">
        <v>440</v>
      </c>
    </row>
    <row r="387" spans="2:13" ht="12.75">
      <c r="B387" s="272">
        <v>4500</v>
      </c>
      <c r="C387" s="1" t="s">
        <v>97</v>
      </c>
      <c r="D387" s="1" t="s">
        <v>19</v>
      </c>
      <c r="E387" s="1" t="s">
        <v>24</v>
      </c>
      <c r="F387" s="51" t="s">
        <v>223</v>
      </c>
      <c r="G387" s="27" t="s">
        <v>221</v>
      </c>
      <c r="H387" s="6">
        <f t="shared" si="36"/>
        <v>-4500</v>
      </c>
      <c r="I387" s="40">
        <f>+B387/M387</f>
        <v>10.227272727272727</v>
      </c>
      <c r="K387" s="15" t="s">
        <v>80</v>
      </c>
      <c r="L387">
        <v>9</v>
      </c>
      <c r="M387" s="2">
        <v>440</v>
      </c>
    </row>
    <row r="388" spans="2:13" ht="12.75">
      <c r="B388" s="272">
        <v>600</v>
      </c>
      <c r="C388" s="1" t="s">
        <v>99</v>
      </c>
      <c r="D388" s="1" t="s">
        <v>19</v>
      </c>
      <c r="E388" s="1" t="s">
        <v>24</v>
      </c>
      <c r="F388" s="51" t="s">
        <v>220</v>
      </c>
      <c r="G388" s="27" t="s">
        <v>222</v>
      </c>
      <c r="H388" s="6">
        <f>H387-B388</f>
        <v>-5100</v>
      </c>
      <c r="I388" s="40">
        <f t="shared" si="35"/>
        <v>1.3636363636363635</v>
      </c>
      <c r="K388" s="15" t="s">
        <v>80</v>
      </c>
      <c r="L388">
        <v>9</v>
      </c>
      <c r="M388" s="2">
        <v>440</v>
      </c>
    </row>
    <row r="389" spans="2:13" ht="12.75">
      <c r="B389" s="272">
        <v>10000</v>
      </c>
      <c r="C389" s="1" t="s">
        <v>800</v>
      </c>
      <c r="D389" s="1" t="s">
        <v>19</v>
      </c>
      <c r="E389" s="1" t="s">
        <v>24</v>
      </c>
      <c r="F389" s="51" t="s">
        <v>224</v>
      </c>
      <c r="G389" s="27" t="s">
        <v>222</v>
      </c>
      <c r="H389" s="6">
        <f>H388-B389</f>
        <v>-15100</v>
      </c>
      <c r="I389" s="22">
        <v>20</v>
      </c>
      <c r="K389" s="15" t="s">
        <v>80</v>
      </c>
      <c r="L389">
        <v>9</v>
      </c>
      <c r="M389" s="2">
        <v>440</v>
      </c>
    </row>
    <row r="390" spans="2:13" ht="12.75">
      <c r="B390" s="272">
        <v>1700</v>
      </c>
      <c r="C390" s="1" t="s">
        <v>225</v>
      </c>
      <c r="D390" s="1" t="s">
        <v>19</v>
      </c>
      <c r="E390" s="1" t="s">
        <v>24</v>
      </c>
      <c r="F390" s="51" t="s">
        <v>220</v>
      </c>
      <c r="G390" s="27" t="s">
        <v>226</v>
      </c>
      <c r="H390" s="6">
        <f>H389-B390</f>
        <v>-16800</v>
      </c>
      <c r="I390" s="22">
        <f aca="true" t="shared" si="37" ref="I390:I395">+B390/M390</f>
        <v>3.8636363636363638</v>
      </c>
      <c r="K390" s="15" t="s">
        <v>80</v>
      </c>
      <c r="L390">
        <v>9</v>
      </c>
      <c r="M390" s="2">
        <v>440</v>
      </c>
    </row>
    <row r="391" spans="2:13" ht="12.75">
      <c r="B391" s="272">
        <v>3500</v>
      </c>
      <c r="C391" s="1" t="s">
        <v>227</v>
      </c>
      <c r="D391" s="1" t="s">
        <v>19</v>
      </c>
      <c r="E391" s="1" t="s">
        <v>24</v>
      </c>
      <c r="F391" s="51" t="s">
        <v>228</v>
      </c>
      <c r="G391" s="27" t="s">
        <v>226</v>
      </c>
      <c r="H391" s="6">
        <f>H390-B391</f>
        <v>-20300</v>
      </c>
      <c r="I391" s="22">
        <f t="shared" si="37"/>
        <v>7.954545454545454</v>
      </c>
      <c r="K391" s="15" t="s">
        <v>80</v>
      </c>
      <c r="L391">
        <v>9</v>
      </c>
      <c r="M391" s="2">
        <v>440</v>
      </c>
    </row>
    <row r="392" spans="1:13" s="58" customFormat="1" ht="12.75">
      <c r="A392" s="11"/>
      <c r="B392" s="274">
        <f>SUM(B387:B391)</f>
        <v>20300</v>
      </c>
      <c r="C392" s="11" t="s">
        <v>30</v>
      </c>
      <c r="D392" s="11"/>
      <c r="E392" s="11"/>
      <c r="F392" s="61"/>
      <c r="G392" s="18"/>
      <c r="H392" s="56">
        <v>0</v>
      </c>
      <c r="I392" s="57">
        <f t="shared" si="37"/>
        <v>46.13636363636363</v>
      </c>
      <c r="M392" s="2">
        <v>440</v>
      </c>
    </row>
    <row r="393" spans="2:13" ht="12.75">
      <c r="B393" s="272"/>
      <c r="F393" s="51"/>
      <c r="H393" s="6">
        <f>H392-B393</f>
        <v>0</v>
      </c>
      <c r="I393" s="40">
        <f t="shared" si="37"/>
        <v>0</v>
      </c>
      <c r="M393" s="2">
        <v>440</v>
      </c>
    </row>
    <row r="394" spans="2:13" ht="12.75">
      <c r="B394" s="272"/>
      <c r="F394" s="51"/>
      <c r="H394" s="6">
        <f>H393-B394</f>
        <v>0</v>
      </c>
      <c r="I394" s="40">
        <f t="shared" si="37"/>
        <v>0</v>
      </c>
      <c r="M394" s="2">
        <v>440</v>
      </c>
    </row>
    <row r="395" spans="2:13" ht="12.75">
      <c r="B395" s="272">
        <v>1400</v>
      </c>
      <c r="C395" s="1" t="s">
        <v>31</v>
      </c>
      <c r="D395" s="1" t="s">
        <v>19</v>
      </c>
      <c r="E395" s="1" t="s">
        <v>32</v>
      </c>
      <c r="F395" s="51" t="s">
        <v>220</v>
      </c>
      <c r="G395" s="27" t="s">
        <v>181</v>
      </c>
      <c r="H395" s="6">
        <f>H394-B395</f>
        <v>-1400</v>
      </c>
      <c r="I395" s="22">
        <f t="shared" si="37"/>
        <v>3.1818181818181817</v>
      </c>
      <c r="K395" s="15" t="s">
        <v>80</v>
      </c>
      <c r="L395">
        <v>9</v>
      </c>
      <c r="M395" s="2">
        <v>440</v>
      </c>
    </row>
    <row r="396" spans="2:13" ht="12.75">
      <c r="B396" s="272">
        <v>1000</v>
      </c>
      <c r="C396" s="1" t="s">
        <v>31</v>
      </c>
      <c r="D396" s="1" t="s">
        <v>19</v>
      </c>
      <c r="E396" s="1" t="s">
        <v>32</v>
      </c>
      <c r="F396" s="51" t="s">
        <v>220</v>
      </c>
      <c r="G396" s="27" t="s">
        <v>222</v>
      </c>
      <c r="H396" s="6">
        <f>H395-B396</f>
        <v>-2400</v>
      </c>
      <c r="I396" s="22">
        <v>2</v>
      </c>
      <c r="K396" s="15" t="s">
        <v>80</v>
      </c>
      <c r="L396">
        <v>9</v>
      </c>
      <c r="M396" s="2">
        <v>440</v>
      </c>
    </row>
    <row r="397" spans="2:13" ht="12.75">
      <c r="B397" s="272">
        <v>1400</v>
      </c>
      <c r="C397" s="1" t="s">
        <v>31</v>
      </c>
      <c r="D397" s="1" t="s">
        <v>19</v>
      </c>
      <c r="E397" s="1" t="s">
        <v>32</v>
      </c>
      <c r="F397" s="51" t="s">
        <v>220</v>
      </c>
      <c r="G397" s="27" t="s">
        <v>226</v>
      </c>
      <c r="H397" s="6">
        <f>H396-B397</f>
        <v>-3800</v>
      </c>
      <c r="I397" s="22">
        <v>3.6</v>
      </c>
      <c r="K397" s="15" t="s">
        <v>80</v>
      </c>
      <c r="L397">
        <v>9</v>
      </c>
      <c r="M397" s="2">
        <v>440</v>
      </c>
    </row>
    <row r="398" spans="1:13" s="58" customFormat="1" ht="12.75">
      <c r="A398" s="11"/>
      <c r="B398" s="274">
        <f>SUM(B395:B397)</f>
        <v>3800</v>
      </c>
      <c r="C398" s="11"/>
      <c r="D398" s="11"/>
      <c r="E398" s="11" t="s">
        <v>32</v>
      </c>
      <c r="F398" s="61"/>
      <c r="G398" s="18"/>
      <c r="H398" s="56">
        <v>0</v>
      </c>
      <c r="I398" s="57">
        <f aca="true" t="shared" si="38" ref="I398:I458">+B398/M398</f>
        <v>8.636363636363637</v>
      </c>
      <c r="M398" s="2">
        <v>440</v>
      </c>
    </row>
    <row r="399" spans="2:13" ht="12.75">
      <c r="B399" s="272"/>
      <c r="F399" s="51"/>
      <c r="H399" s="6">
        <f>H398-B399</f>
        <v>0</v>
      </c>
      <c r="I399" s="40">
        <f t="shared" si="38"/>
        <v>0</v>
      </c>
      <c r="M399" s="2">
        <v>440</v>
      </c>
    </row>
    <row r="400" spans="2:13" ht="12.75">
      <c r="B400" s="272"/>
      <c r="F400" s="51"/>
      <c r="H400" s="6">
        <f>H399-B400</f>
        <v>0</v>
      </c>
      <c r="I400" s="40">
        <f t="shared" si="38"/>
        <v>0</v>
      </c>
      <c r="M400" s="2">
        <v>440</v>
      </c>
    </row>
    <row r="401" spans="2:13" ht="12.75">
      <c r="B401" s="272">
        <v>5000</v>
      </c>
      <c r="C401" s="1" t="s">
        <v>33</v>
      </c>
      <c r="D401" s="1" t="s">
        <v>19</v>
      </c>
      <c r="E401" s="1" t="s">
        <v>24</v>
      </c>
      <c r="F401" s="51" t="s">
        <v>229</v>
      </c>
      <c r="G401" s="27" t="s">
        <v>221</v>
      </c>
      <c r="H401" s="6">
        <f>H400-B401</f>
        <v>-5000</v>
      </c>
      <c r="I401" s="40">
        <f t="shared" si="38"/>
        <v>11.363636363636363</v>
      </c>
      <c r="K401" s="15" t="s">
        <v>80</v>
      </c>
      <c r="L401">
        <v>9</v>
      </c>
      <c r="M401" s="2">
        <v>440</v>
      </c>
    </row>
    <row r="402" spans="2:13" ht="12.75">
      <c r="B402" s="272">
        <v>5000</v>
      </c>
      <c r="C402" s="1" t="s">
        <v>33</v>
      </c>
      <c r="D402" s="1" t="s">
        <v>19</v>
      </c>
      <c r="E402" s="1" t="s">
        <v>24</v>
      </c>
      <c r="F402" s="51" t="s">
        <v>229</v>
      </c>
      <c r="G402" s="27" t="s">
        <v>222</v>
      </c>
      <c r="H402" s="6">
        <f>H401-B402</f>
        <v>-10000</v>
      </c>
      <c r="I402" s="40">
        <f t="shared" si="38"/>
        <v>11.363636363636363</v>
      </c>
      <c r="K402" s="15" t="s">
        <v>80</v>
      </c>
      <c r="L402">
        <v>9</v>
      </c>
      <c r="M402" s="2">
        <v>440</v>
      </c>
    </row>
    <row r="403" spans="1:13" s="58" customFormat="1" ht="12.75">
      <c r="A403" s="11"/>
      <c r="B403" s="274">
        <f>SUM(B401:B402)</f>
        <v>10000</v>
      </c>
      <c r="C403" s="11" t="s">
        <v>33</v>
      </c>
      <c r="D403" s="11"/>
      <c r="E403" s="11"/>
      <c r="F403" s="61"/>
      <c r="G403" s="18"/>
      <c r="H403" s="56">
        <v>0</v>
      </c>
      <c r="I403" s="57">
        <f t="shared" si="38"/>
        <v>22.727272727272727</v>
      </c>
      <c r="M403" s="2">
        <v>440</v>
      </c>
    </row>
    <row r="404" spans="2:13" ht="12.75">
      <c r="B404" s="272"/>
      <c r="F404" s="51"/>
      <c r="H404" s="6">
        <f aca="true" t="shared" si="39" ref="H404:H410">H403-B404</f>
        <v>0</v>
      </c>
      <c r="I404" s="40">
        <f t="shared" si="38"/>
        <v>0</v>
      </c>
      <c r="M404" s="2">
        <v>440</v>
      </c>
    </row>
    <row r="405" spans="2:13" ht="12.75">
      <c r="B405" s="272"/>
      <c r="F405" s="51"/>
      <c r="H405" s="6">
        <f t="shared" si="39"/>
        <v>0</v>
      </c>
      <c r="I405" s="40">
        <f t="shared" si="38"/>
        <v>0</v>
      </c>
      <c r="M405" s="2">
        <v>440</v>
      </c>
    </row>
    <row r="406" spans="2:13" ht="12.75">
      <c r="B406" s="272">
        <v>2000</v>
      </c>
      <c r="C406" s="1" t="s">
        <v>35</v>
      </c>
      <c r="D406" s="1" t="s">
        <v>19</v>
      </c>
      <c r="E406" s="1" t="s">
        <v>24</v>
      </c>
      <c r="F406" s="51" t="s">
        <v>220</v>
      </c>
      <c r="G406" s="27" t="s">
        <v>221</v>
      </c>
      <c r="H406" s="6">
        <f t="shared" si="39"/>
        <v>-2000</v>
      </c>
      <c r="I406" s="40">
        <f t="shared" si="38"/>
        <v>4.545454545454546</v>
      </c>
      <c r="K406" s="15" t="s">
        <v>80</v>
      </c>
      <c r="L406">
        <v>9</v>
      </c>
      <c r="M406" s="2">
        <v>440</v>
      </c>
    </row>
    <row r="407" spans="2:13" ht="12.75">
      <c r="B407" s="273">
        <v>1350</v>
      </c>
      <c r="C407" s="12" t="s">
        <v>35</v>
      </c>
      <c r="D407" s="1" t="s">
        <v>19</v>
      </c>
      <c r="E407" s="1" t="s">
        <v>24</v>
      </c>
      <c r="F407" s="51" t="s">
        <v>220</v>
      </c>
      <c r="G407" s="27" t="s">
        <v>221</v>
      </c>
      <c r="H407" s="6">
        <f t="shared" si="39"/>
        <v>-3350</v>
      </c>
      <c r="I407" s="40">
        <f>+B407/M407</f>
        <v>3.0681818181818183</v>
      </c>
      <c r="K407" s="15" t="s">
        <v>80</v>
      </c>
      <c r="L407">
        <v>9</v>
      </c>
      <c r="M407" s="2">
        <v>440</v>
      </c>
    </row>
    <row r="408" spans="2:13" ht="12.75">
      <c r="B408" s="272">
        <v>2000</v>
      </c>
      <c r="C408" s="1" t="s">
        <v>35</v>
      </c>
      <c r="D408" s="1" t="s">
        <v>19</v>
      </c>
      <c r="E408" s="1" t="s">
        <v>24</v>
      </c>
      <c r="F408" s="51" t="s">
        <v>220</v>
      </c>
      <c r="G408" s="27" t="s">
        <v>222</v>
      </c>
      <c r="H408" s="6">
        <f t="shared" si="39"/>
        <v>-5350</v>
      </c>
      <c r="I408" s="40">
        <f t="shared" si="38"/>
        <v>4.545454545454546</v>
      </c>
      <c r="K408" s="15" t="s">
        <v>80</v>
      </c>
      <c r="L408">
        <v>9</v>
      </c>
      <c r="M408" s="2">
        <v>440</v>
      </c>
    </row>
    <row r="409" spans="2:13" ht="12.75">
      <c r="B409" s="273">
        <v>3000</v>
      </c>
      <c r="C409" s="12" t="s">
        <v>35</v>
      </c>
      <c r="D409" s="1" t="s">
        <v>19</v>
      </c>
      <c r="E409" s="1" t="s">
        <v>24</v>
      </c>
      <c r="F409" s="51" t="s">
        <v>220</v>
      </c>
      <c r="G409" s="27" t="s">
        <v>222</v>
      </c>
      <c r="H409" s="6">
        <f t="shared" si="39"/>
        <v>-8350</v>
      </c>
      <c r="I409" s="40">
        <f t="shared" si="38"/>
        <v>6.818181818181818</v>
      </c>
      <c r="K409" s="15" t="s">
        <v>80</v>
      </c>
      <c r="L409">
        <v>9</v>
      </c>
      <c r="M409" s="2">
        <v>440</v>
      </c>
    </row>
    <row r="410" spans="2:13" ht="12.75">
      <c r="B410" s="272">
        <v>2000</v>
      </c>
      <c r="C410" s="1" t="s">
        <v>35</v>
      </c>
      <c r="D410" s="1" t="s">
        <v>19</v>
      </c>
      <c r="E410" s="1" t="s">
        <v>24</v>
      </c>
      <c r="F410" s="51" t="s">
        <v>220</v>
      </c>
      <c r="G410" s="27" t="s">
        <v>226</v>
      </c>
      <c r="H410" s="6">
        <f t="shared" si="39"/>
        <v>-10350</v>
      </c>
      <c r="I410" s="40">
        <f t="shared" si="38"/>
        <v>4.545454545454546</v>
      </c>
      <c r="K410" s="15" t="s">
        <v>80</v>
      </c>
      <c r="L410">
        <v>9</v>
      </c>
      <c r="M410" s="2">
        <v>440</v>
      </c>
    </row>
    <row r="411" spans="1:13" s="58" customFormat="1" ht="12.75">
      <c r="A411" s="11"/>
      <c r="B411" s="274">
        <f>SUM(B406:B410)</f>
        <v>10350</v>
      </c>
      <c r="C411" s="11" t="s">
        <v>35</v>
      </c>
      <c r="D411" s="11"/>
      <c r="E411" s="11"/>
      <c r="F411" s="61"/>
      <c r="G411" s="18"/>
      <c r="H411" s="56">
        <v>0</v>
      </c>
      <c r="I411" s="57">
        <f t="shared" si="38"/>
        <v>23.522727272727273</v>
      </c>
      <c r="M411" s="2">
        <v>440</v>
      </c>
    </row>
    <row r="412" spans="2:13" ht="12.75">
      <c r="B412" s="272"/>
      <c r="F412" s="51"/>
      <c r="H412" s="6">
        <f>H411-B412</f>
        <v>0</v>
      </c>
      <c r="I412" s="40">
        <f t="shared" si="38"/>
        <v>0</v>
      </c>
      <c r="M412" s="2">
        <v>440</v>
      </c>
    </row>
    <row r="413" spans="2:13" ht="12.75">
      <c r="B413" s="272"/>
      <c r="F413" s="51"/>
      <c r="H413" s="6">
        <f>H412-B413</f>
        <v>0</v>
      </c>
      <c r="I413" s="40">
        <f>+B413/M413</f>
        <v>0</v>
      </c>
      <c r="M413" s="2">
        <v>440</v>
      </c>
    </row>
    <row r="414" spans="2:13" ht="12.75">
      <c r="B414" s="272">
        <v>2000</v>
      </c>
      <c r="C414" s="1" t="s">
        <v>108</v>
      </c>
      <c r="D414" s="1" t="s">
        <v>19</v>
      </c>
      <c r="E414" s="1" t="s">
        <v>109</v>
      </c>
      <c r="F414" s="51" t="s">
        <v>220</v>
      </c>
      <c r="G414" s="27" t="s">
        <v>222</v>
      </c>
      <c r="H414" s="6">
        <f>H413-B414</f>
        <v>-2000</v>
      </c>
      <c r="I414" s="40">
        <f>+B414/M414</f>
        <v>4.545454545454546</v>
      </c>
      <c r="K414" s="15" t="s">
        <v>80</v>
      </c>
      <c r="L414">
        <v>9</v>
      </c>
      <c r="M414" s="2">
        <v>440</v>
      </c>
    </row>
    <row r="415" spans="2:13" ht="12.75">
      <c r="B415" s="273">
        <v>10000</v>
      </c>
      <c r="C415" s="12" t="s">
        <v>230</v>
      </c>
      <c r="D415" s="1" t="s">
        <v>19</v>
      </c>
      <c r="E415" s="1" t="s">
        <v>109</v>
      </c>
      <c r="F415" s="51" t="s">
        <v>231</v>
      </c>
      <c r="G415" s="27" t="s">
        <v>226</v>
      </c>
      <c r="H415" s="6">
        <f>H414-B415</f>
        <v>-12000</v>
      </c>
      <c r="I415" s="40">
        <f t="shared" si="38"/>
        <v>22.727272727272727</v>
      </c>
      <c r="K415" s="15" t="s">
        <v>80</v>
      </c>
      <c r="L415">
        <v>9</v>
      </c>
      <c r="M415" s="2">
        <v>440</v>
      </c>
    </row>
    <row r="416" spans="2:13" ht="12.75">
      <c r="B416" s="273">
        <v>10000</v>
      </c>
      <c r="C416" s="12" t="s">
        <v>230</v>
      </c>
      <c r="D416" s="1" t="s">
        <v>19</v>
      </c>
      <c r="E416" s="1" t="s">
        <v>109</v>
      </c>
      <c r="F416" s="51" t="s">
        <v>232</v>
      </c>
      <c r="G416" s="27" t="s">
        <v>226</v>
      </c>
      <c r="H416" s="6">
        <f>H415-B416</f>
        <v>-22000</v>
      </c>
      <c r="I416" s="40">
        <f>+B416/M416</f>
        <v>22.727272727272727</v>
      </c>
      <c r="K416" s="15" t="s">
        <v>80</v>
      </c>
      <c r="L416">
        <v>9</v>
      </c>
      <c r="M416" s="2">
        <v>440</v>
      </c>
    </row>
    <row r="417" spans="1:13" s="58" customFormat="1" ht="12.75">
      <c r="A417" s="11"/>
      <c r="B417" s="274">
        <f>SUM(B414:B416)</f>
        <v>22000</v>
      </c>
      <c r="C417" s="11"/>
      <c r="D417" s="11"/>
      <c r="E417" s="11" t="s">
        <v>109</v>
      </c>
      <c r="F417" s="61"/>
      <c r="G417" s="18"/>
      <c r="H417" s="56">
        <v>0</v>
      </c>
      <c r="I417" s="57">
        <f>+B417/M417</f>
        <v>50</v>
      </c>
      <c r="M417" s="2">
        <v>440</v>
      </c>
    </row>
    <row r="418" spans="2:13" ht="12.75">
      <c r="B418" s="272"/>
      <c r="F418" s="51"/>
      <c r="H418" s="6">
        <f>H417-B418</f>
        <v>0</v>
      </c>
      <c r="I418" s="40">
        <f t="shared" si="38"/>
        <v>0</v>
      </c>
      <c r="M418" s="2">
        <v>440</v>
      </c>
    </row>
    <row r="419" spans="2:13" ht="12.75">
      <c r="B419" s="272"/>
      <c r="F419" s="51"/>
      <c r="H419" s="6">
        <f>H418-B419</f>
        <v>0</v>
      </c>
      <c r="I419" s="40">
        <f>+B419/M419</f>
        <v>0</v>
      </c>
      <c r="M419" s="2">
        <v>440</v>
      </c>
    </row>
    <row r="420" spans="2:13" ht="12.75">
      <c r="B420" s="272"/>
      <c r="F420" s="51"/>
      <c r="H420" s="6">
        <f>H419-B420</f>
        <v>0</v>
      </c>
      <c r="I420" s="40">
        <f t="shared" si="38"/>
        <v>0</v>
      </c>
      <c r="M420" s="2">
        <v>440</v>
      </c>
    </row>
    <row r="421" spans="2:13" ht="12.75">
      <c r="B421" s="272"/>
      <c r="F421" s="51"/>
      <c r="H421" s="6">
        <f>H420-B421</f>
        <v>0</v>
      </c>
      <c r="I421" s="40">
        <f t="shared" si="38"/>
        <v>0</v>
      </c>
      <c r="M421" s="2">
        <v>440</v>
      </c>
    </row>
    <row r="422" spans="1:13" s="58" customFormat="1" ht="12.75">
      <c r="A422" s="11"/>
      <c r="B422" s="274">
        <f>+B437+B451</f>
        <v>52400</v>
      </c>
      <c r="C422" s="52" t="s">
        <v>233</v>
      </c>
      <c r="D422" s="53" t="s">
        <v>196</v>
      </c>
      <c r="E422" s="52" t="s">
        <v>163</v>
      </c>
      <c r="F422" s="54" t="s">
        <v>234</v>
      </c>
      <c r="G422" s="55" t="s">
        <v>79</v>
      </c>
      <c r="H422" s="70"/>
      <c r="I422" s="57">
        <f t="shared" si="38"/>
        <v>119.0909090909091</v>
      </c>
      <c r="J422" s="57"/>
      <c r="K422" s="57"/>
      <c r="M422" s="2">
        <v>440</v>
      </c>
    </row>
    <row r="423" spans="2:13" ht="12.75">
      <c r="B423" s="272"/>
      <c r="F423" s="51"/>
      <c r="H423" s="6">
        <f>H422-B423</f>
        <v>0</v>
      </c>
      <c r="I423" s="40">
        <f t="shared" si="38"/>
        <v>0</v>
      </c>
      <c r="M423" s="2">
        <v>440</v>
      </c>
    </row>
    <row r="424" spans="2:13" ht="12.75">
      <c r="B424" s="272">
        <v>5000</v>
      </c>
      <c r="C424" s="1" t="s">
        <v>18</v>
      </c>
      <c r="D424" s="12" t="s">
        <v>19</v>
      </c>
      <c r="E424" s="1" t="s">
        <v>80</v>
      </c>
      <c r="F424" s="51" t="s">
        <v>235</v>
      </c>
      <c r="G424" s="27" t="s">
        <v>26</v>
      </c>
      <c r="H424" s="6">
        <f aca="true" t="shared" si="40" ref="H424:H436">H423-B424</f>
        <v>-5000</v>
      </c>
      <c r="I424" s="40">
        <f t="shared" si="38"/>
        <v>11.363636363636363</v>
      </c>
      <c r="K424" t="s">
        <v>18</v>
      </c>
      <c r="L424">
        <v>10</v>
      </c>
      <c r="M424" s="2">
        <v>440</v>
      </c>
    </row>
    <row r="425" spans="2:13" ht="12.75">
      <c r="B425" s="272">
        <v>2500</v>
      </c>
      <c r="C425" s="1" t="s">
        <v>18</v>
      </c>
      <c r="D425" s="12" t="s">
        <v>19</v>
      </c>
      <c r="E425" s="1" t="s">
        <v>80</v>
      </c>
      <c r="F425" s="51" t="s">
        <v>236</v>
      </c>
      <c r="G425" s="27" t="s">
        <v>22</v>
      </c>
      <c r="H425" s="6">
        <f t="shared" si="40"/>
        <v>-7500</v>
      </c>
      <c r="I425" s="40">
        <f t="shared" si="38"/>
        <v>5.681818181818182</v>
      </c>
      <c r="K425" t="s">
        <v>18</v>
      </c>
      <c r="L425">
        <v>10</v>
      </c>
      <c r="M425" s="2">
        <v>440</v>
      </c>
    </row>
    <row r="426" spans="2:13" ht="12.75">
      <c r="B426" s="272">
        <v>2500</v>
      </c>
      <c r="C426" s="1" t="s">
        <v>18</v>
      </c>
      <c r="D426" s="1" t="s">
        <v>19</v>
      </c>
      <c r="E426" s="1" t="s">
        <v>80</v>
      </c>
      <c r="F426" s="51" t="s">
        <v>237</v>
      </c>
      <c r="G426" s="27" t="s">
        <v>43</v>
      </c>
      <c r="H426" s="6">
        <f t="shared" si="40"/>
        <v>-10000</v>
      </c>
      <c r="I426" s="40">
        <f t="shared" si="38"/>
        <v>5.681818181818182</v>
      </c>
      <c r="K426" t="s">
        <v>18</v>
      </c>
      <c r="L426">
        <v>10</v>
      </c>
      <c r="M426" s="2">
        <v>440</v>
      </c>
    </row>
    <row r="427" spans="2:13" ht="12.75">
      <c r="B427" s="272">
        <v>2500</v>
      </c>
      <c r="C427" s="1" t="s">
        <v>18</v>
      </c>
      <c r="D427" s="1" t="s">
        <v>19</v>
      </c>
      <c r="E427" s="1" t="s">
        <v>80</v>
      </c>
      <c r="F427" s="51" t="s">
        <v>238</v>
      </c>
      <c r="G427" s="27" t="s">
        <v>45</v>
      </c>
      <c r="H427" s="6">
        <f t="shared" si="40"/>
        <v>-12500</v>
      </c>
      <c r="I427" s="40">
        <f t="shared" si="38"/>
        <v>5.681818181818182</v>
      </c>
      <c r="K427" t="s">
        <v>18</v>
      </c>
      <c r="L427">
        <v>10</v>
      </c>
      <c r="M427" s="2">
        <v>440</v>
      </c>
    </row>
    <row r="428" spans="2:13" ht="12.75">
      <c r="B428" s="273">
        <v>5000</v>
      </c>
      <c r="C428" s="1" t="s">
        <v>18</v>
      </c>
      <c r="D428" s="1" t="s">
        <v>19</v>
      </c>
      <c r="E428" s="1" t="s">
        <v>80</v>
      </c>
      <c r="F428" s="51" t="s">
        <v>239</v>
      </c>
      <c r="G428" s="27" t="s">
        <v>47</v>
      </c>
      <c r="H428" s="6">
        <f t="shared" si="40"/>
        <v>-17500</v>
      </c>
      <c r="I428" s="40">
        <f t="shared" si="38"/>
        <v>11.363636363636363</v>
      </c>
      <c r="K428" t="s">
        <v>18</v>
      </c>
      <c r="L428">
        <v>10</v>
      </c>
      <c r="M428" s="2">
        <v>440</v>
      </c>
    </row>
    <row r="429" spans="2:13" ht="12.75">
      <c r="B429" s="273">
        <v>5000</v>
      </c>
      <c r="C429" s="1" t="s">
        <v>18</v>
      </c>
      <c r="D429" s="1" t="s">
        <v>19</v>
      </c>
      <c r="E429" s="1" t="s">
        <v>80</v>
      </c>
      <c r="F429" s="51" t="s">
        <v>811</v>
      </c>
      <c r="G429" s="27" t="s">
        <v>48</v>
      </c>
      <c r="H429" s="6">
        <f t="shared" si="40"/>
        <v>-22500</v>
      </c>
      <c r="I429" s="40">
        <f t="shared" si="38"/>
        <v>11.363636363636363</v>
      </c>
      <c r="K429" t="s">
        <v>18</v>
      </c>
      <c r="L429">
        <v>10</v>
      </c>
      <c r="M429" s="2">
        <v>440</v>
      </c>
    </row>
    <row r="430" spans="2:13" ht="12.75">
      <c r="B430" s="272">
        <v>2500</v>
      </c>
      <c r="C430" s="1" t="s">
        <v>18</v>
      </c>
      <c r="D430" s="1" t="s">
        <v>19</v>
      </c>
      <c r="E430" s="1" t="s">
        <v>80</v>
      </c>
      <c r="F430" s="51" t="s">
        <v>812</v>
      </c>
      <c r="G430" s="27" t="s">
        <v>49</v>
      </c>
      <c r="H430" s="6">
        <f t="shared" si="40"/>
        <v>-25000</v>
      </c>
      <c r="I430" s="40">
        <f t="shared" si="38"/>
        <v>5.681818181818182</v>
      </c>
      <c r="K430" t="s">
        <v>18</v>
      </c>
      <c r="L430">
        <v>10</v>
      </c>
      <c r="M430" s="2">
        <v>440</v>
      </c>
    </row>
    <row r="431" spans="2:13" ht="12.75">
      <c r="B431" s="272">
        <v>2500</v>
      </c>
      <c r="C431" s="1" t="s">
        <v>18</v>
      </c>
      <c r="D431" s="1" t="s">
        <v>19</v>
      </c>
      <c r="E431" s="1" t="s">
        <v>80</v>
      </c>
      <c r="F431" s="51" t="s">
        <v>240</v>
      </c>
      <c r="G431" s="27" t="s">
        <v>194</v>
      </c>
      <c r="H431" s="6">
        <f t="shared" si="40"/>
        <v>-27500</v>
      </c>
      <c r="I431" s="40">
        <f t="shared" si="38"/>
        <v>5.681818181818182</v>
      </c>
      <c r="K431" t="s">
        <v>18</v>
      </c>
      <c r="L431">
        <v>10</v>
      </c>
      <c r="M431" s="2">
        <v>440</v>
      </c>
    </row>
    <row r="432" spans="2:13" ht="12.75">
      <c r="B432" s="272">
        <v>2500</v>
      </c>
      <c r="C432" s="1" t="s">
        <v>18</v>
      </c>
      <c r="D432" s="1" t="s">
        <v>19</v>
      </c>
      <c r="E432" s="1" t="s">
        <v>241</v>
      </c>
      <c r="F432" s="51" t="s">
        <v>242</v>
      </c>
      <c r="G432" s="27" t="s">
        <v>243</v>
      </c>
      <c r="H432" s="6">
        <f t="shared" si="40"/>
        <v>-30000</v>
      </c>
      <c r="I432" s="40">
        <f t="shared" si="38"/>
        <v>5.681818181818182</v>
      </c>
      <c r="K432" t="s">
        <v>18</v>
      </c>
      <c r="L432">
        <v>10</v>
      </c>
      <c r="M432" s="2">
        <v>440</v>
      </c>
    </row>
    <row r="433" spans="2:13" ht="12.75">
      <c r="B433" s="272">
        <v>2500</v>
      </c>
      <c r="C433" s="1" t="s">
        <v>18</v>
      </c>
      <c r="D433" s="1" t="s">
        <v>19</v>
      </c>
      <c r="E433" s="1" t="s">
        <v>80</v>
      </c>
      <c r="F433" s="51" t="s">
        <v>244</v>
      </c>
      <c r="G433" s="27" t="s">
        <v>116</v>
      </c>
      <c r="H433" s="6">
        <f t="shared" si="40"/>
        <v>-32500</v>
      </c>
      <c r="I433" s="40">
        <f t="shared" si="38"/>
        <v>5.681818181818182</v>
      </c>
      <c r="K433" t="s">
        <v>18</v>
      </c>
      <c r="L433">
        <v>10</v>
      </c>
      <c r="M433" s="2">
        <v>440</v>
      </c>
    </row>
    <row r="434" spans="2:13" ht="12.75">
      <c r="B434" s="272">
        <v>2500</v>
      </c>
      <c r="C434" s="1" t="s">
        <v>18</v>
      </c>
      <c r="D434" s="1" t="s">
        <v>19</v>
      </c>
      <c r="E434" s="1" t="s">
        <v>80</v>
      </c>
      <c r="F434" s="51" t="s">
        <v>245</v>
      </c>
      <c r="G434" s="27" t="s">
        <v>130</v>
      </c>
      <c r="H434" s="6">
        <f t="shared" si="40"/>
        <v>-35000</v>
      </c>
      <c r="I434" s="40">
        <f t="shared" si="38"/>
        <v>5.681818181818182</v>
      </c>
      <c r="K434" t="s">
        <v>18</v>
      </c>
      <c r="L434">
        <v>10</v>
      </c>
      <c r="M434" s="2">
        <v>440</v>
      </c>
    </row>
    <row r="435" spans="2:13" ht="12.75">
      <c r="B435" s="272">
        <v>2500</v>
      </c>
      <c r="C435" s="1" t="s">
        <v>18</v>
      </c>
      <c r="D435" s="1" t="s">
        <v>19</v>
      </c>
      <c r="E435" s="1" t="s">
        <v>80</v>
      </c>
      <c r="F435" s="51" t="s">
        <v>246</v>
      </c>
      <c r="G435" s="27" t="s">
        <v>132</v>
      </c>
      <c r="H435" s="6">
        <f t="shared" si="40"/>
        <v>-37500</v>
      </c>
      <c r="I435" s="40">
        <f t="shared" si="38"/>
        <v>5.681818181818182</v>
      </c>
      <c r="K435" t="s">
        <v>18</v>
      </c>
      <c r="L435">
        <v>10</v>
      </c>
      <c r="M435" s="2">
        <v>440</v>
      </c>
    </row>
    <row r="436" spans="2:13" ht="12.75">
      <c r="B436" s="272">
        <v>2500</v>
      </c>
      <c r="C436" s="1" t="s">
        <v>18</v>
      </c>
      <c r="D436" s="1" t="s">
        <v>19</v>
      </c>
      <c r="E436" s="1" t="s">
        <v>80</v>
      </c>
      <c r="F436" s="51" t="s">
        <v>247</v>
      </c>
      <c r="G436" s="27" t="s">
        <v>134</v>
      </c>
      <c r="H436" s="6">
        <f t="shared" si="40"/>
        <v>-40000</v>
      </c>
      <c r="I436" s="40">
        <f t="shared" si="38"/>
        <v>5.681818181818182</v>
      </c>
      <c r="K436" t="s">
        <v>18</v>
      </c>
      <c r="L436">
        <v>10</v>
      </c>
      <c r="M436" s="2">
        <v>440</v>
      </c>
    </row>
    <row r="437" spans="1:13" s="58" customFormat="1" ht="12.75">
      <c r="A437" s="11"/>
      <c r="B437" s="274">
        <f>SUM(B424:B436)</f>
        <v>40000</v>
      </c>
      <c r="C437" s="11" t="s">
        <v>18</v>
      </c>
      <c r="D437" s="11"/>
      <c r="E437" s="11"/>
      <c r="F437" s="61"/>
      <c r="G437" s="18"/>
      <c r="H437" s="56">
        <v>0</v>
      </c>
      <c r="I437" s="57">
        <f t="shared" si="38"/>
        <v>90.9090909090909</v>
      </c>
      <c r="M437" s="2">
        <v>440</v>
      </c>
    </row>
    <row r="438" spans="2:13" ht="12.75">
      <c r="B438" s="272"/>
      <c r="F438" s="51"/>
      <c r="H438" s="6">
        <f>H437-B438</f>
        <v>0</v>
      </c>
      <c r="I438" s="40">
        <f t="shared" si="38"/>
        <v>0</v>
      </c>
      <c r="M438" s="2">
        <v>440</v>
      </c>
    </row>
    <row r="439" spans="2:13" ht="12.75">
      <c r="B439" s="272"/>
      <c r="F439" s="51"/>
      <c r="H439" s="6">
        <f>H438-B439</f>
        <v>0</v>
      </c>
      <c r="I439" s="40">
        <f t="shared" si="38"/>
        <v>0</v>
      </c>
      <c r="M439" s="2">
        <v>440</v>
      </c>
    </row>
    <row r="440" spans="2:13" ht="12.75">
      <c r="B440" s="273">
        <v>900</v>
      </c>
      <c r="C440" s="1" t="s">
        <v>31</v>
      </c>
      <c r="D440" s="12" t="s">
        <v>19</v>
      </c>
      <c r="E440" s="1" t="s">
        <v>32</v>
      </c>
      <c r="F440" s="51" t="s">
        <v>248</v>
      </c>
      <c r="G440" s="31" t="s">
        <v>249</v>
      </c>
      <c r="H440" s="6">
        <f aca="true" t="shared" si="41" ref="H440:H450">H439-B440</f>
        <v>-900</v>
      </c>
      <c r="I440" s="40">
        <f t="shared" si="38"/>
        <v>2.0454545454545454</v>
      </c>
      <c r="K440" t="s">
        <v>80</v>
      </c>
      <c r="L440">
        <v>10</v>
      </c>
      <c r="M440" s="2">
        <v>440</v>
      </c>
    </row>
    <row r="441" spans="2:13" ht="12.75">
      <c r="B441" s="273">
        <v>1400</v>
      </c>
      <c r="C441" s="33" t="s">
        <v>31</v>
      </c>
      <c r="D441" s="12" t="s">
        <v>19</v>
      </c>
      <c r="E441" s="33" t="s">
        <v>32</v>
      </c>
      <c r="F441" s="51" t="s">
        <v>248</v>
      </c>
      <c r="G441" s="31" t="s">
        <v>250</v>
      </c>
      <c r="H441" s="6">
        <f t="shared" si="41"/>
        <v>-2300</v>
      </c>
      <c r="I441" s="40">
        <f t="shared" si="38"/>
        <v>3.1818181818181817</v>
      </c>
      <c r="K441" t="s">
        <v>80</v>
      </c>
      <c r="L441">
        <v>10</v>
      </c>
      <c r="M441" s="2">
        <v>440</v>
      </c>
    </row>
    <row r="442" spans="2:13" ht="12.75">
      <c r="B442" s="273">
        <v>1000</v>
      </c>
      <c r="C442" s="12" t="s">
        <v>31</v>
      </c>
      <c r="D442" s="12" t="s">
        <v>19</v>
      </c>
      <c r="E442" s="35" t="s">
        <v>32</v>
      </c>
      <c r="F442" s="51" t="s">
        <v>248</v>
      </c>
      <c r="G442" s="36" t="s">
        <v>251</v>
      </c>
      <c r="H442" s="6">
        <f t="shared" si="41"/>
        <v>-3300</v>
      </c>
      <c r="I442" s="40">
        <f>+B442/M442</f>
        <v>2.272727272727273</v>
      </c>
      <c r="K442" t="s">
        <v>80</v>
      </c>
      <c r="L442">
        <v>10</v>
      </c>
      <c r="M442" s="2">
        <v>440</v>
      </c>
    </row>
    <row r="443" spans="2:13" ht="12.75">
      <c r="B443" s="273">
        <v>1300</v>
      </c>
      <c r="C443" s="12" t="s">
        <v>31</v>
      </c>
      <c r="D443" s="12" t="s">
        <v>19</v>
      </c>
      <c r="E443" s="12" t="s">
        <v>32</v>
      </c>
      <c r="F443" s="51" t="s">
        <v>248</v>
      </c>
      <c r="G443" s="30" t="s">
        <v>252</v>
      </c>
      <c r="H443" s="6">
        <f t="shared" si="41"/>
        <v>-4600</v>
      </c>
      <c r="I443" s="40">
        <f>+B443/M443</f>
        <v>2.9545454545454546</v>
      </c>
      <c r="K443" t="s">
        <v>80</v>
      </c>
      <c r="L443">
        <v>10</v>
      </c>
      <c r="M443" s="2">
        <v>440</v>
      </c>
    </row>
    <row r="444" spans="1:13" ht="12.75">
      <c r="A444" s="12"/>
      <c r="B444" s="273">
        <v>1300</v>
      </c>
      <c r="C444" s="12" t="s">
        <v>31</v>
      </c>
      <c r="D444" s="12" t="s">
        <v>19</v>
      </c>
      <c r="E444" s="12" t="s">
        <v>32</v>
      </c>
      <c r="F444" s="51" t="s">
        <v>248</v>
      </c>
      <c r="G444" s="30" t="s">
        <v>253</v>
      </c>
      <c r="H444" s="6">
        <f t="shared" si="41"/>
        <v>-5900</v>
      </c>
      <c r="I444" s="40">
        <f t="shared" si="38"/>
        <v>2.9545454545454546</v>
      </c>
      <c r="J444" s="15"/>
      <c r="K444" s="15" t="s">
        <v>80</v>
      </c>
      <c r="L444">
        <v>10</v>
      </c>
      <c r="M444" s="2">
        <v>440</v>
      </c>
    </row>
    <row r="445" spans="2:13" ht="12.75">
      <c r="B445" s="272">
        <v>1000</v>
      </c>
      <c r="C445" s="12" t="s">
        <v>31</v>
      </c>
      <c r="D445" s="12" t="s">
        <v>19</v>
      </c>
      <c r="E445" s="1" t="s">
        <v>32</v>
      </c>
      <c r="F445" s="51" t="s">
        <v>248</v>
      </c>
      <c r="G445" s="27" t="s">
        <v>254</v>
      </c>
      <c r="H445" s="6">
        <f t="shared" si="41"/>
        <v>-6900</v>
      </c>
      <c r="I445" s="40">
        <f t="shared" si="38"/>
        <v>2.272727272727273</v>
      </c>
      <c r="K445" s="15" t="s">
        <v>80</v>
      </c>
      <c r="L445">
        <v>10</v>
      </c>
      <c r="M445" s="2">
        <v>440</v>
      </c>
    </row>
    <row r="446" spans="2:13" ht="12.75">
      <c r="B446" s="272">
        <v>1300</v>
      </c>
      <c r="C446" s="1" t="s">
        <v>31</v>
      </c>
      <c r="D446" s="1" t="s">
        <v>19</v>
      </c>
      <c r="E446" s="1" t="s">
        <v>32</v>
      </c>
      <c r="F446" s="51" t="s">
        <v>248</v>
      </c>
      <c r="G446" s="27" t="s">
        <v>255</v>
      </c>
      <c r="H446" s="6">
        <f t="shared" si="41"/>
        <v>-8200</v>
      </c>
      <c r="I446" s="40">
        <f t="shared" si="38"/>
        <v>2.9545454545454546</v>
      </c>
      <c r="K446" s="15" t="s">
        <v>80</v>
      </c>
      <c r="L446">
        <v>10</v>
      </c>
      <c r="M446" s="2">
        <v>440</v>
      </c>
    </row>
    <row r="447" spans="2:13" ht="12.75">
      <c r="B447" s="272">
        <v>900</v>
      </c>
      <c r="C447" s="1" t="s">
        <v>31</v>
      </c>
      <c r="D447" s="1" t="s">
        <v>19</v>
      </c>
      <c r="E447" s="1" t="s">
        <v>32</v>
      </c>
      <c r="F447" s="51" t="s">
        <v>248</v>
      </c>
      <c r="G447" s="27" t="s">
        <v>256</v>
      </c>
      <c r="H447" s="6">
        <f t="shared" si="41"/>
        <v>-9100</v>
      </c>
      <c r="I447" s="40">
        <f t="shared" si="38"/>
        <v>2.0454545454545454</v>
      </c>
      <c r="K447" s="15" t="s">
        <v>80</v>
      </c>
      <c r="L447">
        <v>10</v>
      </c>
      <c r="M447" s="2">
        <v>440</v>
      </c>
    </row>
    <row r="448" spans="2:13" ht="12.75">
      <c r="B448" s="272">
        <v>1300</v>
      </c>
      <c r="C448" s="1" t="s">
        <v>31</v>
      </c>
      <c r="D448" s="1" t="s">
        <v>19</v>
      </c>
      <c r="E448" s="1" t="s">
        <v>32</v>
      </c>
      <c r="F448" s="51" t="s">
        <v>248</v>
      </c>
      <c r="G448" s="27" t="s">
        <v>257</v>
      </c>
      <c r="H448" s="6">
        <f t="shared" si="41"/>
        <v>-10400</v>
      </c>
      <c r="I448" s="40">
        <f t="shared" si="38"/>
        <v>2.9545454545454546</v>
      </c>
      <c r="K448" s="15" t="s">
        <v>80</v>
      </c>
      <c r="L448">
        <v>10</v>
      </c>
      <c r="M448" s="2">
        <v>440</v>
      </c>
    </row>
    <row r="449" spans="2:13" ht="12.75">
      <c r="B449" s="272">
        <v>1000</v>
      </c>
      <c r="C449" s="1" t="s">
        <v>31</v>
      </c>
      <c r="D449" s="1" t="s">
        <v>19</v>
      </c>
      <c r="E449" s="1" t="s">
        <v>32</v>
      </c>
      <c r="F449" s="51" t="s">
        <v>248</v>
      </c>
      <c r="G449" s="27" t="s">
        <v>258</v>
      </c>
      <c r="H449" s="6">
        <f t="shared" si="41"/>
        <v>-11400</v>
      </c>
      <c r="I449" s="40">
        <f t="shared" si="38"/>
        <v>2.272727272727273</v>
      </c>
      <c r="K449" s="15" t="s">
        <v>80</v>
      </c>
      <c r="L449">
        <v>10</v>
      </c>
      <c r="M449" s="2">
        <v>440</v>
      </c>
    </row>
    <row r="450" spans="2:13" ht="12.75">
      <c r="B450" s="273">
        <v>1000</v>
      </c>
      <c r="C450" s="1" t="s">
        <v>31</v>
      </c>
      <c r="D450" s="1" t="s">
        <v>19</v>
      </c>
      <c r="E450" s="1" t="s">
        <v>32</v>
      </c>
      <c r="F450" s="51" t="s">
        <v>248</v>
      </c>
      <c r="G450" s="27" t="s">
        <v>221</v>
      </c>
      <c r="H450" s="6">
        <f t="shared" si="41"/>
        <v>-12400</v>
      </c>
      <c r="I450" s="40">
        <f>+B450/M450</f>
        <v>2.272727272727273</v>
      </c>
      <c r="K450" s="15" t="s">
        <v>80</v>
      </c>
      <c r="L450">
        <v>10</v>
      </c>
      <c r="M450" s="2">
        <v>440</v>
      </c>
    </row>
    <row r="451" spans="1:13" s="58" customFormat="1" ht="12.75">
      <c r="A451" s="11"/>
      <c r="B451" s="274">
        <f>SUM(B440:B450)</f>
        <v>12400</v>
      </c>
      <c r="C451" s="11"/>
      <c r="D451" s="11"/>
      <c r="E451" s="11" t="s">
        <v>32</v>
      </c>
      <c r="F451" s="61"/>
      <c r="G451" s="18"/>
      <c r="H451" s="56">
        <v>0</v>
      </c>
      <c r="I451" s="57">
        <f t="shared" si="38"/>
        <v>28.181818181818183</v>
      </c>
      <c r="M451" s="2">
        <v>440</v>
      </c>
    </row>
    <row r="452" spans="2:13" ht="12.75">
      <c r="B452" s="272"/>
      <c r="F452" s="51"/>
      <c r="H452" s="6">
        <f aca="true" t="shared" si="42" ref="H452:H457">H451-B452</f>
        <v>0</v>
      </c>
      <c r="I452" s="22">
        <f t="shared" si="38"/>
        <v>0</v>
      </c>
      <c r="M452" s="2">
        <v>440</v>
      </c>
    </row>
    <row r="453" spans="2:13" ht="12.75">
      <c r="B453" s="272"/>
      <c r="F453" s="51"/>
      <c r="H453" s="6">
        <f t="shared" si="42"/>
        <v>0</v>
      </c>
      <c r="I453" s="22">
        <f t="shared" si="38"/>
        <v>0</v>
      </c>
      <c r="M453" s="2">
        <v>440</v>
      </c>
    </row>
    <row r="454" spans="2:13" ht="12.75">
      <c r="B454" s="272"/>
      <c r="F454" s="51"/>
      <c r="H454" s="6">
        <f t="shared" si="42"/>
        <v>0</v>
      </c>
      <c r="I454" s="22">
        <f>+B454/M454</f>
        <v>0</v>
      </c>
      <c r="M454" s="2">
        <v>440</v>
      </c>
    </row>
    <row r="455" spans="2:13" ht="12.75">
      <c r="B455" s="272">
        <v>30000</v>
      </c>
      <c r="C455" s="1" t="s">
        <v>259</v>
      </c>
      <c r="D455" s="1" t="s">
        <v>19</v>
      </c>
      <c r="E455" s="12" t="s">
        <v>260</v>
      </c>
      <c r="F455" s="51" t="s">
        <v>280</v>
      </c>
      <c r="G455" s="27" t="s">
        <v>221</v>
      </c>
      <c r="H455" s="6">
        <f t="shared" si="42"/>
        <v>-30000</v>
      </c>
      <c r="I455" s="22">
        <f>+B455/M455</f>
        <v>68.18181818181819</v>
      </c>
      <c r="K455" s="15" t="s">
        <v>80</v>
      </c>
      <c r="M455" s="2">
        <v>440</v>
      </c>
    </row>
    <row r="456" spans="2:13" ht="12.75">
      <c r="B456" s="273">
        <v>29874</v>
      </c>
      <c r="C456" s="1" t="s">
        <v>272</v>
      </c>
      <c r="D456" s="12" t="s">
        <v>19</v>
      </c>
      <c r="E456" s="1" t="s">
        <v>273</v>
      </c>
      <c r="F456" s="27" t="s">
        <v>274</v>
      </c>
      <c r="G456" s="31" t="s">
        <v>194</v>
      </c>
      <c r="H456" s="6">
        <f t="shared" si="42"/>
        <v>-59874</v>
      </c>
      <c r="I456" s="22">
        <f>+B456/M456</f>
        <v>67.89545454545454</v>
      </c>
      <c r="K456" t="s">
        <v>275</v>
      </c>
      <c r="M456" s="2">
        <v>440</v>
      </c>
    </row>
    <row r="457" spans="1:13" s="15" customFormat="1" ht="12.75">
      <c r="A457" s="12"/>
      <c r="B457" s="273">
        <v>6993</v>
      </c>
      <c r="C457" s="12" t="s">
        <v>276</v>
      </c>
      <c r="D457" s="12" t="s">
        <v>12</v>
      </c>
      <c r="E457" s="1" t="s">
        <v>273</v>
      </c>
      <c r="F457" s="30" t="s">
        <v>629</v>
      </c>
      <c r="G457" s="30" t="s">
        <v>277</v>
      </c>
      <c r="H457" s="6">
        <f t="shared" si="42"/>
        <v>-66867</v>
      </c>
      <c r="I457" s="40">
        <f>+B457/M457</f>
        <v>15.893181818181818</v>
      </c>
      <c r="K457" s="15" t="s">
        <v>275</v>
      </c>
      <c r="M457" s="2">
        <v>440</v>
      </c>
    </row>
    <row r="458" spans="1:13" s="58" customFormat="1" ht="12.75">
      <c r="A458" s="11"/>
      <c r="B458" s="274">
        <f>SUM(B455:B457)</f>
        <v>66867</v>
      </c>
      <c r="C458" s="11"/>
      <c r="D458" s="11"/>
      <c r="E458" s="11" t="s">
        <v>273</v>
      </c>
      <c r="F458" s="61"/>
      <c r="G458" s="18"/>
      <c r="H458" s="56">
        <v>0</v>
      </c>
      <c r="I458" s="57">
        <f t="shared" si="38"/>
        <v>151.97045454545454</v>
      </c>
      <c r="M458" s="2">
        <v>440</v>
      </c>
    </row>
    <row r="459" spans="2:13" ht="12.75">
      <c r="B459" s="272"/>
      <c r="F459" s="51"/>
      <c r="H459" s="6">
        <f aca="true" t="shared" si="43" ref="H459:H466">H458-B459</f>
        <v>0</v>
      </c>
      <c r="I459" s="22">
        <f aca="true" t="shared" si="44" ref="I459:I484">+B459/M459</f>
        <v>0</v>
      </c>
      <c r="M459" s="2">
        <v>440</v>
      </c>
    </row>
    <row r="460" spans="2:13" ht="12.75">
      <c r="B460" s="272"/>
      <c r="H460" s="6">
        <f t="shared" si="43"/>
        <v>0</v>
      </c>
      <c r="I460" s="22">
        <f t="shared" si="44"/>
        <v>0</v>
      </c>
      <c r="M460" s="2">
        <v>440</v>
      </c>
    </row>
    <row r="461" spans="2:13" ht="12.75">
      <c r="B461" s="272"/>
      <c r="H461" s="6">
        <f t="shared" si="43"/>
        <v>0</v>
      </c>
      <c r="I461" s="22">
        <f t="shared" si="44"/>
        <v>0</v>
      </c>
      <c r="M461" s="2">
        <v>440</v>
      </c>
    </row>
    <row r="462" spans="1:13" ht="12.75">
      <c r="A462" s="12"/>
      <c r="B462" s="273">
        <v>170000</v>
      </c>
      <c r="C462" s="1" t="s">
        <v>80</v>
      </c>
      <c r="D462" s="1" t="s">
        <v>19</v>
      </c>
      <c r="E462" s="12"/>
      <c r="F462" s="85" t="s">
        <v>278</v>
      </c>
      <c r="G462" s="30" t="s">
        <v>779</v>
      </c>
      <c r="H462" s="29">
        <f t="shared" si="43"/>
        <v>-170000</v>
      </c>
      <c r="I462" s="40">
        <f t="shared" si="44"/>
        <v>386.3636363636364</v>
      </c>
      <c r="J462" s="15"/>
      <c r="K462" s="15"/>
      <c r="L462" s="15"/>
      <c r="M462" s="2">
        <v>440</v>
      </c>
    </row>
    <row r="463" spans="1:13" ht="12.75">
      <c r="A463" s="12"/>
      <c r="B463" s="297">
        <v>22015</v>
      </c>
      <c r="C463" s="1" t="s">
        <v>95</v>
      </c>
      <c r="E463" s="12" t="s">
        <v>850</v>
      </c>
      <c r="F463" s="85"/>
      <c r="G463" s="30"/>
      <c r="H463" s="29">
        <f t="shared" si="43"/>
        <v>-192015</v>
      </c>
      <c r="I463" s="40">
        <f>+B463/M463</f>
        <v>50.03409090909091</v>
      </c>
      <c r="J463" s="15"/>
      <c r="K463" s="15"/>
      <c r="L463" s="15"/>
      <c r="M463" s="2">
        <v>440</v>
      </c>
    </row>
    <row r="464" spans="1:13" ht="12.75">
      <c r="A464" s="12"/>
      <c r="B464" s="273">
        <v>90000</v>
      </c>
      <c r="C464" s="1" t="s">
        <v>241</v>
      </c>
      <c r="D464" s="1" t="s">
        <v>19</v>
      </c>
      <c r="F464" s="85" t="s">
        <v>278</v>
      </c>
      <c r="G464" s="30" t="s">
        <v>779</v>
      </c>
      <c r="H464" s="29">
        <f t="shared" si="43"/>
        <v>-282015</v>
      </c>
      <c r="I464" s="40">
        <f>+B464/M464</f>
        <v>204.54545454545453</v>
      </c>
      <c r="M464" s="2">
        <v>440</v>
      </c>
    </row>
    <row r="465" spans="1:13" ht="12.75">
      <c r="A465" s="12"/>
      <c r="B465" s="273">
        <v>120000</v>
      </c>
      <c r="C465" s="12" t="s">
        <v>20</v>
      </c>
      <c r="D465" s="12" t="s">
        <v>12</v>
      </c>
      <c r="E465" s="12"/>
      <c r="F465" s="89" t="s">
        <v>278</v>
      </c>
      <c r="G465" s="30" t="s">
        <v>779</v>
      </c>
      <c r="H465" s="29">
        <f t="shared" si="43"/>
        <v>-402015</v>
      </c>
      <c r="I465" s="40">
        <f>+B465/M465</f>
        <v>272.72727272727275</v>
      </c>
      <c r="J465" s="15"/>
      <c r="K465" s="15"/>
      <c r="L465" s="15"/>
      <c r="M465" s="2">
        <v>440</v>
      </c>
    </row>
    <row r="466" spans="1:13" ht="12.75">
      <c r="A466" s="12"/>
      <c r="B466" s="297">
        <v>15540</v>
      </c>
      <c r="C466" s="12" t="s">
        <v>851</v>
      </c>
      <c r="D466" s="12"/>
      <c r="E466" s="12" t="s">
        <v>850</v>
      </c>
      <c r="F466" s="89"/>
      <c r="G466" s="30"/>
      <c r="H466" s="29">
        <f t="shared" si="43"/>
        <v>-417555</v>
      </c>
      <c r="I466" s="40">
        <f>+B466/M466</f>
        <v>35.31818181818182</v>
      </c>
      <c r="J466" s="15"/>
      <c r="K466" s="15"/>
      <c r="L466" s="15"/>
      <c r="M466" s="2">
        <v>440</v>
      </c>
    </row>
    <row r="467" spans="1:13" ht="12.75">
      <c r="A467" s="11"/>
      <c r="B467" s="69">
        <f>SUM(B462:B466)</f>
        <v>417555</v>
      </c>
      <c r="C467" s="11" t="s">
        <v>854</v>
      </c>
      <c r="D467" s="11"/>
      <c r="E467" s="11"/>
      <c r="F467" s="90"/>
      <c r="G467" s="18"/>
      <c r="H467" s="56">
        <v>0</v>
      </c>
      <c r="I467" s="57">
        <f>+B467/M467</f>
        <v>948.9886363636364</v>
      </c>
      <c r="J467" s="58"/>
      <c r="K467" s="58"/>
      <c r="L467" s="58"/>
      <c r="M467" s="2">
        <v>440</v>
      </c>
    </row>
    <row r="468" spans="8:13" ht="12.75">
      <c r="H468" s="6">
        <f>H467-B468</f>
        <v>0</v>
      </c>
      <c r="I468" s="22">
        <f t="shared" si="44"/>
        <v>0</v>
      </c>
      <c r="M468" s="2">
        <v>440</v>
      </c>
    </row>
    <row r="469" spans="8:13" ht="12.75">
      <c r="H469" s="6">
        <f>H468-B469</f>
        <v>0</v>
      </c>
      <c r="I469" s="22">
        <f t="shared" si="44"/>
        <v>0</v>
      </c>
      <c r="M469" s="2">
        <v>440</v>
      </c>
    </row>
    <row r="470" spans="8:13" ht="12.75">
      <c r="H470" s="6">
        <f>H469-B470</f>
        <v>0</v>
      </c>
      <c r="I470" s="22">
        <f t="shared" si="44"/>
        <v>0</v>
      </c>
      <c r="M470" s="2">
        <v>440</v>
      </c>
    </row>
    <row r="471" spans="8:13" ht="12.75">
      <c r="H471" s="6">
        <f>H470-B471</f>
        <v>0</v>
      </c>
      <c r="I471" s="22">
        <f t="shared" si="44"/>
        <v>0</v>
      </c>
      <c r="M471" s="2">
        <v>440</v>
      </c>
    </row>
    <row r="472" spans="1:13" ht="13.5" thickBot="1">
      <c r="A472" s="42"/>
      <c r="B472" s="271">
        <f>+B477</f>
        <v>360000</v>
      </c>
      <c r="C472" s="42"/>
      <c r="D472" s="44" t="s">
        <v>281</v>
      </c>
      <c r="E472" s="45"/>
      <c r="F472" s="91"/>
      <c r="G472" s="47"/>
      <c r="H472" s="88">
        <f>H471-B472</f>
        <v>-360000</v>
      </c>
      <c r="I472" s="49">
        <f>+B472/M472</f>
        <v>818.1818181818181</v>
      </c>
      <c r="J472" s="50"/>
      <c r="K472" s="50"/>
      <c r="L472" s="50"/>
      <c r="M472" s="2">
        <v>440</v>
      </c>
    </row>
    <row r="473" spans="2:13" ht="12.75">
      <c r="B473" s="272"/>
      <c r="H473" s="6">
        <v>0</v>
      </c>
      <c r="I473" s="22">
        <f t="shared" si="44"/>
        <v>0</v>
      </c>
      <c r="M473" s="2">
        <v>440</v>
      </c>
    </row>
    <row r="474" spans="2:13" ht="12.75">
      <c r="B474" s="272"/>
      <c r="H474" s="6">
        <f>H473-B474</f>
        <v>0</v>
      </c>
      <c r="I474" s="22">
        <f t="shared" si="44"/>
        <v>0</v>
      </c>
      <c r="M474" s="2">
        <v>440</v>
      </c>
    </row>
    <row r="475" spans="1:13" ht="12.75">
      <c r="A475" s="12"/>
      <c r="B475" s="273">
        <v>180000</v>
      </c>
      <c r="C475" s="1" t="s">
        <v>282</v>
      </c>
      <c r="D475" s="1" t="s">
        <v>281</v>
      </c>
      <c r="F475" s="85" t="s">
        <v>278</v>
      </c>
      <c r="G475" s="30" t="s">
        <v>779</v>
      </c>
      <c r="H475" s="6">
        <f>H474-B475</f>
        <v>-180000</v>
      </c>
      <c r="I475" s="93">
        <f t="shared" si="44"/>
        <v>409.09090909090907</v>
      </c>
      <c r="J475" s="15"/>
      <c r="K475" s="15"/>
      <c r="L475" s="15"/>
      <c r="M475" s="2">
        <v>440</v>
      </c>
    </row>
    <row r="476" spans="1:13" ht="12.75">
      <c r="A476" s="12"/>
      <c r="B476" s="273">
        <v>180000</v>
      </c>
      <c r="C476" s="12" t="s">
        <v>284</v>
      </c>
      <c r="D476" s="12" t="s">
        <v>281</v>
      </c>
      <c r="E476" s="12" t="s">
        <v>283</v>
      </c>
      <c r="F476" s="89"/>
      <c r="G476" s="30" t="s">
        <v>779</v>
      </c>
      <c r="H476" s="6">
        <f>H475-B476</f>
        <v>-360000</v>
      </c>
      <c r="I476" s="93">
        <f t="shared" si="44"/>
        <v>409.09090909090907</v>
      </c>
      <c r="J476" s="15"/>
      <c r="K476" s="15"/>
      <c r="L476" s="15"/>
      <c r="M476" s="2">
        <v>440</v>
      </c>
    </row>
    <row r="477" spans="1:13" ht="12.75">
      <c r="A477" s="11"/>
      <c r="B477" s="274">
        <f>SUM(B475:B476)</f>
        <v>360000</v>
      </c>
      <c r="C477" s="11" t="s">
        <v>854</v>
      </c>
      <c r="D477" s="11"/>
      <c r="E477" s="11"/>
      <c r="F477" s="90"/>
      <c r="G477" s="18"/>
      <c r="H477" s="95">
        <v>0</v>
      </c>
      <c r="I477" s="96">
        <f t="shared" si="44"/>
        <v>818.1818181818181</v>
      </c>
      <c r="J477" s="58"/>
      <c r="K477" s="58"/>
      <c r="L477" s="58"/>
      <c r="M477" s="2">
        <v>440</v>
      </c>
    </row>
    <row r="478" spans="8:13" ht="12.75">
      <c r="H478" s="6">
        <f>H477-B478</f>
        <v>0</v>
      </c>
      <c r="I478" s="22">
        <f t="shared" si="44"/>
        <v>0</v>
      </c>
      <c r="M478" s="2">
        <v>440</v>
      </c>
    </row>
    <row r="479" spans="8:13" ht="12.75">
      <c r="H479" s="6">
        <f>H478-B479</f>
        <v>0</v>
      </c>
      <c r="I479" s="22">
        <f t="shared" si="44"/>
        <v>0</v>
      </c>
      <c r="M479" s="2">
        <v>440</v>
      </c>
    </row>
    <row r="480" spans="8:13" ht="12.75">
      <c r="H480" s="6">
        <f>H479-B480</f>
        <v>0</v>
      </c>
      <c r="I480" s="22">
        <f t="shared" si="44"/>
        <v>0</v>
      </c>
      <c r="M480" s="2">
        <v>440</v>
      </c>
    </row>
    <row r="481" spans="8:13" ht="12.75">
      <c r="H481" s="6">
        <f>H480-B481</f>
        <v>0</v>
      </c>
      <c r="I481" s="22">
        <f t="shared" si="44"/>
        <v>0</v>
      </c>
      <c r="M481" s="2">
        <v>440</v>
      </c>
    </row>
    <row r="482" spans="1:13" ht="13.5" thickBot="1">
      <c r="A482" s="42"/>
      <c r="B482" s="86">
        <f>+B595+B600+B636+B775+B798+B842+B853+B867+B880</f>
        <v>2488655</v>
      </c>
      <c r="C482" s="45"/>
      <c r="D482" s="97" t="s">
        <v>285</v>
      </c>
      <c r="E482" s="42"/>
      <c r="F482" s="98"/>
      <c r="G482" s="47"/>
      <c r="H482" s="88">
        <f>H481-B482</f>
        <v>-2488655</v>
      </c>
      <c r="I482" s="49">
        <f>+B482/M482</f>
        <v>5656.034090909091</v>
      </c>
      <c r="J482" s="50"/>
      <c r="K482" s="50"/>
      <c r="L482" s="50"/>
      <c r="M482" s="2">
        <v>440</v>
      </c>
    </row>
    <row r="483" spans="2:13" ht="12.75">
      <c r="B483" s="34"/>
      <c r="C483" s="12"/>
      <c r="D483" s="12"/>
      <c r="E483" s="35"/>
      <c r="F483" s="51"/>
      <c r="G483" s="36"/>
      <c r="H483" s="6">
        <v>0</v>
      </c>
      <c r="I483" s="22">
        <f t="shared" si="44"/>
        <v>0</v>
      </c>
      <c r="M483" s="2">
        <v>440</v>
      </c>
    </row>
    <row r="484" spans="2:13" ht="12.75">
      <c r="B484" s="29"/>
      <c r="C484" s="12"/>
      <c r="D484" s="12"/>
      <c r="E484" s="12"/>
      <c r="F484" s="51"/>
      <c r="G484" s="30"/>
      <c r="H484" s="6">
        <f>H483-B484</f>
        <v>0</v>
      </c>
      <c r="I484" s="22">
        <f t="shared" si="44"/>
        <v>0</v>
      </c>
      <c r="M484" s="2">
        <v>440</v>
      </c>
    </row>
    <row r="485" spans="1:13" s="15" customFormat="1" ht="12.75">
      <c r="A485" s="1"/>
      <c r="B485" s="266">
        <v>5000</v>
      </c>
      <c r="C485" s="1" t="s">
        <v>18</v>
      </c>
      <c r="D485" s="12" t="s">
        <v>285</v>
      </c>
      <c r="E485" s="1" t="s">
        <v>286</v>
      </c>
      <c r="F485" s="51" t="s">
        <v>287</v>
      </c>
      <c r="G485" s="27" t="s">
        <v>26</v>
      </c>
      <c r="H485" s="6">
        <f aca="true" t="shared" si="45" ref="H485:H548">H484-B485</f>
        <v>-5000</v>
      </c>
      <c r="I485" s="22">
        <v>10</v>
      </c>
      <c r="J485"/>
      <c r="K485" t="s">
        <v>18</v>
      </c>
      <c r="L485"/>
      <c r="M485" s="2">
        <v>440</v>
      </c>
    </row>
    <row r="486" spans="2:13" ht="12.75">
      <c r="B486" s="266">
        <v>2000</v>
      </c>
      <c r="C486" s="1" t="s">
        <v>18</v>
      </c>
      <c r="D486" s="1" t="s">
        <v>285</v>
      </c>
      <c r="E486" s="1" t="s">
        <v>286</v>
      </c>
      <c r="F486" s="51" t="s">
        <v>288</v>
      </c>
      <c r="G486" s="27" t="s">
        <v>22</v>
      </c>
      <c r="H486" s="6">
        <f t="shared" si="45"/>
        <v>-7000</v>
      </c>
      <c r="I486" s="22">
        <v>4</v>
      </c>
      <c r="K486" t="s">
        <v>18</v>
      </c>
      <c r="M486" s="2">
        <v>440</v>
      </c>
    </row>
    <row r="487" spans="2:13" ht="12.75">
      <c r="B487" s="266">
        <v>5000</v>
      </c>
      <c r="C487" s="1" t="s">
        <v>18</v>
      </c>
      <c r="D487" s="1" t="s">
        <v>285</v>
      </c>
      <c r="E487" s="1" t="s">
        <v>286</v>
      </c>
      <c r="F487" s="51" t="s">
        <v>289</v>
      </c>
      <c r="G487" s="27" t="s">
        <v>43</v>
      </c>
      <c r="H487" s="6">
        <f t="shared" si="45"/>
        <v>-12000</v>
      </c>
      <c r="I487" s="22">
        <v>10</v>
      </c>
      <c r="K487" t="s">
        <v>18</v>
      </c>
      <c r="M487" s="2">
        <v>440</v>
      </c>
    </row>
    <row r="488" spans="2:13" ht="12.75">
      <c r="B488" s="266">
        <v>5000</v>
      </c>
      <c r="C488" s="1" t="s">
        <v>18</v>
      </c>
      <c r="D488" s="1" t="s">
        <v>285</v>
      </c>
      <c r="E488" s="1" t="s">
        <v>286</v>
      </c>
      <c r="F488" s="51" t="s">
        <v>290</v>
      </c>
      <c r="G488" s="27" t="s">
        <v>45</v>
      </c>
      <c r="H488" s="6">
        <f t="shared" si="45"/>
        <v>-17000</v>
      </c>
      <c r="I488" s="22">
        <v>10</v>
      </c>
      <c r="K488" t="s">
        <v>18</v>
      </c>
      <c r="M488" s="2">
        <v>440</v>
      </c>
    </row>
    <row r="489" spans="2:14" ht="12.75">
      <c r="B489" s="266">
        <v>5000</v>
      </c>
      <c r="C489" s="1" t="s">
        <v>18</v>
      </c>
      <c r="D489" s="1" t="s">
        <v>285</v>
      </c>
      <c r="E489" s="1" t="s">
        <v>286</v>
      </c>
      <c r="F489" s="51" t="s">
        <v>291</v>
      </c>
      <c r="G489" s="27" t="s">
        <v>47</v>
      </c>
      <c r="H489" s="6">
        <f t="shared" si="45"/>
        <v>-22000</v>
      </c>
      <c r="I489" s="22">
        <v>10</v>
      </c>
      <c r="K489" t="s">
        <v>18</v>
      </c>
      <c r="M489" s="2">
        <v>440</v>
      </c>
      <c r="N489" s="39">
        <v>500</v>
      </c>
    </row>
    <row r="490" spans="2:13" ht="12.75">
      <c r="B490" s="266">
        <v>5000</v>
      </c>
      <c r="C490" s="1" t="s">
        <v>18</v>
      </c>
      <c r="D490" s="1" t="s">
        <v>285</v>
      </c>
      <c r="E490" s="1" t="s">
        <v>286</v>
      </c>
      <c r="F490" s="51" t="s">
        <v>813</v>
      </c>
      <c r="G490" s="27" t="s">
        <v>48</v>
      </c>
      <c r="H490" s="6">
        <f t="shared" si="45"/>
        <v>-27000</v>
      </c>
      <c r="I490" s="22">
        <v>10</v>
      </c>
      <c r="K490" t="s">
        <v>18</v>
      </c>
      <c r="M490" s="2">
        <v>440</v>
      </c>
    </row>
    <row r="491" spans="2:13" ht="12.75">
      <c r="B491" s="266">
        <v>3000</v>
      </c>
      <c r="C491" s="1" t="s">
        <v>18</v>
      </c>
      <c r="D491" s="1" t="s">
        <v>285</v>
      </c>
      <c r="E491" s="1" t="s">
        <v>286</v>
      </c>
      <c r="F491" s="51" t="s">
        <v>814</v>
      </c>
      <c r="G491" s="27" t="s">
        <v>49</v>
      </c>
      <c r="H491" s="6">
        <f t="shared" si="45"/>
        <v>-30000</v>
      </c>
      <c r="I491" s="22">
        <v>6</v>
      </c>
      <c r="K491" t="s">
        <v>18</v>
      </c>
      <c r="M491" s="2">
        <v>440</v>
      </c>
    </row>
    <row r="492" spans="2:13" ht="12.75">
      <c r="B492" s="266">
        <v>2000</v>
      </c>
      <c r="C492" s="1" t="s">
        <v>18</v>
      </c>
      <c r="D492" s="1" t="s">
        <v>285</v>
      </c>
      <c r="E492" s="1" t="s">
        <v>286</v>
      </c>
      <c r="F492" s="51" t="s">
        <v>815</v>
      </c>
      <c r="G492" s="27" t="s">
        <v>82</v>
      </c>
      <c r="H492" s="6">
        <f t="shared" si="45"/>
        <v>-32000</v>
      </c>
      <c r="I492" s="22">
        <v>4</v>
      </c>
      <c r="K492" t="s">
        <v>18</v>
      </c>
      <c r="M492" s="2">
        <v>440</v>
      </c>
    </row>
    <row r="493" spans="2:13" ht="12.75">
      <c r="B493" s="266">
        <v>2000</v>
      </c>
      <c r="C493" s="1" t="s">
        <v>18</v>
      </c>
      <c r="D493" s="1" t="s">
        <v>285</v>
      </c>
      <c r="E493" s="1" t="s">
        <v>286</v>
      </c>
      <c r="F493" s="51" t="s">
        <v>816</v>
      </c>
      <c r="G493" s="27" t="s">
        <v>83</v>
      </c>
      <c r="H493" s="6">
        <f t="shared" si="45"/>
        <v>-34000</v>
      </c>
      <c r="I493" s="22">
        <v>4</v>
      </c>
      <c r="K493" t="s">
        <v>18</v>
      </c>
      <c r="M493" s="2">
        <v>440</v>
      </c>
    </row>
    <row r="494" spans="2:13" ht="12.75">
      <c r="B494" s="266">
        <v>5000</v>
      </c>
      <c r="C494" s="1" t="s">
        <v>18</v>
      </c>
      <c r="D494" s="1" t="s">
        <v>285</v>
      </c>
      <c r="E494" s="1" t="s">
        <v>292</v>
      </c>
      <c r="F494" s="51" t="s">
        <v>817</v>
      </c>
      <c r="G494" s="27" t="s">
        <v>84</v>
      </c>
      <c r="H494" s="6">
        <f t="shared" si="45"/>
        <v>-39000</v>
      </c>
      <c r="I494" s="22">
        <v>10</v>
      </c>
      <c r="K494" t="s">
        <v>18</v>
      </c>
      <c r="M494" s="2">
        <v>440</v>
      </c>
    </row>
    <row r="495" spans="2:13" ht="12.75">
      <c r="B495" s="266">
        <v>3000</v>
      </c>
      <c r="C495" s="1" t="s">
        <v>18</v>
      </c>
      <c r="D495" s="1" t="s">
        <v>285</v>
      </c>
      <c r="E495" s="1" t="s">
        <v>286</v>
      </c>
      <c r="F495" s="51" t="s">
        <v>293</v>
      </c>
      <c r="G495" s="27" t="s">
        <v>243</v>
      </c>
      <c r="H495" s="6">
        <f t="shared" si="45"/>
        <v>-42000</v>
      </c>
      <c r="I495" s="22">
        <v>6</v>
      </c>
      <c r="K495" t="s">
        <v>18</v>
      </c>
      <c r="M495" s="2">
        <v>440</v>
      </c>
    </row>
    <row r="496" spans="2:13" ht="12.75">
      <c r="B496" s="266">
        <v>3000</v>
      </c>
      <c r="C496" s="1" t="s">
        <v>18</v>
      </c>
      <c r="D496" s="1" t="s">
        <v>285</v>
      </c>
      <c r="E496" s="1" t="s">
        <v>286</v>
      </c>
      <c r="F496" s="51" t="s">
        <v>294</v>
      </c>
      <c r="G496" s="27" t="s">
        <v>295</v>
      </c>
      <c r="H496" s="6">
        <f t="shared" si="45"/>
        <v>-45000</v>
      </c>
      <c r="I496" s="22">
        <v>6</v>
      </c>
      <c r="K496" t="s">
        <v>18</v>
      </c>
      <c r="M496" s="2">
        <v>440</v>
      </c>
    </row>
    <row r="497" spans="2:13" ht="12.75">
      <c r="B497" s="266">
        <v>5000</v>
      </c>
      <c r="C497" s="1" t="s">
        <v>18</v>
      </c>
      <c r="D497" s="1" t="s">
        <v>285</v>
      </c>
      <c r="E497" s="1" t="s">
        <v>286</v>
      </c>
      <c r="F497" s="51" t="s">
        <v>296</v>
      </c>
      <c r="G497" s="27" t="s">
        <v>116</v>
      </c>
      <c r="H497" s="6">
        <f t="shared" si="45"/>
        <v>-50000</v>
      </c>
      <c r="I497" s="22">
        <v>10</v>
      </c>
      <c r="K497" t="s">
        <v>18</v>
      </c>
      <c r="M497" s="2">
        <v>440</v>
      </c>
    </row>
    <row r="498" spans="2:13" ht="12.75">
      <c r="B498" s="266">
        <v>5000</v>
      </c>
      <c r="C498" s="1" t="s">
        <v>18</v>
      </c>
      <c r="D498" s="1" t="s">
        <v>285</v>
      </c>
      <c r="E498" s="1" t="s">
        <v>286</v>
      </c>
      <c r="F498" s="51" t="s">
        <v>297</v>
      </c>
      <c r="G498" s="27" t="s">
        <v>118</v>
      </c>
      <c r="H498" s="6">
        <f t="shared" si="45"/>
        <v>-55000</v>
      </c>
      <c r="I498" s="22">
        <v>10</v>
      </c>
      <c r="K498" t="s">
        <v>18</v>
      </c>
      <c r="M498" s="2">
        <v>440</v>
      </c>
    </row>
    <row r="499" spans="2:13" ht="12.75">
      <c r="B499" s="266">
        <v>2000</v>
      </c>
      <c r="C499" s="1" t="s">
        <v>18</v>
      </c>
      <c r="D499" s="1" t="s">
        <v>285</v>
      </c>
      <c r="E499" s="1" t="s">
        <v>292</v>
      </c>
      <c r="F499" s="51" t="s">
        <v>298</v>
      </c>
      <c r="G499" s="27" t="s">
        <v>122</v>
      </c>
      <c r="H499" s="6">
        <f t="shared" si="45"/>
        <v>-57000</v>
      </c>
      <c r="I499" s="22">
        <v>4</v>
      </c>
      <c r="K499" t="s">
        <v>18</v>
      </c>
      <c r="M499" s="2">
        <v>440</v>
      </c>
    </row>
    <row r="500" spans="2:13" ht="12.75">
      <c r="B500" s="266">
        <v>5000</v>
      </c>
      <c r="C500" s="1" t="s">
        <v>18</v>
      </c>
      <c r="D500" s="1" t="s">
        <v>285</v>
      </c>
      <c r="E500" s="1" t="s">
        <v>286</v>
      </c>
      <c r="F500" s="51" t="s">
        <v>299</v>
      </c>
      <c r="G500" s="27" t="s">
        <v>125</v>
      </c>
      <c r="H500" s="6">
        <f t="shared" si="45"/>
        <v>-62000</v>
      </c>
      <c r="I500" s="22">
        <v>10</v>
      </c>
      <c r="K500" t="s">
        <v>18</v>
      </c>
      <c r="M500" s="2">
        <v>440</v>
      </c>
    </row>
    <row r="501" spans="2:13" ht="12.75">
      <c r="B501" s="266">
        <v>5000</v>
      </c>
      <c r="C501" s="1" t="s">
        <v>18</v>
      </c>
      <c r="D501" s="1" t="s">
        <v>285</v>
      </c>
      <c r="E501" s="1" t="s">
        <v>286</v>
      </c>
      <c r="F501" s="51" t="s">
        <v>300</v>
      </c>
      <c r="G501" s="27" t="s">
        <v>127</v>
      </c>
      <c r="H501" s="6">
        <f t="shared" si="45"/>
        <v>-67000</v>
      </c>
      <c r="I501" s="22">
        <v>10</v>
      </c>
      <c r="K501" t="s">
        <v>18</v>
      </c>
      <c r="M501" s="2">
        <v>440</v>
      </c>
    </row>
    <row r="502" spans="2:13" ht="12.75">
      <c r="B502" s="266">
        <v>2000</v>
      </c>
      <c r="C502" s="1" t="s">
        <v>18</v>
      </c>
      <c r="D502" s="1" t="s">
        <v>285</v>
      </c>
      <c r="E502" s="1" t="s">
        <v>292</v>
      </c>
      <c r="F502" s="51" t="s">
        <v>301</v>
      </c>
      <c r="G502" s="27" t="s">
        <v>132</v>
      </c>
      <c r="H502" s="6">
        <f t="shared" si="45"/>
        <v>-69000</v>
      </c>
      <c r="I502" s="22">
        <v>4</v>
      </c>
      <c r="K502" t="s">
        <v>18</v>
      </c>
      <c r="M502" s="2">
        <v>440</v>
      </c>
    </row>
    <row r="503" spans="2:13" ht="12.75">
      <c r="B503" s="266">
        <v>3000</v>
      </c>
      <c r="C503" s="1" t="s">
        <v>18</v>
      </c>
      <c r="D503" s="1" t="s">
        <v>285</v>
      </c>
      <c r="E503" s="1" t="s">
        <v>286</v>
      </c>
      <c r="F503" s="51" t="s">
        <v>302</v>
      </c>
      <c r="G503" s="27" t="s">
        <v>181</v>
      </c>
      <c r="H503" s="6">
        <f t="shared" si="45"/>
        <v>-72000</v>
      </c>
      <c r="I503" s="22">
        <v>6</v>
      </c>
      <c r="K503" t="s">
        <v>18</v>
      </c>
      <c r="M503" s="2">
        <v>440</v>
      </c>
    </row>
    <row r="504" spans="2:13" ht="12.75">
      <c r="B504" s="266">
        <v>5000</v>
      </c>
      <c r="C504" s="1" t="s">
        <v>18</v>
      </c>
      <c r="D504" s="1" t="s">
        <v>285</v>
      </c>
      <c r="E504" s="1" t="s">
        <v>292</v>
      </c>
      <c r="F504" s="51" t="s">
        <v>303</v>
      </c>
      <c r="G504" s="27" t="s">
        <v>187</v>
      </c>
      <c r="H504" s="6">
        <f t="shared" si="45"/>
        <v>-77000</v>
      </c>
      <c r="I504" s="22">
        <v>10</v>
      </c>
      <c r="K504" t="s">
        <v>18</v>
      </c>
      <c r="M504" s="2">
        <v>440</v>
      </c>
    </row>
    <row r="505" spans="2:13" ht="12.75">
      <c r="B505" s="266">
        <v>5000</v>
      </c>
      <c r="C505" s="1" t="s">
        <v>18</v>
      </c>
      <c r="D505" s="1" t="s">
        <v>285</v>
      </c>
      <c r="E505" s="1" t="s">
        <v>286</v>
      </c>
      <c r="F505" s="51" t="s">
        <v>304</v>
      </c>
      <c r="G505" s="27" t="s">
        <v>166</v>
      </c>
      <c r="H505" s="6">
        <f t="shared" si="45"/>
        <v>-82000</v>
      </c>
      <c r="I505" s="22">
        <v>10</v>
      </c>
      <c r="K505" t="s">
        <v>18</v>
      </c>
      <c r="M505" s="2">
        <v>440</v>
      </c>
    </row>
    <row r="506" spans="2:13" ht="12.75">
      <c r="B506" s="267">
        <v>2500</v>
      </c>
      <c r="C506" s="1" t="s">
        <v>18</v>
      </c>
      <c r="D506" s="12" t="s">
        <v>285</v>
      </c>
      <c r="E506" s="12" t="s">
        <v>167</v>
      </c>
      <c r="F506" s="51" t="s">
        <v>305</v>
      </c>
      <c r="G506" s="30" t="s">
        <v>26</v>
      </c>
      <c r="H506" s="6">
        <f t="shared" si="45"/>
        <v>-84500</v>
      </c>
      <c r="I506" s="22">
        <v>5</v>
      </c>
      <c r="K506" t="s">
        <v>18</v>
      </c>
      <c r="M506" s="2">
        <v>440</v>
      </c>
    </row>
    <row r="507" spans="2:13" ht="12.75">
      <c r="B507" s="266">
        <v>2500</v>
      </c>
      <c r="C507" s="1" t="s">
        <v>18</v>
      </c>
      <c r="D507" s="1" t="s">
        <v>285</v>
      </c>
      <c r="E507" s="1" t="s">
        <v>167</v>
      </c>
      <c r="F507" s="51" t="s">
        <v>306</v>
      </c>
      <c r="G507" s="27" t="s">
        <v>43</v>
      </c>
      <c r="H507" s="6">
        <f t="shared" si="45"/>
        <v>-87000</v>
      </c>
      <c r="I507" s="22">
        <v>5</v>
      </c>
      <c r="K507" t="s">
        <v>18</v>
      </c>
      <c r="M507" s="2">
        <v>440</v>
      </c>
    </row>
    <row r="508" spans="2:13" ht="12.75">
      <c r="B508" s="266">
        <v>5000</v>
      </c>
      <c r="C508" s="1" t="s">
        <v>18</v>
      </c>
      <c r="D508" s="1" t="s">
        <v>285</v>
      </c>
      <c r="E508" s="1" t="s">
        <v>167</v>
      </c>
      <c r="F508" s="51" t="s">
        <v>307</v>
      </c>
      <c r="G508" s="27" t="s">
        <v>45</v>
      </c>
      <c r="H508" s="6">
        <f t="shared" si="45"/>
        <v>-92000</v>
      </c>
      <c r="I508" s="22">
        <v>10</v>
      </c>
      <c r="K508" t="s">
        <v>18</v>
      </c>
      <c r="M508" s="2">
        <v>440</v>
      </c>
    </row>
    <row r="509" spans="2:13" ht="12.75">
      <c r="B509" s="266">
        <v>5000</v>
      </c>
      <c r="C509" s="1" t="s">
        <v>18</v>
      </c>
      <c r="D509" s="1" t="s">
        <v>285</v>
      </c>
      <c r="E509" s="1" t="s">
        <v>167</v>
      </c>
      <c r="F509" s="51" t="s">
        <v>308</v>
      </c>
      <c r="G509" s="27" t="s">
        <v>47</v>
      </c>
      <c r="H509" s="6">
        <f t="shared" si="45"/>
        <v>-97000</v>
      </c>
      <c r="I509" s="22">
        <v>10</v>
      </c>
      <c r="K509" t="s">
        <v>18</v>
      </c>
      <c r="M509" s="2">
        <v>440</v>
      </c>
    </row>
    <row r="510" spans="2:13" ht="12.75">
      <c r="B510" s="266">
        <v>5000</v>
      </c>
      <c r="C510" s="1" t="s">
        <v>18</v>
      </c>
      <c r="D510" s="1" t="s">
        <v>285</v>
      </c>
      <c r="E510" s="1" t="s">
        <v>167</v>
      </c>
      <c r="F510" s="51" t="s">
        <v>309</v>
      </c>
      <c r="G510" s="27" t="s">
        <v>48</v>
      </c>
      <c r="H510" s="6">
        <f t="shared" si="45"/>
        <v>-102000</v>
      </c>
      <c r="I510" s="22">
        <v>10</v>
      </c>
      <c r="K510" t="s">
        <v>18</v>
      </c>
      <c r="M510" s="2">
        <v>440</v>
      </c>
    </row>
    <row r="511" spans="2:13" ht="12.75">
      <c r="B511" s="266">
        <v>2500</v>
      </c>
      <c r="C511" s="1" t="s">
        <v>18</v>
      </c>
      <c r="D511" s="1" t="s">
        <v>285</v>
      </c>
      <c r="E511" s="1" t="s">
        <v>167</v>
      </c>
      <c r="F511" s="51" t="s">
        <v>818</v>
      </c>
      <c r="G511" s="27" t="s">
        <v>49</v>
      </c>
      <c r="H511" s="6">
        <f t="shared" si="45"/>
        <v>-104500</v>
      </c>
      <c r="I511" s="22">
        <v>5</v>
      </c>
      <c r="K511" t="s">
        <v>18</v>
      </c>
      <c r="M511" s="2">
        <v>440</v>
      </c>
    </row>
    <row r="512" spans="2:13" ht="12.75">
      <c r="B512" s="266">
        <v>2500</v>
      </c>
      <c r="C512" s="1" t="s">
        <v>18</v>
      </c>
      <c r="D512" s="1" t="s">
        <v>285</v>
      </c>
      <c r="E512" s="1" t="s">
        <v>167</v>
      </c>
      <c r="F512" s="51" t="s">
        <v>819</v>
      </c>
      <c r="G512" s="27" t="s">
        <v>82</v>
      </c>
      <c r="H512" s="6">
        <f t="shared" si="45"/>
        <v>-107000</v>
      </c>
      <c r="I512" s="22">
        <v>5</v>
      </c>
      <c r="K512" t="s">
        <v>18</v>
      </c>
      <c r="M512" s="2">
        <v>440</v>
      </c>
    </row>
    <row r="513" spans="2:13" ht="12.75">
      <c r="B513" s="266">
        <v>2500</v>
      </c>
      <c r="C513" s="1" t="s">
        <v>18</v>
      </c>
      <c r="D513" s="1" t="s">
        <v>285</v>
      </c>
      <c r="E513" s="1" t="s">
        <v>167</v>
      </c>
      <c r="F513" s="51" t="s">
        <v>820</v>
      </c>
      <c r="G513" s="27" t="s">
        <v>83</v>
      </c>
      <c r="H513" s="6">
        <f t="shared" si="45"/>
        <v>-109500</v>
      </c>
      <c r="I513" s="22">
        <v>5</v>
      </c>
      <c r="K513" t="s">
        <v>18</v>
      </c>
      <c r="M513" s="2">
        <v>440</v>
      </c>
    </row>
    <row r="514" spans="2:13" ht="12.75">
      <c r="B514" s="266">
        <v>2500</v>
      </c>
      <c r="C514" s="1" t="s">
        <v>18</v>
      </c>
      <c r="D514" s="1" t="s">
        <v>285</v>
      </c>
      <c r="E514" s="1" t="s">
        <v>167</v>
      </c>
      <c r="F514" s="51" t="s">
        <v>310</v>
      </c>
      <c r="G514" s="27" t="s">
        <v>194</v>
      </c>
      <c r="H514" s="6">
        <f t="shared" si="45"/>
        <v>-112000</v>
      </c>
      <c r="I514" s="22">
        <v>5</v>
      </c>
      <c r="K514" t="s">
        <v>18</v>
      </c>
      <c r="M514" s="2">
        <v>440</v>
      </c>
    </row>
    <row r="515" spans="2:13" ht="12.75">
      <c r="B515" s="266">
        <v>2500</v>
      </c>
      <c r="C515" s="1" t="s">
        <v>18</v>
      </c>
      <c r="D515" s="1" t="s">
        <v>285</v>
      </c>
      <c r="E515" s="1" t="s">
        <v>167</v>
      </c>
      <c r="F515" s="51" t="s">
        <v>311</v>
      </c>
      <c r="G515" s="27" t="s">
        <v>116</v>
      </c>
      <c r="H515" s="6">
        <f t="shared" si="45"/>
        <v>-114500</v>
      </c>
      <c r="I515" s="22">
        <v>5</v>
      </c>
      <c r="K515" t="s">
        <v>18</v>
      </c>
      <c r="M515" s="2">
        <v>440</v>
      </c>
    </row>
    <row r="516" spans="2:13" ht="12.75">
      <c r="B516" s="266">
        <v>2500</v>
      </c>
      <c r="C516" s="1" t="s">
        <v>18</v>
      </c>
      <c r="D516" s="1" t="s">
        <v>285</v>
      </c>
      <c r="E516" s="1" t="s">
        <v>167</v>
      </c>
      <c r="F516" s="51" t="s">
        <v>312</v>
      </c>
      <c r="G516" s="27" t="s">
        <v>118</v>
      </c>
      <c r="H516" s="6">
        <f t="shared" si="45"/>
        <v>-117000</v>
      </c>
      <c r="I516" s="22">
        <v>5</v>
      </c>
      <c r="K516" t="s">
        <v>18</v>
      </c>
      <c r="M516" s="2">
        <v>440</v>
      </c>
    </row>
    <row r="517" spans="2:13" ht="12.75">
      <c r="B517" s="266">
        <v>2500</v>
      </c>
      <c r="C517" s="1" t="s">
        <v>18</v>
      </c>
      <c r="D517" s="1" t="s">
        <v>285</v>
      </c>
      <c r="E517" s="1" t="s">
        <v>167</v>
      </c>
      <c r="F517" s="51" t="s">
        <v>313</v>
      </c>
      <c r="G517" s="27" t="s">
        <v>122</v>
      </c>
      <c r="H517" s="6">
        <f t="shared" si="45"/>
        <v>-119500</v>
      </c>
      <c r="I517" s="22">
        <v>5</v>
      </c>
      <c r="K517" t="s">
        <v>18</v>
      </c>
      <c r="M517" s="2">
        <v>440</v>
      </c>
    </row>
    <row r="518" spans="2:13" ht="12.75">
      <c r="B518" s="266">
        <v>2500</v>
      </c>
      <c r="C518" s="1" t="s">
        <v>18</v>
      </c>
      <c r="D518" s="1" t="s">
        <v>285</v>
      </c>
      <c r="E518" s="1" t="s">
        <v>167</v>
      </c>
      <c r="F518" s="51" t="s">
        <v>314</v>
      </c>
      <c r="G518" s="27" t="s">
        <v>125</v>
      </c>
      <c r="H518" s="6">
        <f t="shared" si="45"/>
        <v>-122000</v>
      </c>
      <c r="I518" s="22">
        <v>5</v>
      </c>
      <c r="K518" t="s">
        <v>18</v>
      </c>
      <c r="M518" s="2">
        <v>440</v>
      </c>
    </row>
    <row r="519" spans="2:13" ht="12.75">
      <c r="B519" s="266">
        <v>2500</v>
      </c>
      <c r="C519" s="1" t="s">
        <v>18</v>
      </c>
      <c r="D519" s="1" t="s">
        <v>285</v>
      </c>
      <c r="E519" s="1" t="s">
        <v>167</v>
      </c>
      <c r="F519" s="51" t="s">
        <v>315</v>
      </c>
      <c r="G519" s="27" t="s">
        <v>127</v>
      </c>
      <c r="H519" s="6">
        <f t="shared" si="45"/>
        <v>-124500</v>
      </c>
      <c r="I519" s="22">
        <v>5</v>
      </c>
      <c r="K519" t="s">
        <v>18</v>
      </c>
      <c r="M519" s="2">
        <v>440</v>
      </c>
    </row>
    <row r="520" spans="2:13" ht="12.75">
      <c r="B520" s="266">
        <v>2500</v>
      </c>
      <c r="C520" s="1" t="s">
        <v>18</v>
      </c>
      <c r="D520" s="1" t="s">
        <v>285</v>
      </c>
      <c r="E520" s="1" t="s">
        <v>167</v>
      </c>
      <c r="F520" s="51" t="s">
        <v>316</v>
      </c>
      <c r="G520" s="27" t="s">
        <v>132</v>
      </c>
      <c r="H520" s="6">
        <f t="shared" si="45"/>
        <v>-127000</v>
      </c>
      <c r="I520" s="22">
        <v>5</v>
      </c>
      <c r="K520" t="s">
        <v>18</v>
      </c>
      <c r="M520" s="2">
        <v>440</v>
      </c>
    </row>
    <row r="521" spans="2:13" ht="12.75">
      <c r="B521" s="266">
        <v>2500</v>
      </c>
      <c r="C521" s="1" t="s">
        <v>18</v>
      </c>
      <c r="D521" s="1" t="s">
        <v>285</v>
      </c>
      <c r="E521" s="1" t="s">
        <v>167</v>
      </c>
      <c r="F521" s="51" t="s">
        <v>317</v>
      </c>
      <c r="G521" s="27" t="s">
        <v>134</v>
      </c>
      <c r="H521" s="6">
        <f t="shared" si="45"/>
        <v>-129500</v>
      </c>
      <c r="I521" s="22">
        <v>5</v>
      </c>
      <c r="K521" t="s">
        <v>18</v>
      </c>
      <c r="M521" s="2">
        <v>440</v>
      </c>
    </row>
    <row r="522" spans="2:13" ht="12.75">
      <c r="B522" s="266">
        <v>2500</v>
      </c>
      <c r="C522" s="1" t="s">
        <v>18</v>
      </c>
      <c r="D522" s="1" t="s">
        <v>285</v>
      </c>
      <c r="E522" s="1" t="s">
        <v>167</v>
      </c>
      <c r="F522" s="51" t="s">
        <v>318</v>
      </c>
      <c r="G522" s="27" t="s">
        <v>181</v>
      </c>
      <c r="H522" s="6">
        <f t="shared" si="45"/>
        <v>-132000</v>
      </c>
      <c r="I522" s="22">
        <v>5</v>
      </c>
      <c r="K522" t="s">
        <v>18</v>
      </c>
      <c r="M522" s="2">
        <v>440</v>
      </c>
    </row>
    <row r="523" spans="2:13" ht="12.75">
      <c r="B523" s="266">
        <v>2500</v>
      </c>
      <c r="C523" s="1" t="s">
        <v>18</v>
      </c>
      <c r="D523" s="1" t="s">
        <v>285</v>
      </c>
      <c r="E523" s="1" t="s">
        <v>167</v>
      </c>
      <c r="F523" s="51" t="s">
        <v>319</v>
      </c>
      <c r="G523" s="27" t="s">
        <v>187</v>
      </c>
      <c r="H523" s="6">
        <f t="shared" si="45"/>
        <v>-134500</v>
      </c>
      <c r="I523" s="22">
        <v>5</v>
      </c>
      <c r="K523" t="s">
        <v>18</v>
      </c>
      <c r="M523" s="2">
        <v>440</v>
      </c>
    </row>
    <row r="524" spans="2:13" ht="12.75">
      <c r="B524" s="266">
        <v>2500</v>
      </c>
      <c r="C524" s="1" t="s">
        <v>18</v>
      </c>
      <c r="D524" s="1" t="s">
        <v>285</v>
      </c>
      <c r="E524" s="1" t="s">
        <v>167</v>
      </c>
      <c r="F524" s="51" t="s">
        <v>320</v>
      </c>
      <c r="G524" s="27" t="s">
        <v>173</v>
      </c>
      <c r="H524" s="6">
        <f t="shared" si="45"/>
        <v>-137000</v>
      </c>
      <c r="I524" s="22">
        <v>5</v>
      </c>
      <c r="K524" t="s">
        <v>18</v>
      </c>
      <c r="M524" s="2">
        <v>440</v>
      </c>
    </row>
    <row r="525" spans="1:13" ht="12.75">
      <c r="A525" s="12"/>
      <c r="B525" s="267">
        <v>2000</v>
      </c>
      <c r="C525" s="1" t="s">
        <v>18</v>
      </c>
      <c r="D525" s="12" t="s">
        <v>285</v>
      </c>
      <c r="E525" s="12" t="s">
        <v>321</v>
      </c>
      <c r="F525" s="51" t="s">
        <v>322</v>
      </c>
      <c r="G525" s="30" t="s">
        <v>26</v>
      </c>
      <c r="H525" s="6">
        <f t="shared" si="45"/>
        <v>-139000</v>
      </c>
      <c r="I525" s="40">
        <v>4</v>
      </c>
      <c r="J525" s="15"/>
      <c r="K525" t="s">
        <v>18</v>
      </c>
      <c r="L525" s="15"/>
      <c r="M525" s="2">
        <v>440</v>
      </c>
    </row>
    <row r="526" spans="2:13" ht="12.75">
      <c r="B526" s="266">
        <v>2000</v>
      </c>
      <c r="C526" s="1" t="s">
        <v>18</v>
      </c>
      <c r="D526" s="1" t="s">
        <v>285</v>
      </c>
      <c r="E526" s="1" t="s">
        <v>321</v>
      </c>
      <c r="F526" s="51" t="s">
        <v>323</v>
      </c>
      <c r="G526" s="27" t="s">
        <v>22</v>
      </c>
      <c r="H526" s="6">
        <f t="shared" si="45"/>
        <v>-141000</v>
      </c>
      <c r="I526" s="22">
        <v>4</v>
      </c>
      <c r="K526" t="s">
        <v>18</v>
      </c>
      <c r="M526" s="2">
        <v>440</v>
      </c>
    </row>
    <row r="527" spans="2:13" ht="12.75">
      <c r="B527" s="266">
        <v>3000</v>
      </c>
      <c r="C527" s="1" t="s">
        <v>18</v>
      </c>
      <c r="D527" s="1" t="s">
        <v>285</v>
      </c>
      <c r="E527" s="1" t="s">
        <v>321</v>
      </c>
      <c r="F527" s="51" t="s">
        <v>324</v>
      </c>
      <c r="G527" s="27" t="s">
        <v>43</v>
      </c>
      <c r="H527" s="6">
        <f t="shared" si="45"/>
        <v>-144000</v>
      </c>
      <c r="I527" s="22">
        <v>6</v>
      </c>
      <c r="K527" t="s">
        <v>18</v>
      </c>
      <c r="M527" s="2">
        <v>440</v>
      </c>
    </row>
    <row r="528" spans="2:13" ht="12.75">
      <c r="B528" s="266">
        <v>3000</v>
      </c>
      <c r="C528" s="1" t="s">
        <v>18</v>
      </c>
      <c r="D528" s="1" t="s">
        <v>285</v>
      </c>
      <c r="E528" s="1" t="s">
        <v>321</v>
      </c>
      <c r="F528" s="51" t="s">
        <v>325</v>
      </c>
      <c r="G528" s="27" t="s">
        <v>45</v>
      </c>
      <c r="H528" s="6">
        <f t="shared" si="45"/>
        <v>-147000</v>
      </c>
      <c r="I528" s="22">
        <v>6</v>
      </c>
      <c r="K528" t="s">
        <v>18</v>
      </c>
      <c r="M528" s="2">
        <v>440</v>
      </c>
    </row>
    <row r="529" spans="2:13" ht="12.75">
      <c r="B529" s="266">
        <v>2000</v>
      </c>
      <c r="C529" s="1" t="s">
        <v>18</v>
      </c>
      <c r="D529" s="1" t="s">
        <v>285</v>
      </c>
      <c r="E529" s="1" t="s">
        <v>321</v>
      </c>
      <c r="F529" s="51" t="s">
        <v>326</v>
      </c>
      <c r="G529" s="27" t="s">
        <v>47</v>
      </c>
      <c r="H529" s="6">
        <f t="shared" si="45"/>
        <v>-149000</v>
      </c>
      <c r="I529" s="22">
        <v>4</v>
      </c>
      <c r="K529" t="s">
        <v>18</v>
      </c>
      <c r="M529" s="2">
        <v>440</v>
      </c>
    </row>
    <row r="530" spans="2:13" ht="12.75">
      <c r="B530" s="266">
        <v>3000</v>
      </c>
      <c r="C530" s="1" t="s">
        <v>18</v>
      </c>
      <c r="D530" s="1" t="s">
        <v>285</v>
      </c>
      <c r="E530" s="1" t="s">
        <v>321</v>
      </c>
      <c r="F530" s="51" t="s">
        <v>821</v>
      </c>
      <c r="G530" s="27" t="s">
        <v>48</v>
      </c>
      <c r="H530" s="6">
        <f t="shared" si="45"/>
        <v>-152000</v>
      </c>
      <c r="I530" s="22">
        <v>6</v>
      </c>
      <c r="K530" t="s">
        <v>18</v>
      </c>
      <c r="M530" s="2">
        <v>440</v>
      </c>
    </row>
    <row r="531" spans="2:13" ht="12.75">
      <c r="B531" s="266">
        <v>2500</v>
      </c>
      <c r="C531" s="1" t="s">
        <v>18</v>
      </c>
      <c r="D531" s="1" t="s">
        <v>285</v>
      </c>
      <c r="E531" s="1" t="s">
        <v>321</v>
      </c>
      <c r="F531" s="51" t="s">
        <v>822</v>
      </c>
      <c r="G531" s="27" t="s">
        <v>49</v>
      </c>
      <c r="H531" s="6">
        <f t="shared" si="45"/>
        <v>-154500</v>
      </c>
      <c r="I531" s="22">
        <v>5</v>
      </c>
      <c r="K531" t="s">
        <v>18</v>
      </c>
      <c r="M531" s="2">
        <v>440</v>
      </c>
    </row>
    <row r="532" spans="2:13" ht="12.75">
      <c r="B532" s="266">
        <v>2000</v>
      </c>
      <c r="C532" s="1" t="s">
        <v>18</v>
      </c>
      <c r="D532" s="1" t="s">
        <v>285</v>
      </c>
      <c r="E532" s="1" t="s">
        <v>321</v>
      </c>
      <c r="F532" s="51" t="s">
        <v>823</v>
      </c>
      <c r="G532" s="27" t="s">
        <v>82</v>
      </c>
      <c r="H532" s="6">
        <f t="shared" si="45"/>
        <v>-156500</v>
      </c>
      <c r="I532" s="22">
        <v>4</v>
      </c>
      <c r="K532" t="s">
        <v>18</v>
      </c>
      <c r="M532" s="2">
        <v>440</v>
      </c>
    </row>
    <row r="533" spans="2:13" ht="12.75">
      <c r="B533" s="266">
        <v>1000</v>
      </c>
      <c r="C533" s="1" t="s">
        <v>18</v>
      </c>
      <c r="D533" s="1" t="s">
        <v>285</v>
      </c>
      <c r="E533" s="1" t="s">
        <v>321</v>
      </c>
      <c r="F533" s="51" t="s">
        <v>824</v>
      </c>
      <c r="G533" s="27" t="s">
        <v>84</v>
      </c>
      <c r="H533" s="6">
        <f t="shared" si="45"/>
        <v>-157500</v>
      </c>
      <c r="I533" s="22">
        <v>2</v>
      </c>
      <c r="K533" t="s">
        <v>18</v>
      </c>
      <c r="M533" s="2">
        <v>440</v>
      </c>
    </row>
    <row r="534" spans="2:13" ht="12.75">
      <c r="B534" s="266">
        <v>3000</v>
      </c>
      <c r="C534" s="1" t="s">
        <v>18</v>
      </c>
      <c r="D534" s="1" t="s">
        <v>285</v>
      </c>
      <c r="E534" s="1" t="s">
        <v>321</v>
      </c>
      <c r="F534" s="51" t="s">
        <v>327</v>
      </c>
      <c r="G534" s="27" t="s">
        <v>243</v>
      </c>
      <c r="H534" s="6">
        <f t="shared" si="45"/>
        <v>-160500</v>
      </c>
      <c r="I534" s="22">
        <v>6</v>
      </c>
      <c r="K534" t="s">
        <v>18</v>
      </c>
      <c r="M534" s="2">
        <v>440</v>
      </c>
    </row>
    <row r="535" spans="2:13" ht="12.75">
      <c r="B535" s="266">
        <v>3000</v>
      </c>
      <c r="C535" s="1" t="s">
        <v>18</v>
      </c>
      <c r="D535" s="1" t="s">
        <v>285</v>
      </c>
      <c r="E535" s="1" t="s">
        <v>321</v>
      </c>
      <c r="F535" s="51" t="s">
        <v>328</v>
      </c>
      <c r="G535" s="27" t="s">
        <v>295</v>
      </c>
      <c r="H535" s="6">
        <f t="shared" si="45"/>
        <v>-163500</v>
      </c>
      <c r="I535" s="22">
        <v>6</v>
      </c>
      <c r="K535" t="s">
        <v>18</v>
      </c>
      <c r="M535" s="2">
        <v>440</v>
      </c>
    </row>
    <row r="536" spans="2:13" ht="12.75">
      <c r="B536" s="266">
        <v>3000</v>
      </c>
      <c r="C536" s="1" t="s">
        <v>18</v>
      </c>
      <c r="D536" s="1" t="s">
        <v>285</v>
      </c>
      <c r="E536" s="1" t="s">
        <v>321</v>
      </c>
      <c r="F536" s="51" t="s">
        <v>329</v>
      </c>
      <c r="G536" s="27" t="s">
        <v>116</v>
      </c>
      <c r="H536" s="6">
        <f t="shared" si="45"/>
        <v>-166500</v>
      </c>
      <c r="I536" s="22">
        <v>6</v>
      </c>
      <c r="K536" t="s">
        <v>18</v>
      </c>
      <c r="M536" s="2">
        <v>440</v>
      </c>
    </row>
    <row r="537" spans="2:13" ht="12.75">
      <c r="B537" s="266">
        <v>3000</v>
      </c>
      <c r="C537" s="1" t="s">
        <v>18</v>
      </c>
      <c r="D537" s="1" t="s">
        <v>285</v>
      </c>
      <c r="E537" s="1" t="s">
        <v>321</v>
      </c>
      <c r="F537" s="51" t="s">
        <v>330</v>
      </c>
      <c r="G537" s="27" t="s">
        <v>118</v>
      </c>
      <c r="H537" s="6">
        <f t="shared" si="45"/>
        <v>-169500</v>
      </c>
      <c r="I537" s="22">
        <v>6</v>
      </c>
      <c r="K537" t="s">
        <v>18</v>
      </c>
      <c r="M537" s="2">
        <v>440</v>
      </c>
    </row>
    <row r="538" spans="2:13" ht="12.75">
      <c r="B538" s="266">
        <v>2000</v>
      </c>
      <c r="C538" s="1" t="s">
        <v>18</v>
      </c>
      <c r="D538" s="1" t="s">
        <v>285</v>
      </c>
      <c r="E538" s="1" t="s">
        <v>321</v>
      </c>
      <c r="F538" s="51" t="s">
        <v>331</v>
      </c>
      <c r="G538" s="27" t="s">
        <v>122</v>
      </c>
      <c r="H538" s="6">
        <f t="shared" si="45"/>
        <v>-171500</v>
      </c>
      <c r="I538" s="22">
        <v>4</v>
      </c>
      <c r="K538" t="s">
        <v>18</v>
      </c>
      <c r="M538" s="2">
        <v>440</v>
      </c>
    </row>
    <row r="539" spans="2:13" ht="12.75">
      <c r="B539" s="266">
        <v>3000</v>
      </c>
      <c r="C539" s="1" t="s">
        <v>18</v>
      </c>
      <c r="D539" s="1" t="s">
        <v>285</v>
      </c>
      <c r="E539" s="1" t="s">
        <v>321</v>
      </c>
      <c r="F539" s="51" t="s">
        <v>332</v>
      </c>
      <c r="G539" s="27" t="s">
        <v>125</v>
      </c>
      <c r="H539" s="6">
        <f t="shared" si="45"/>
        <v>-174500</v>
      </c>
      <c r="I539" s="22">
        <v>6</v>
      </c>
      <c r="K539" t="s">
        <v>18</v>
      </c>
      <c r="M539" s="2">
        <v>440</v>
      </c>
    </row>
    <row r="540" spans="2:13" ht="12.75">
      <c r="B540" s="266">
        <v>3000</v>
      </c>
      <c r="C540" s="1" t="s">
        <v>18</v>
      </c>
      <c r="D540" s="1" t="s">
        <v>285</v>
      </c>
      <c r="E540" s="1" t="s">
        <v>321</v>
      </c>
      <c r="F540" s="51" t="s">
        <v>333</v>
      </c>
      <c r="G540" s="27" t="s">
        <v>127</v>
      </c>
      <c r="H540" s="6">
        <f t="shared" si="45"/>
        <v>-177500</v>
      </c>
      <c r="I540" s="22">
        <v>6</v>
      </c>
      <c r="K540" t="s">
        <v>18</v>
      </c>
      <c r="M540" s="2">
        <v>440</v>
      </c>
    </row>
    <row r="541" spans="2:13" ht="12.75">
      <c r="B541" s="266">
        <v>2000</v>
      </c>
      <c r="C541" s="1" t="s">
        <v>18</v>
      </c>
      <c r="D541" s="1" t="s">
        <v>285</v>
      </c>
      <c r="E541" s="1" t="s">
        <v>321</v>
      </c>
      <c r="F541" s="51" t="s">
        <v>334</v>
      </c>
      <c r="G541" s="27" t="s">
        <v>132</v>
      </c>
      <c r="H541" s="6">
        <f t="shared" si="45"/>
        <v>-179500</v>
      </c>
      <c r="I541" s="22">
        <v>4</v>
      </c>
      <c r="K541" t="s">
        <v>18</v>
      </c>
      <c r="M541" s="2">
        <v>440</v>
      </c>
    </row>
    <row r="542" spans="2:13" ht="12.75">
      <c r="B542" s="266">
        <v>2000</v>
      </c>
      <c r="C542" s="1" t="s">
        <v>18</v>
      </c>
      <c r="D542" s="1" t="s">
        <v>285</v>
      </c>
      <c r="E542" s="1" t="s">
        <v>321</v>
      </c>
      <c r="F542" s="51" t="s">
        <v>335</v>
      </c>
      <c r="G542" s="27" t="s">
        <v>134</v>
      </c>
      <c r="H542" s="6">
        <f t="shared" si="45"/>
        <v>-181500</v>
      </c>
      <c r="I542" s="22">
        <v>4</v>
      </c>
      <c r="K542" t="s">
        <v>18</v>
      </c>
      <c r="M542" s="2">
        <v>440</v>
      </c>
    </row>
    <row r="543" spans="2:13" ht="12.75">
      <c r="B543" s="266">
        <v>2000</v>
      </c>
      <c r="C543" s="1" t="s">
        <v>18</v>
      </c>
      <c r="D543" s="1" t="s">
        <v>285</v>
      </c>
      <c r="E543" s="1" t="s">
        <v>321</v>
      </c>
      <c r="F543" s="51" t="s">
        <v>336</v>
      </c>
      <c r="G543" s="27" t="s">
        <v>181</v>
      </c>
      <c r="H543" s="6">
        <f t="shared" si="45"/>
        <v>-183500</v>
      </c>
      <c r="I543" s="22">
        <v>4</v>
      </c>
      <c r="K543" t="s">
        <v>18</v>
      </c>
      <c r="M543" s="2">
        <v>440</v>
      </c>
    </row>
    <row r="544" spans="2:13" ht="12.75">
      <c r="B544" s="266">
        <v>3000</v>
      </c>
      <c r="C544" s="1" t="s">
        <v>18</v>
      </c>
      <c r="D544" s="1" t="s">
        <v>285</v>
      </c>
      <c r="E544" s="1" t="s">
        <v>321</v>
      </c>
      <c r="F544" s="51" t="s">
        <v>337</v>
      </c>
      <c r="G544" s="27" t="s">
        <v>187</v>
      </c>
      <c r="H544" s="6">
        <f t="shared" si="45"/>
        <v>-186500</v>
      </c>
      <c r="I544" s="22">
        <v>6</v>
      </c>
      <c r="K544" t="s">
        <v>18</v>
      </c>
      <c r="M544" s="2">
        <v>440</v>
      </c>
    </row>
    <row r="545" spans="2:13" ht="12.75">
      <c r="B545" s="266">
        <v>5000</v>
      </c>
      <c r="C545" s="1" t="s">
        <v>18</v>
      </c>
      <c r="D545" s="1" t="s">
        <v>285</v>
      </c>
      <c r="E545" s="1" t="s">
        <v>321</v>
      </c>
      <c r="F545" s="51" t="s">
        <v>338</v>
      </c>
      <c r="G545" s="27" t="s">
        <v>166</v>
      </c>
      <c r="H545" s="6">
        <f t="shared" si="45"/>
        <v>-191500</v>
      </c>
      <c r="I545" s="22">
        <v>10</v>
      </c>
      <c r="K545" t="s">
        <v>18</v>
      </c>
      <c r="M545" s="2">
        <v>440</v>
      </c>
    </row>
    <row r="546" spans="2:13" ht="12.75">
      <c r="B546" s="267">
        <v>2500</v>
      </c>
      <c r="C546" s="1" t="s">
        <v>18</v>
      </c>
      <c r="D546" s="12" t="s">
        <v>285</v>
      </c>
      <c r="E546" s="33" t="s">
        <v>339</v>
      </c>
      <c r="F546" s="51" t="s">
        <v>340</v>
      </c>
      <c r="G546" s="31" t="s">
        <v>26</v>
      </c>
      <c r="H546" s="6">
        <f t="shared" si="45"/>
        <v>-194000</v>
      </c>
      <c r="I546" s="22">
        <v>5</v>
      </c>
      <c r="K546" t="s">
        <v>18</v>
      </c>
      <c r="M546" s="2">
        <v>440</v>
      </c>
    </row>
    <row r="547" spans="2:13" ht="12.75">
      <c r="B547" s="266">
        <v>2500</v>
      </c>
      <c r="C547" s="1" t="s">
        <v>18</v>
      </c>
      <c r="D547" s="1" t="s">
        <v>285</v>
      </c>
      <c r="E547" s="1" t="s">
        <v>339</v>
      </c>
      <c r="F547" s="51" t="s">
        <v>341</v>
      </c>
      <c r="G547" s="27" t="s">
        <v>43</v>
      </c>
      <c r="H547" s="6">
        <f t="shared" si="45"/>
        <v>-196500</v>
      </c>
      <c r="I547" s="22">
        <v>5</v>
      </c>
      <c r="K547" t="s">
        <v>18</v>
      </c>
      <c r="M547" s="2">
        <v>440</v>
      </c>
    </row>
    <row r="548" spans="2:13" ht="12.75">
      <c r="B548" s="266">
        <v>2500</v>
      </c>
      <c r="C548" s="1" t="s">
        <v>18</v>
      </c>
      <c r="D548" s="1" t="s">
        <v>285</v>
      </c>
      <c r="E548" s="1" t="s">
        <v>339</v>
      </c>
      <c r="F548" s="51" t="s">
        <v>342</v>
      </c>
      <c r="G548" s="27" t="s">
        <v>45</v>
      </c>
      <c r="H548" s="6">
        <f t="shared" si="45"/>
        <v>-199000</v>
      </c>
      <c r="I548" s="22">
        <v>5</v>
      </c>
      <c r="K548" t="s">
        <v>18</v>
      </c>
      <c r="M548" s="2">
        <v>440</v>
      </c>
    </row>
    <row r="549" spans="2:13" ht="12.75">
      <c r="B549" s="266">
        <v>2500</v>
      </c>
      <c r="C549" s="1" t="s">
        <v>18</v>
      </c>
      <c r="D549" s="1" t="s">
        <v>285</v>
      </c>
      <c r="E549" s="1" t="s">
        <v>339</v>
      </c>
      <c r="F549" s="51" t="s">
        <v>343</v>
      </c>
      <c r="G549" s="27" t="s">
        <v>47</v>
      </c>
      <c r="H549" s="6">
        <f aca="true" t="shared" si="46" ref="H549:H617">H548-B549</f>
        <v>-201500</v>
      </c>
      <c r="I549" s="22">
        <v>5</v>
      </c>
      <c r="K549" t="s">
        <v>18</v>
      </c>
      <c r="M549" s="2">
        <v>440</v>
      </c>
    </row>
    <row r="550" spans="2:13" ht="12.75">
      <c r="B550" s="266">
        <v>2500</v>
      </c>
      <c r="C550" s="1" t="s">
        <v>18</v>
      </c>
      <c r="D550" s="1" t="s">
        <v>285</v>
      </c>
      <c r="E550" s="1" t="s">
        <v>339</v>
      </c>
      <c r="F550" s="63" t="s">
        <v>825</v>
      </c>
      <c r="G550" s="27" t="s">
        <v>48</v>
      </c>
      <c r="H550" s="6">
        <f t="shared" si="46"/>
        <v>-204000</v>
      </c>
      <c r="I550" s="22">
        <v>5</v>
      </c>
      <c r="K550" t="s">
        <v>18</v>
      </c>
      <c r="M550" s="2">
        <v>440</v>
      </c>
    </row>
    <row r="551" spans="2:13" ht="12.75">
      <c r="B551" s="266">
        <v>2500</v>
      </c>
      <c r="C551" s="1" t="s">
        <v>18</v>
      </c>
      <c r="D551" s="1" t="s">
        <v>285</v>
      </c>
      <c r="E551" s="1" t="s">
        <v>339</v>
      </c>
      <c r="F551" s="63" t="s">
        <v>826</v>
      </c>
      <c r="G551" s="27" t="s">
        <v>49</v>
      </c>
      <c r="H551" s="6">
        <f t="shared" si="46"/>
        <v>-206500</v>
      </c>
      <c r="I551" s="22">
        <v>5</v>
      </c>
      <c r="K551" t="s">
        <v>18</v>
      </c>
      <c r="M551" s="2">
        <v>440</v>
      </c>
    </row>
    <row r="552" spans="2:13" ht="12.75">
      <c r="B552" s="266">
        <v>2500</v>
      </c>
      <c r="C552" s="1" t="s">
        <v>18</v>
      </c>
      <c r="D552" s="1" t="s">
        <v>285</v>
      </c>
      <c r="E552" s="1" t="s">
        <v>339</v>
      </c>
      <c r="F552" s="63" t="s">
        <v>827</v>
      </c>
      <c r="G552" s="27" t="s">
        <v>83</v>
      </c>
      <c r="H552" s="6">
        <f t="shared" si="46"/>
        <v>-209000</v>
      </c>
      <c r="I552" s="22">
        <v>5</v>
      </c>
      <c r="K552" t="s">
        <v>18</v>
      </c>
      <c r="M552" s="2">
        <v>440</v>
      </c>
    </row>
    <row r="553" spans="2:13" ht="12.75">
      <c r="B553" s="266">
        <v>2500</v>
      </c>
      <c r="C553" s="1" t="s">
        <v>18</v>
      </c>
      <c r="D553" s="1" t="s">
        <v>285</v>
      </c>
      <c r="E553" s="1" t="s">
        <v>339</v>
      </c>
      <c r="F553" s="51" t="s">
        <v>344</v>
      </c>
      <c r="G553" s="27" t="s">
        <v>194</v>
      </c>
      <c r="H553" s="6">
        <f t="shared" si="46"/>
        <v>-211500</v>
      </c>
      <c r="I553" s="22">
        <v>5</v>
      </c>
      <c r="K553" t="s">
        <v>18</v>
      </c>
      <c r="M553" s="2">
        <v>440</v>
      </c>
    </row>
    <row r="554" spans="2:13" ht="12.75">
      <c r="B554" s="266">
        <v>2500</v>
      </c>
      <c r="C554" s="1" t="s">
        <v>18</v>
      </c>
      <c r="D554" s="1" t="s">
        <v>285</v>
      </c>
      <c r="E554" s="1" t="s">
        <v>339</v>
      </c>
      <c r="F554" s="51" t="s">
        <v>345</v>
      </c>
      <c r="G554" s="27" t="s">
        <v>243</v>
      </c>
      <c r="H554" s="6">
        <f t="shared" si="46"/>
        <v>-214000</v>
      </c>
      <c r="I554" s="22">
        <v>5</v>
      </c>
      <c r="K554" t="s">
        <v>18</v>
      </c>
      <c r="M554" s="2">
        <v>440</v>
      </c>
    </row>
    <row r="555" spans="2:13" ht="12.75">
      <c r="B555" s="266">
        <v>2500</v>
      </c>
      <c r="C555" s="1" t="s">
        <v>18</v>
      </c>
      <c r="D555" s="1" t="s">
        <v>285</v>
      </c>
      <c r="E555" s="1" t="s">
        <v>339</v>
      </c>
      <c r="F555" s="51" t="s">
        <v>346</v>
      </c>
      <c r="G555" s="27" t="s">
        <v>295</v>
      </c>
      <c r="H555" s="6">
        <f t="shared" si="46"/>
        <v>-216500</v>
      </c>
      <c r="I555" s="22">
        <v>5</v>
      </c>
      <c r="K555" t="s">
        <v>18</v>
      </c>
      <c r="M555" s="2">
        <v>440</v>
      </c>
    </row>
    <row r="556" spans="2:13" ht="12.75">
      <c r="B556" s="266">
        <v>2500</v>
      </c>
      <c r="C556" s="1" t="s">
        <v>18</v>
      </c>
      <c r="D556" s="1" t="s">
        <v>285</v>
      </c>
      <c r="E556" s="1" t="s">
        <v>339</v>
      </c>
      <c r="F556" s="51" t="s">
        <v>347</v>
      </c>
      <c r="G556" s="27" t="s">
        <v>116</v>
      </c>
      <c r="H556" s="6">
        <f t="shared" si="46"/>
        <v>-219000</v>
      </c>
      <c r="I556" s="22">
        <v>5</v>
      </c>
      <c r="K556" t="s">
        <v>18</v>
      </c>
      <c r="M556" s="2">
        <v>440</v>
      </c>
    </row>
    <row r="557" spans="2:13" ht="12.75">
      <c r="B557" s="266">
        <v>2500</v>
      </c>
      <c r="C557" s="1" t="s">
        <v>18</v>
      </c>
      <c r="D557" s="1" t="s">
        <v>285</v>
      </c>
      <c r="E557" s="1" t="s">
        <v>339</v>
      </c>
      <c r="F557" s="51" t="s">
        <v>348</v>
      </c>
      <c r="G557" s="27" t="s">
        <v>118</v>
      </c>
      <c r="H557" s="6">
        <f t="shared" si="46"/>
        <v>-221500</v>
      </c>
      <c r="I557" s="22">
        <v>5</v>
      </c>
      <c r="K557" t="s">
        <v>18</v>
      </c>
      <c r="M557" s="2">
        <v>440</v>
      </c>
    </row>
    <row r="558" spans="2:13" ht="12.75">
      <c r="B558" s="266">
        <v>2500</v>
      </c>
      <c r="C558" s="1" t="s">
        <v>18</v>
      </c>
      <c r="D558" s="1" t="s">
        <v>285</v>
      </c>
      <c r="E558" s="1" t="s">
        <v>339</v>
      </c>
      <c r="F558" s="51" t="s">
        <v>349</v>
      </c>
      <c r="G558" s="27" t="s">
        <v>122</v>
      </c>
      <c r="H558" s="6">
        <f t="shared" si="46"/>
        <v>-224000</v>
      </c>
      <c r="I558" s="22">
        <v>5</v>
      </c>
      <c r="K558" t="s">
        <v>18</v>
      </c>
      <c r="M558" s="2">
        <v>440</v>
      </c>
    </row>
    <row r="559" spans="2:13" ht="12.75">
      <c r="B559" s="266">
        <v>2500</v>
      </c>
      <c r="C559" s="1" t="s">
        <v>18</v>
      </c>
      <c r="D559" s="1" t="s">
        <v>285</v>
      </c>
      <c r="E559" s="1" t="s">
        <v>339</v>
      </c>
      <c r="F559" s="51" t="s">
        <v>350</v>
      </c>
      <c r="G559" s="27" t="s">
        <v>125</v>
      </c>
      <c r="H559" s="6">
        <f t="shared" si="46"/>
        <v>-226500</v>
      </c>
      <c r="I559" s="22">
        <v>5</v>
      </c>
      <c r="K559" t="s">
        <v>18</v>
      </c>
      <c r="M559" s="2">
        <v>440</v>
      </c>
    </row>
    <row r="560" spans="2:13" ht="12.75">
      <c r="B560" s="266">
        <v>2500</v>
      </c>
      <c r="C560" s="1" t="s">
        <v>18</v>
      </c>
      <c r="D560" s="1" t="s">
        <v>285</v>
      </c>
      <c r="E560" s="1" t="s">
        <v>339</v>
      </c>
      <c r="F560" s="51" t="s">
        <v>351</v>
      </c>
      <c r="G560" s="27" t="s">
        <v>127</v>
      </c>
      <c r="H560" s="6">
        <f t="shared" si="46"/>
        <v>-229000</v>
      </c>
      <c r="I560" s="22">
        <v>5</v>
      </c>
      <c r="K560" t="s">
        <v>18</v>
      </c>
      <c r="M560" s="2">
        <v>440</v>
      </c>
    </row>
    <row r="561" spans="2:13" ht="12.75">
      <c r="B561" s="266">
        <v>2500</v>
      </c>
      <c r="C561" s="1" t="s">
        <v>18</v>
      </c>
      <c r="D561" s="1" t="s">
        <v>285</v>
      </c>
      <c r="E561" s="1" t="s">
        <v>339</v>
      </c>
      <c r="F561" s="51" t="s">
        <v>352</v>
      </c>
      <c r="G561" s="27" t="s">
        <v>130</v>
      </c>
      <c r="H561" s="6">
        <f t="shared" si="46"/>
        <v>-231500</v>
      </c>
      <c r="I561" s="22">
        <v>5</v>
      </c>
      <c r="K561" t="s">
        <v>18</v>
      </c>
      <c r="M561" s="2">
        <v>440</v>
      </c>
    </row>
    <row r="562" spans="2:13" ht="12.75">
      <c r="B562" s="266">
        <v>2500</v>
      </c>
      <c r="C562" s="1" t="s">
        <v>18</v>
      </c>
      <c r="D562" s="1" t="s">
        <v>285</v>
      </c>
      <c r="E562" s="1" t="s">
        <v>339</v>
      </c>
      <c r="F562" s="51" t="s">
        <v>353</v>
      </c>
      <c r="G562" s="27" t="s">
        <v>132</v>
      </c>
      <c r="H562" s="6">
        <f t="shared" si="46"/>
        <v>-234000</v>
      </c>
      <c r="I562" s="22">
        <v>5</v>
      </c>
      <c r="K562" t="s">
        <v>18</v>
      </c>
      <c r="M562" s="2">
        <v>440</v>
      </c>
    </row>
    <row r="563" spans="2:13" ht="12.75">
      <c r="B563" s="266">
        <v>2500</v>
      </c>
      <c r="C563" s="1" t="s">
        <v>18</v>
      </c>
      <c r="D563" s="1" t="s">
        <v>285</v>
      </c>
      <c r="E563" s="1" t="s">
        <v>339</v>
      </c>
      <c r="F563" s="51" t="s">
        <v>354</v>
      </c>
      <c r="G563" s="27" t="s">
        <v>134</v>
      </c>
      <c r="H563" s="6">
        <f t="shared" si="46"/>
        <v>-236500</v>
      </c>
      <c r="I563" s="22">
        <v>5</v>
      </c>
      <c r="K563" t="s">
        <v>18</v>
      </c>
      <c r="M563" s="2">
        <v>440</v>
      </c>
    </row>
    <row r="564" spans="2:13" ht="12.75">
      <c r="B564" s="266">
        <v>2500</v>
      </c>
      <c r="C564" s="1" t="s">
        <v>18</v>
      </c>
      <c r="D564" s="1" t="s">
        <v>285</v>
      </c>
      <c r="E564" s="1" t="s">
        <v>339</v>
      </c>
      <c r="F564" s="51" t="s">
        <v>355</v>
      </c>
      <c r="G564" s="27" t="s">
        <v>181</v>
      </c>
      <c r="H564" s="6">
        <f t="shared" si="46"/>
        <v>-239000</v>
      </c>
      <c r="I564" s="22">
        <v>5</v>
      </c>
      <c r="K564" t="s">
        <v>18</v>
      </c>
      <c r="M564" s="2">
        <v>440</v>
      </c>
    </row>
    <row r="565" spans="2:13" ht="12.75">
      <c r="B565" s="266">
        <v>2500</v>
      </c>
      <c r="C565" s="1" t="s">
        <v>18</v>
      </c>
      <c r="D565" s="1" t="s">
        <v>285</v>
      </c>
      <c r="E565" s="1" t="s">
        <v>339</v>
      </c>
      <c r="F565" s="51" t="s">
        <v>356</v>
      </c>
      <c r="G565" s="27" t="s">
        <v>187</v>
      </c>
      <c r="H565" s="6">
        <f t="shared" si="46"/>
        <v>-241500</v>
      </c>
      <c r="I565" s="22">
        <v>5</v>
      </c>
      <c r="K565" t="s">
        <v>18</v>
      </c>
      <c r="M565" s="2">
        <v>440</v>
      </c>
    </row>
    <row r="566" spans="2:13" ht="12.75">
      <c r="B566" s="266">
        <v>2500</v>
      </c>
      <c r="C566" s="1" t="s">
        <v>18</v>
      </c>
      <c r="D566" s="1" t="s">
        <v>285</v>
      </c>
      <c r="E566" s="1" t="s">
        <v>339</v>
      </c>
      <c r="F566" s="51" t="s">
        <v>357</v>
      </c>
      <c r="G566" s="27" t="s">
        <v>166</v>
      </c>
      <c r="H566" s="6">
        <f t="shared" si="46"/>
        <v>-244000</v>
      </c>
      <c r="I566" s="22">
        <v>5</v>
      </c>
      <c r="K566" t="s">
        <v>18</v>
      </c>
      <c r="M566" s="2">
        <v>440</v>
      </c>
    </row>
    <row r="567" spans="2:13" ht="12.75">
      <c r="B567" s="267">
        <v>2500</v>
      </c>
      <c r="C567" s="1" t="s">
        <v>18</v>
      </c>
      <c r="D567" s="12" t="s">
        <v>285</v>
      </c>
      <c r="E567" s="35" t="s">
        <v>358</v>
      </c>
      <c r="F567" s="51" t="s">
        <v>359</v>
      </c>
      <c r="G567" s="36" t="s">
        <v>26</v>
      </c>
      <c r="H567" s="6">
        <f t="shared" si="46"/>
        <v>-246500</v>
      </c>
      <c r="I567" s="22">
        <v>5</v>
      </c>
      <c r="K567" t="s">
        <v>18</v>
      </c>
      <c r="M567" s="2">
        <v>440</v>
      </c>
    </row>
    <row r="568" spans="2:13" ht="12.75">
      <c r="B568" s="266">
        <v>5000</v>
      </c>
      <c r="C568" s="1" t="s">
        <v>18</v>
      </c>
      <c r="D568" s="1" t="s">
        <v>285</v>
      </c>
      <c r="E568" s="1" t="s">
        <v>358</v>
      </c>
      <c r="F568" s="51" t="s">
        <v>360</v>
      </c>
      <c r="G568" s="27" t="s">
        <v>43</v>
      </c>
      <c r="H568" s="6">
        <f t="shared" si="46"/>
        <v>-251500</v>
      </c>
      <c r="I568" s="22">
        <v>5</v>
      </c>
      <c r="K568" t="s">
        <v>18</v>
      </c>
      <c r="M568" s="2">
        <v>440</v>
      </c>
    </row>
    <row r="569" spans="2:13" ht="12.75">
      <c r="B569" s="266">
        <v>2500</v>
      </c>
      <c r="C569" s="1" t="s">
        <v>18</v>
      </c>
      <c r="D569" s="1" t="s">
        <v>285</v>
      </c>
      <c r="E569" s="1" t="s">
        <v>358</v>
      </c>
      <c r="F569" s="51" t="s">
        <v>361</v>
      </c>
      <c r="G569" s="27" t="s">
        <v>45</v>
      </c>
      <c r="H569" s="6">
        <f t="shared" si="46"/>
        <v>-254000</v>
      </c>
      <c r="I569" s="22">
        <v>5</v>
      </c>
      <c r="K569" t="s">
        <v>18</v>
      </c>
      <c r="M569" s="2">
        <v>440</v>
      </c>
    </row>
    <row r="570" spans="2:13" ht="12.75">
      <c r="B570" s="267">
        <v>2500</v>
      </c>
      <c r="C570" s="1" t="s">
        <v>18</v>
      </c>
      <c r="D570" s="1" t="s">
        <v>285</v>
      </c>
      <c r="E570" s="1" t="s">
        <v>358</v>
      </c>
      <c r="F570" s="51" t="s">
        <v>362</v>
      </c>
      <c r="G570" s="27" t="s">
        <v>47</v>
      </c>
      <c r="H570" s="6">
        <f t="shared" si="46"/>
        <v>-256500</v>
      </c>
      <c r="I570" s="22">
        <v>10</v>
      </c>
      <c r="K570" t="s">
        <v>18</v>
      </c>
      <c r="M570" s="2">
        <v>440</v>
      </c>
    </row>
    <row r="571" spans="2:13" ht="12.75">
      <c r="B571" s="266">
        <v>2500</v>
      </c>
      <c r="C571" s="1" t="s">
        <v>18</v>
      </c>
      <c r="D571" s="1" t="s">
        <v>285</v>
      </c>
      <c r="E571" s="1" t="s">
        <v>358</v>
      </c>
      <c r="F571" s="63" t="s">
        <v>801</v>
      </c>
      <c r="G571" s="27" t="s">
        <v>48</v>
      </c>
      <c r="H571" s="6">
        <f t="shared" si="46"/>
        <v>-259000</v>
      </c>
      <c r="I571" s="22">
        <v>5</v>
      </c>
      <c r="K571" t="s">
        <v>18</v>
      </c>
      <c r="M571" s="2">
        <v>440</v>
      </c>
    </row>
    <row r="572" spans="2:13" ht="12.75">
      <c r="B572" s="266">
        <v>2500</v>
      </c>
      <c r="C572" s="1" t="s">
        <v>18</v>
      </c>
      <c r="D572" s="1" t="s">
        <v>285</v>
      </c>
      <c r="E572" s="1" t="s">
        <v>358</v>
      </c>
      <c r="F572" s="63" t="s">
        <v>828</v>
      </c>
      <c r="G572" s="27" t="s">
        <v>49</v>
      </c>
      <c r="H572" s="6">
        <f t="shared" si="46"/>
        <v>-261500</v>
      </c>
      <c r="I572" s="22">
        <v>5</v>
      </c>
      <c r="K572" t="s">
        <v>18</v>
      </c>
      <c r="M572" s="2">
        <v>440</v>
      </c>
    </row>
    <row r="573" spans="2:13" ht="12.75">
      <c r="B573" s="266">
        <v>2500</v>
      </c>
      <c r="C573" s="1" t="s">
        <v>18</v>
      </c>
      <c r="D573" s="1" t="s">
        <v>285</v>
      </c>
      <c r="E573" s="1" t="s">
        <v>358</v>
      </c>
      <c r="F573" s="51" t="s">
        <v>363</v>
      </c>
      <c r="G573" s="27" t="s">
        <v>243</v>
      </c>
      <c r="H573" s="6">
        <f t="shared" si="46"/>
        <v>-264000</v>
      </c>
      <c r="I573" s="22">
        <v>5</v>
      </c>
      <c r="K573" t="s">
        <v>18</v>
      </c>
      <c r="M573" s="2">
        <v>440</v>
      </c>
    </row>
    <row r="574" spans="2:13" ht="12.75">
      <c r="B574" s="266">
        <v>2500</v>
      </c>
      <c r="C574" s="1" t="s">
        <v>18</v>
      </c>
      <c r="D574" s="1" t="s">
        <v>285</v>
      </c>
      <c r="E574" s="1" t="s">
        <v>358</v>
      </c>
      <c r="F574" s="51" t="s">
        <v>364</v>
      </c>
      <c r="G574" s="27" t="s">
        <v>295</v>
      </c>
      <c r="H574" s="6">
        <f t="shared" si="46"/>
        <v>-266500</v>
      </c>
      <c r="I574" s="22">
        <v>5</v>
      </c>
      <c r="K574" t="s">
        <v>18</v>
      </c>
      <c r="M574" s="2">
        <v>440</v>
      </c>
    </row>
    <row r="575" spans="2:13" ht="12.75">
      <c r="B575" s="266">
        <v>2500</v>
      </c>
      <c r="C575" s="1" t="s">
        <v>18</v>
      </c>
      <c r="D575" s="1" t="s">
        <v>285</v>
      </c>
      <c r="E575" s="1" t="s">
        <v>358</v>
      </c>
      <c r="F575" s="51" t="s">
        <v>365</v>
      </c>
      <c r="G575" s="27" t="s">
        <v>116</v>
      </c>
      <c r="H575" s="6">
        <f t="shared" si="46"/>
        <v>-269000</v>
      </c>
      <c r="I575" s="22">
        <v>5</v>
      </c>
      <c r="K575" t="s">
        <v>18</v>
      </c>
      <c r="M575" s="2">
        <v>440</v>
      </c>
    </row>
    <row r="576" spans="2:13" ht="12.75">
      <c r="B576" s="266">
        <v>2500</v>
      </c>
      <c r="C576" s="1" t="s">
        <v>18</v>
      </c>
      <c r="D576" s="1" t="s">
        <v>285</v>
      </c>
      <c r="E576" s="1" t="s">
        <v>358</v>
      </c>
      <c r="F576" s="51" t="s">
        <v>366</v>
      </c>
      <c r="G576" s="27" t="s">
        <v>118</v>
      </c>
      <c r="H576" s="6">
        <f t="shared" si="46"/>
        <v>-271500</v>
      </c>
      <c r="I576" s="22">
        <v>5</v>
      </c>
      <c r="K576" t="s">
        <v>18</v>
      </c>
      <c r="M576" s="2">
        <v>440</v>
      </c>
    </row>
    <row r="577" spans="2:13" ht="12.75">
      <c r="B577" s="266">
        <v>2500</v>
      </c>
      <c r="C577" s="1" t="s">
        <v>18</v>
      </c>
      <c r="D577" s="1" t="s">
        <v>285</v>
      </c>
      <c r="E577" s="1" t="s">
        <v>358</v>
      </c>
      <c r="F577" s="51" t="s">
        <v>367</v>
      </c>
      <c r="G577" s="27" t="s">
        <v>125</v>
      </c>
      <c r="H577" s="6">
        <f t="shared" si="46"/>
        <v>-274000</v>
      </c>
      <c r="I577" s="22">
        <v>5</v>
      </c>
      <c r="K577" t="s">
        <v>18</v>
      </c>
      <c r="M577" s="2">
        <v>440</v>
      </c>
    </row>
    <row r="578" spans="2:13" ht="12.75">
      <c r="B578" s="266">
        <v>2500</v>
      </c>
      <c r="C578" s="1" t="s">
        <v>18</v>
      </c>
      <c r="D578" s="1" t="s">
        <v>285</v>
      </c>
      <c r="E578" s="1" t="s">
        <v>358</v>
      </c>
      <c r="F578" s="51" t="s">
        <v>368</v>
      </c>
      <c r="G578" s="27" t="s">
        <v>127</v>
      </c>
      <c r="H578" s="6">
        <f t="shared" si="46"/>
        <v>-276500</v>
      </c>
      <c r="I578" s="22">
        <v>5</v>
      </c>
      <c r="K578" t="s">
        <v>18</v>
      </c>
      <c r="M578" s="2">
        <v>440</v>
      </c>
    </row>
    <row r="579" spans="2:13" ht="12.75">
      <c r="B579" s="266">
        <v>2500</v>
      </c>
      <c r="C579" s="1" t="s">
        <v>18</v>
      </c>
      <c r="D579" s="1" t="s">
        <v>285</v>
      </c>
      <c r="E579" s="1" t="s">
        <v>358</v>
      </c>
      <c r="F579" s="51" t="s">
        <v>369</v>
      </c>
      <c r="G579" s="27" t="s">
        <v>130</v>
      </c>
      <c r="H579" s="6">
        <f t="shared" si="46"/>
        <v>-279000</v>
      </c>
      <c r="I579" s="22">
        <v>5</v>
      </c>
      <c r="K579" t="s">
        <v>18</v>
      </c>
      <c r="M579" s="2">
        <v>440</v>
      </c>
    </row>
    <row r="580" spans="2:13" ht="12.75">
      <c r="B580" s="266">
        <v>2500</v>
      </c>
      <c r="C580" s="1" t="s">
        <v>18</v>
      </c>
      <c r="D580" s="1" t="s">
        <v>285</v>
      </c>
      <c r="E580" s="1" t="s">
        <v>358</v>
      </c>
      <c r="F580" s="51" t="s">
        <v>370</v>
      </c>
      <c r="G580" s="27" t="s">
        <v>132</v>
      </c>
      <c r="H580" s="6">
        <f t="shared" si="46"/>
        <v>-281500</v>
      </c>
      <c r="I580" s="22">
        <v>5</v>
      </c>
      <c r="K580" t="s">
        <v>18</v>
      </c>
      <c r="M580" s="2">
        <v>440</v>
      </c>
    </row>
    <row r="581" spans="2:13" ht="12.75">
      <c r="B581" s="266">
        <v>2500</v>
      </c>
      <c r="C581" s="1" t="s">
        <v>18</v>
      </c>
      <c r="D581" s="1" t="s">
        <v>285</v>
      </c>
      <c r="E581" s="1" t="s">
        <v>358</v>
      </c>
      <c r="F581" s="51" t="s">
        <v>371</v>
      </c>
      <c r="G581" s="27" t="s">
        <v>134</v>
      </c>
      <c r="H581" s="6">
        <f t="shared" si="46"/>
        <v>-284000</v>
      </c>
      <c r="I581" s="22">
        <v>5</v>
      </c>
      <c r="K581" t="s">
        <v>18</v>
      </c>
      <c r="M581" s="2">
        <v>440</v>
      </c>
    </row>
    <row r="582" spans="2:13" ht="12.75">
      <c r="B582" s="266">
        <v>2500</v>
      </c>
      <c r="C582" s="1" t="s">
        <v>18</v>
      </c>
      <c r="D582" s="1" t="s">
        <v>285</v>
      </c>
      <c r="E582" s="1" t="s">
        <v>358</v>
      </c>
      <c r="F582" s="51" t="s">
        <v>372</v>
      </c>
      <c r="G582" s="27" t="s">
        <v>181</v>
      </c>
      <c r="H582" s="6">
        <f t="shared" si="46"/>
        <v>-286500</v>
      </c>
      <c r="I582" s="22">
        <v>5</v>
      </c>
      <c r="K582" t="s">
        <v>18</v>
      </c>
      <c r="M582" s="2">
        <v>440</v>
      </c>
    </row>
    <row r="583" spans="2:13" ht="12.75">
      <c r="B583" s="266">
        <v>2500</v>
      </c>
      <c r="C583" s="1" t="s">
        <v>18</v>
      </c>
      <c r="D583" s="1" t="s">
        <v>285</v>
      </c>
      <c r="E583" s="1" t="s">
        <v>358</v>
      </c>
      <c r="F583" s="51" t="s">
        <v>373</v>
      </c>
      <c r="G583" s="27" t="s">
        <v>187</v>
      </c>
      <c r="H583" s="6">
        <f t="shared" si="46"/>
        <v>-289000</v>
      </c>
      <c r="I583" s="22">
        <v>5</v>
      </c>
      <c r="K583" t="s">
        <v>18</v>
      </c>
      <c r="M583" s="2">
        <v>440</v>
      </c>
    </row>
    <row r="584" spans="2:13" ht="12.75">
      <c r="B584" s="266">
        <v>2500</v>
      </c>
      <c r="C584" s="1" t="s">
        <v>18</v>
      </c>
      <c r="D584" s="1" t="s">
        <v>285</v>
      </c>
      <c r="E584" s="1" t="s">
        <v>358</v>
      </c>
      <c r="F584" s="51" t="s">
        <v>374</v>
      </c>
      <c r="G584" s="27" t="s">
        <v>166</v>
      </c>
      <c r="H584" s="6">
        <f t="shared" si="46"/>
        <v>-291500</v>
      </c>
      <c r="I584" s="22">
        <v>5</v>
      </c>
      <c r="K584" t="s">
        <v>18</v>
      </c>
      <c r="M584" s="2">
        <v>440</v>
      </c>
    </row>
    <row r="585" spans="2:13" ht="12.75">
      <c r="B585" s="267">
        <v>5000</v>
      </c>
      <c r="C585" s="1" t="s">
        <v>18</v>
      </c>
      <c r="D585" s="12" t="s">
        <v>285</v>
      </c>
      <c r="E585" s="1" t="s">
        <v>375</v>
      </c>
      <c r="F585" s="51" t="s">
        <v>376</v>
      </c>
      <c r="G585" s="31" t="s">
        <v>26</v>
      </c>
      <c r="H585" s="6">
        <f t="shared" si="46"/>
        <v>-296500</v>
      </c>
      <c r="I585" s="22">
        <v>10</v>
      </c>
      <c r="K585" t="s">
        <v>18</v>
      </c>
      <c r="M585" s="2">
        <v>440</v>
      </c>
    </row>
    <row r="586" spans="2:13" ht="12.75">
      <c r="B586" s="266">
        <v>2500</v>
      </c>
      <c r="C586" s="1" t="s">
        <v>18</v>
      </c>
      <c r="D586" s="1" t="s">
        <v>285</v>
      </c>
      <c r="E586" s="1" t="s">
        <v>375</v>
      </c>
      <c r="F586" s="51" t="s">
        <v>377</v>
      </c>
      <c r="G586" s="27" t="s">
        <v>43</v>
      </c>
      <c r="H586" s="6">
        <f t="shared" si="46"/>
        <v>-299000</v>
      </c>
      <c r="I586" s="22">
        <v>5</v>
      </c>
      <c r="K586" t="s">
        <v>18</v>
      </c>
      <c r="M586" s="2">
        <v>440</v>
      </c>
    </row>
    <row r="587" spans="2:13" ht="12.75">
      <c r="B587" s="266">
        <v>2500</v>
      </c>
      <c r="C587" s="1" t="s">
        <v>18</v>
      </c>
      <c r="D587" s="1" t="s">
        <v>285</v>
      </c>
      <c r="E587" s="1" t="s">
        <v>375</v>
      </c>
      <c r="F587" s="51" t="s">
        <v>378</v>
      </c>
      <c r="G587" s="27" t="s">
        <v>45</v>
      </c>
      <c r="H587" s="6">
        <f t="shared" si="46"/>
        <v>-301500</v>
      </c>
      <c r="I587" s="22">
        <v>5</v>
      </c>
      <c r="K587" t="s">
        <v>18</v>
      </c>
      <c r="M587" s="2">
        <v>440</v>
      </c>
    </row>
    <row r="588" spans="2:13" ht="12.75">
      <c r="B588" s="266">
        <v>5000</v>
      </c>
      <c r="C588" s="1" t="s">
        <v>18</v>
      </c>
      <c r="D588" s="1" t="s">
        <v>285</v>
      </c>
      <c r="E588" s="1" t="s">
        <v>375</v>
      </c>
      <c r="F588" s="51" t="s">
        <v>802</v>
      </c>
      <c r="G588" s="27" t="s">
        <v>49</v>
      </c>
      <c r="H588" s="6">
        <f t="shared" si="46"/>
        <v>-306500</v>
      </c>
      <c r="I588" s="22">
        <v>10</v>
      </c>
      <c r="K588" t="s">
        <v>18</v>
      </c>
      <c r="M588" s="2">
        <v>440</v>
      </c>
    </row>
    <row r="589" spans="2:13" ht="12.75">
      <c r="B589" s="266">
        <v>2500</v>
      </c>
      <c r="C589" s="1" t="s">
        <v>18</v>
      </c>
      <c r="D589" s="1" t="s">
        <v>285</v>
      </c>
      <c r="E589" s="1" t="s">
        <v>375</v>
      </c>
      <c r="F589" s="51" t="s">
        <v>379</v>
      </c>
      <c r="G589" s="27" t="s">
        <v>116</v>
      </c>
      <c r="H589" s="6">
        <f t="shared" si="46"/>
        <v>-309000</v>
      </c>
      <c r="I589" s="22">
        <v>5</v>
      </c>
      <c r="K589" t="s">
        <v>18</v>
      </c>
      <c r="M589" s="2">
        <v>440</v>
      </c>
    </row>
    <row r="590" spans="1:13" s="15" customFormat="1" ht="12.75">
      <c r="A590" s="12"/>
      <c r="B590" s="266">
        <v>700</v>
      </c>
      <c r="C590" s="1" t="s">
        <v>0</v>
      </c>
      <c r="D590" s="1" t="s">
        <v>170</v>
      </c>
      <c r="E590" s="1" t="s">
        <v>380</v>
      </c>
      <c r="F590" s="51" t="s">
        <v>381</v>
      </c>
      <c r="G590" s="27" t="s">
        <v>69</v>
      </c>
      <c r="H590" s="6">
        <f t="shared" si="46"/>
        <v>-309700</v>
      </c>
      <c r="I590" s="40">
        <f>+B590/M590</f>
        <v>1.5909090909090908</v>
      </c>
      <c r="K590" s="15" t="s">
        <v>382</v>
      </c>
      <c r="M590" s="2">
        <v>440</v>
      </c>
    </row>
    <row r="591" spans="1:13" s="15" customFormat="1" ht="12.75">
      <c r="A591" s="12"/>
      <c r="B591" s="266">
        <v>1000</v>
      </c>
      <c r="C591" s="1" t="s">
        <v>0</v>
      </c>
      <c r="D591" s="1" t="s">
        <v>170</v>
      </c>
      <c r="E591" s="1" t="s">
        <v>380</v>
      </c>
      <c r="F591" s="51" t="s">
        <v>381</v>
      </c>
      <c r="G591" s="27" t="s">
        <v>83</v>
      </c>
      <c r="H591" s="6">
        <f t="shared" si="46"/>
        <v>-310700</v>
      </c>
      <c r="I591" s="40">
        <f>+B591/M591</f>
        <v>2.272727272727273</v>
      </c>
      <c r="K591" s="15" t="s">
        <v>382</v>
      </c>
      <c r="M591" s="2">
        <v>440</v>
      </c>
    </row>
    <row r="592" spans="1:13" s="15" customFormat="1" ht="12.75">
      <c r="A592" s="12"/>
      <c r="B592" s="266">
        <v>700</v>
      </c>
      <c r="C592" s="1" t="s">
        <v>0</v>
      </c>
      <c r="D592" s="1" t="s">
        <v>170</v>
      </c>
      <c r="E592" s="1" t="s">
        <v>380</v>
      </c>
      <c r="F592" s="51" t="s">
        <v>381</v>
      </c>
      <c r="G592" s="27" t="s">
        <v>194</v>
      </c>
      <c r="H592" s="6">
        <f t="shared" si="46"/>
        <v>-311400</v>
      </c>
      <c r="I592" s="40">
        <f>+B592/M592</f>
        <v>1.5909090909090908</v>
      </c>
      <c r="K592" s="15" t="s">
        <v>382</v>
      </c>
      <c r="M592" s="2">
        <v>440</v>
      </c>
    </row>
    <row r="593" spans="1:13" s="15" customFormat="1" ht="12.75">
      <c r="A593" s="12"/>
      <c r="B593" s="266">
        <v>2500</v>
      </c>
      <c r="C593" s="1" t="s">
        <v>0</v>
      </c>
      <c r="D593" s="1" t="s">
        <v>170</v>
      </c>
      <c r="E593" s="12" t="s">
        <v>383</v>
      </c>
      <c r="F593" s="51" t="s">
        <v>384</v>
      </c>
      <c r="G593" s="27" t="s">
        <v>52</v>
      </c>
      <c r="H593" s="29">
        <f t="shared" si="46"/>
        <v>-313900</v>
      </c>
      <c r="I593" s="40">
        <f>+B593/M593</f>
        <v>5.681818181818182</v>
      </c>
      <c r="K593" s="15" t="s">
        <v>65</v>
      </c>
      <c r="M593" s="2">
        <v>440</v>
      </c>
    </row>
    <row r="594" spans="1:13" s="15" customFormat="1" ht="12.75">
      <c r="A594" s="12"/>
      <c r="B594" s="267">
        <v>300</v>
      </c>
      <c r="C594" s="12" t="s">
        <v>0</v>
      </c>
      <c r="D594" s="12" t="s">
        <v>170</v>
      </c>
      <c r="E594" s="12" t="s">
        <v>383</v>
      </c>
      <c r="F594" s="63" t="s">
        <v>385</v>
      </c>
      <c r="G594" s="30" t="s">
        <v>166</v>
      </c>
      <c r="H594" s="29">
        <f t="shared" si="46"/>
        <v>-314200</v>
      </c>
      <c r="I594" s="40">
        <f>+B594/M594</f>
        <v>0.6818181818181818</v>
      </c>
      <c r="K594" s="15" t="s">
        <v>386</v>
      </c>
      <c r="M594" s="2">
        <v>440</v>
      </c>
    </row>
    <row r="595" spans="1:13" s="58" customFormat="1" ht="12.75">
      <c r="A595" s="11"/>
      <c r="B595" s="173">
        <f>SUM(B485:B594)</f>
        <v>314200</v>
      </c>
      <c r="C595" s="11" t="s">
        <v>18</v>
      </c>
      <c r="D595" s="11"/>
      <c r="E595" s="11"/>
      <c r="F595" s="61"/>
      <c r="G595" s="18"/>
      <c r="H595" s="56">
        <v>0</v>
      </c>
      <c r="I595" s="57">
        <f aca="true" t="shared" si="47" ref="I595:I658">+B595/M595</f>
        <v>714.0909090909091</v>
      </c>
      <c r="M595" s="2">
        <v>440</v>
      </c>
    </row>
    <row r="596" spans="2:13" ht="12.75">
      <c r="B596" s="266"/>
      <c r="F596" s="51"/>
      <c r="H596" s="6">
        <f t="shared" si="46"/>
        <v>0</v>
      </c>
      <c r="I596" s="22">
        <f t="shared" si="47"/>
        <v>0</v>
      </c>
      <c r="M596" s="2">
        <v>440</v>
      </c>
    </row>
    <row r="597" spans="2:13" ht="12.75">
      <c r="B597" s="266"/>
      <c r="F597" s="51"/>
      <c r="H597" s="6">
        <f t="shared" si="46"/>
        <v>0</v>
      </c>
      <c r="I597" s="22">
        <f t="shared" si="47"/>
        <v>0</v>
      </c>
      <c r="M597" s="2">
        <v>440</v>
      </c>
    </row>
    <row r="598" spans="1:13" s="15" customFormat="1" ht="12.75">
      <c r="A598" s="12"/>
      <c r="B598" s="269">
        <v>900</v>
      </c>
      <c r="C598" s="12" t="s">
        <v>387</v>
      </c>
      <c r="D598" s="12" t="s">
        <v>170</v>
      </c>
      <c r="E598" s="12" t="s">
        <v>383</v>
      </c>
      <c r="F598" s="63" t="s">
        <v>388</v>
      </c>
      <c r="G598" s="30" t="s">
        <v>122</v>
      </c>
      <c r="H598" s="29">
        <f>H597-B598</f>
        <v>-900</v>
      </c>
      <c r="I598" s="40">
        <f>+B598/M598</f>
        <v>2.0454545454545454</v>
      </c>
      <c r="K598" s="15" t="s">
        <v>65</v>
      </c>
      <c r="M598" s="2">
        <v>440</v>
      </c>
    </row>
    <row r="599" spans="1:13" s="15" customFormat="1" ht="12.75">
      <c r="A599" s="12"/>
      <c r="B599" s="267">
        <v>600</v>
      </c>
      <c r="C599" s="12" t="s">
        <v>389</v>
      </c>
      <c r="D599" s="12" t="s">
        <v>170</v>
      </c>
      <c r="E599" s="12" t="s">
        <v>383</v>
      </c>
      <c r="F599" s="63" t="s">
        <v>390</v>
      </c>
      <c r="G599" s="30" t="s">
        <v>122</v>
      </c>
      <c r="H599" s="29">
        <f>H598-B599</f>
        <v>-1500</v>
      </c>
      <c r="I599" s="40">
        <f>+B599/M599</f>
        <v>1.3636363636363635</v>
      </c>
      <c r="K599" s="15" t="s">
        <v>386</v>
      </c>
      <c r="M599" s="2">
        <v>440</v>
      </c>
    </row>
    <row r="600" spans="1:13" s="58" customFormat="1" ht="12.75">
      <c r="A600" s="11"/>
      <c r="B600" s="173">
        <f>SUM(B598:B599)</f>
        <v>1500</v>
      </c>
      <c r="C600" s="11" t="s">
        <v>1</v>
      </c>
      <c r="D600" s="11"/>
      <c r="E600" s="11"/>
      <c r="F600" s="61"/>
      <c r="G600" s="18"/>
      <c r="H600" s="56">
        <v>0</v>
      </c>
      <c r="I600" s="57">
        <f>+B600/M600</f>
        <v>3.409090909090909</v>
      </c>
      <c r="M600" s="2">
        <v>440</v>
      </c>
    </row>
    <row r="601" spans="2:13" ht="12.75">
      <c r="B601" s="270"/>
      <c r="F601" s="51"/>
      <c r="H601" s="6">
        <f t="shared" si="46"/>
        <v>0</v>
      </c>
      <c r="I601" s="22">
        <f t="shared" si="47"/>
        <v>0</v>
      </c>
      <c r="M601" s="2">
        <v>440</v>
      </c>
    </row>
    <row r="602" spans="2:13" ht="12.75">
      <c r="B602" s="266"/>
      <c r="F602" s="51"/>
      <c r="H602" s="6">
        <f t="shared" si="46"/>
        <v>0</v>
      </c>
      <c r="I602" s="22">
        <f t="shared" si="47"/>
        <v>0</v>
      </c>
      <c r="M602" s="2">
        <v>440</v>
      </c>
    </row>
    <row r="603" spans="1:13" s="15" customFormat="1" ht="12.75">
      <c r="A603" s="12"/>
      <c r="B603" s="266">
        <v>2500</v>
      </c>
      <c r="C603" s="1" t="s">
        <v>391</v>
      </c>
      <c r="D603" s="1" t="s">
        <v>170</v>
      </c>
      <c r="E603" s="1" t="s">
        <v>171</v>
      </c>
      <c r="F603" s="51" t="s">
        <v>392</v>
      </c>
      <c r="G603" s="27" t="s">
        <v>52</v>
      </c>
      <c r="H603" s="29">
        <f t="shared" si="46"/>
        <v>-2500</v>
      </c>
      <c r="I603" s="40">
        <f t="shared" si="47"/>
        <v>5.681818181818182</v>
      </c>
      <c r="K603" s="15" t="s">
        <v>382</v>
      </c>
      <c r="M603" s="2">
        <v>440</v>
      </c>
    </row>
    <row r="604" spans="1:13" s="15" customFormat="1" ht="12.75">
      <c r="A604" s="12"/>
      <c r="B604" s="266">
        <v>500</v>
      </c>
      <c r="C604" s="1" t="s">
        <v>393</v>
      </c>
      <c r="D604" s="1" t="s">
        <v>170</v>
      </c>
      <c r="E604" s="1" t="s">
        <v>171</v>
      </c>
      <c r="F604" s="51" t="s">
        <v>381</v>
      </c>
      <c r="G604" s="27" t="s">
        <v>43</v>
      </c>
      <c r="H604" s="29">
        <f t="shared" si="46"/>
        <v>-3000</v>
      </c>
      <c r="I604" s="40">
        <f t="shared" si="47"/>
        <v>1.1363636363636365</v>
      </c>
      <c r="K604" s="15" t="s">
        <v>382</v>
      </c>
      <c r="M604" s="2">
        <v>440</v>
      </c>
    </row>
    <row r="605" spans="1:13" s="15" customFormat="1" ht="12.75">
      <c r="A605" s="12"/>
      <c r="B605" s="266">
        <v>500</v>
      </c>
      <c r="C605" s="1" t="s">
        <v>394</v>
      </c>
      <c r="D605" s="1" t="s">
        <v>170</v>
      </c>
      <c r="E605" s="1" t="s">
        <v>171</v>
      </c>
      <c r="F605" s="51" t="s">
        <v>381</v>
      </c>
      <c r="G605" s="27" t="s">
        <v>43</v>
      </c>
      <c r="H605" s="29">
        <f t="shared" si="46"/>
        <v>-3500</v>
      </c>
      <c r="I605" s="40">
        <f t="shared" si="47"/>
        <v>1.1363636363636365</v>
      </c>
      <c r="K605" s="15" t="s">
        <v>382</v>
      </c>
      <c r="M605" s="2">
        <v>440</v>
      </c>
    </row>
    <row r="606" spans="1:13" s="15" customFormat="1" ht="12.75">
      <c r="A606" s="12"/>
      <c r="B606" s="266">
        <v>4000</v>
      </c>
      <c r="C606" s="1" t="s">
        <v>395</v>
      </c>
      <c r="D606" s="1" t="s">
        <v>170</v>
      </c>
      <c r="E606" s="1" t="s">
        <v>171</v>
      </c>
      <c r="F606" s="51" t="s">
        <v>396</v>
      </c>
      <c r="G606" s="27" t="s">
        <v>45</v>
      </c>
      <c r="H606" s="29">
        <f t="shared" si="46"/>
        <v>-7500</v>
      </c>
      <c r="I606" s="40">
        <f t="shared" si="47"/>
        <v>9.090909090909092</v>
      </c>
      <c r="K606" s="15" t="s">
        <v>382</v>
      </c>
      <c r="M606" s="2">
        <v>440</v>
      </c>
    </row>
    <row r="607" spans="1:13" s="15" customFormat="1" ht="12.75">
      <c r="A607" s="12"/>
      <c r="B607" s="266">
        <v>3500</v>
      </c>
      <c r="C607" s="1" t="s">
        <v>397</v>
      </c>
      <c r="D607" s="1" t="s">
        <v>170</v>
      </c>
      <c r="E607" s="1" t="s">
        <v>171</v>
      </c>
      <c r="F607" s="51" t="s">
        <v>398</v>
      </c>
      <c r="G607" s="27" t="s">
        <v>48</v>
      </c>
      <c r="H607" s="29">
        <f t="shared" si="46"/>
        <v>-11000</v>
      </c>
      <c r="I607" s="40">
        <f t="shared" si="47"/>
        <v>7.954545454545454</v>
      </c>
      <c r="K607" s="15" t="s">
        <v>382</v>
      </c>
      <c r="M607" s="2">
        <v>440</v>
      </c>
    </row>
    <row r="608" spans="1:13" s="15" customFormat="1" ht="12.75">
      <c r="A608" s="12"/>
      <c r="B608" s="266">
        <v>3500</v>
      </c>
      <c r="C608" s="1" t="s">
        <v>399</v>
      </c>
      <c r="D608" s="1" t="s">
        <v>170</v>
      </c>
      <c r="E608" s="1" t="s">
        <v>171</v>
      </c>
      <c r="F608" s="51" t="s">
        <v>400</v>
      </c>
      <c r="G608" s="27" t="s">
        <v>116</v>
      </c>
      <c r="H608" s="29">
        <f t="shared" si="46"/>
        <v>-14500</v>
      </c>
      <c r="I608" s="40">
        <f t="shared" si="47"/>
        <v>7.954545454545454</v>
      </c>
      <c r="K608" s="15" t="s">
        <v>382</v>
      </c>
      <c r="M608" s="2">
        <v>440</v>
      </c>
    </row>
    <row r="609" spans="1:13" s="15" customFormat="1" ht="12.75">
      <c r="A609" s="12"/>
      <c r="B609" s="266">
        <v>1700</v>
      </c>
      <c r="C609" s="1" t="s">
        <v>401</v>
      </c>
      <c r="D609" s="1" t="s">
        <v>170</v>
      </c>
      <c r="E609" s="1" t="s">
        <v>171</v>
      </c>
      <c r="F609" s="51" t="s">
        <v>381</v>
      </c>
      <c r="G609" s="27" t="s">
        <v>118</v>
      </c>
      <c r="H609" s="29">
        <f t="shared" si="46"/>
        <v>-16200</v>
      </c>
      <c r="I609" s="40">
        <f t="shared" si="47"/>
        <v>3.8636363636363638</v>
      </c>
      <c r="K609" s="15" t="s">
        <v>382</v>
      </c>
      <c r="M609" s="2">
        <v>440</v>
      </c>
    </row>
    <row r="610" spans="1:13" s="15" customFormat="1" ht="12.75">
      <c r="A610" s="12"/>
      <c r="B610" s="266">
        <v>1700</v>
      </c>
      <c r="C610" s="1" t="s">
        <v>402</v>
      </c>
      <c r="D610" s="1" t="s">
        <v>170</v>
      </c>
      <c r="E610" s="1" t="s">
        <v>171</v>
      </c>
      <c r="F610" s="51" t="s">
        <v>381</v>
      </c>
      <c r="G610" s="27" t="s">
        <v>127</v>
      </c>
      <c r="H610" s="29">
        <f t="shared" si="46"/>
        <v>-17900</v>
      </c>
      <c r="I610" s="40">
        <f t="shared" si="47"/>
        <v>3.8636363636363638</v>
      </c>
      <c r="K610" s="15" t="s">
        <v>382</v>
      </c>
      <c r="M610" s="2">
        <v>440</v>
      </c>
    </row>
    <row r="611" spans="1:13" s="15" customFormat="1" ht="12.75">
      <c r="A611" s="12"/>
      <c r="B611" s="266">
        <v>3500</v>
      </c>
      <c r="C611" s="1" t="s">
        <v>397</v>
      </c>
      <c r="D611" s="1" t="s">
        <v>170</v>
      </c>
      <c r="E611" s="1" t="s">
        <v>171</v>
      </c>
      <c r="F611" s="51" t="s">
        <v>403</v>
      </c>
      <c r="G611" s="27" t="s">
        <v>127</v>
      </c>
      <c r="H611" s="29">
        <f t="shared" si="46"/>
        <v>-21400</v>
      </c>
      <c r="I611" s="40">
        <f t="shared" si="47"/>
        <v>7.954545454545454</v>
      </c>
      <c r="K611" s="15" t="s">
        <v>382</v>
      </c>
      <c r="M611" s="2">
        <v>440</v>
      </c>
    </row>
    <row r="612" spans="1:13" s="15" customFormat="1" ht="12.75">
      <c r="A612" s="12"/>
      <c r="B612" s="266">
        <v>3500</v>
      </c>
      <c r="C612" s="1" t="s">
        <v>399</v>
      </c>
      <c r="D612" s="1" t="s">
        <v>170</v>
      </c>
      <c r="E612" s="1" t="s">
        <v>171</v>
      </c>
      <c r="F612" s="51" t="s">
        <v>404</v>
      </c>
      <c r="G612" s="27" t="s">
        <v>181</v>
      </c>
      <c r="H612" s="29">
        <f t="shared" si="46"/>
        <v>-24900</v>
      </c>
      <c r="I612" s="40">
        <f t="shared" si="47"/>
        <v>7.954545454545454</v>
      </c>
      <c r="K612" s="15" t="s">
        <v>382</v>
      </c>
      <c r="M612" s="2">
        <v>440</v>
      </c>
    </row>
    <row r="613" spans="1:13" s="15" customFormat="1" ht="12.75">
      <c r="A613" s="12"/>
      <c r="B613" s="266">
        <v>1700</v>
      </c>
      <c r="C613" s="1" t="s">
        <v>401</v>
      </c>
      <c r="D613" s="1" t="s">
        <v>170</v>
      </c>
      <c r="E613" s="1" t="s">
        <v>171</v>
      </c>
      <c r="F613" s="51" t="s">
        <v>381</v>
      </c>
      <c r="G613" s="27" t="s">
        <v>181</v>
      </c>
      <c r="H613" s="29">
        <f t="shared" si="46"/>
        <v>-26600</v>
      </c>
      <c r="I613" s="40">
        <f t="shared" si="47"/>
        <v>3.8636363636363638</v>
      </c>
      <c r="K613" s="15" t="s">
        <v>382</v>
      </c>
      <c r="M613" s="2">
        <v>440</v>
      </c>
    </row>
    <row r="614" spans="1:13" s="15" customFormat="1" ht="12.75">
      <c r="A614" s="12"/>
      <c r="B614" s="266">
        <v>1000</v>
      </c>
      <c r="C614" s="1" t="s">
        <v>99</v>
      </c>
      <c r="D614" s="1" t="s">
        <v>170</v>
      </c>
      <c r="E614" s="1" t="s">
        <v>171</v>
      </c>
      <c r="F614" s="51" t="s">
        <v>381</v>
      </c>
      <c r="G614" s="27" t="s">
        <v>187</v>
      </c>
      <c r="H614" s="29">
        <f t="shared" si="46"/>
        <v>-27600</v>
      </c>
      <c r="I614" s="40">
        <f t="shared" si="47"/>
        <v>2.272727272727273</v>
      </c>
      <c r="K614" s="15" t="s">
        <v>382</v>
      </c>
      <c r="M614" s="2">
        <v>440</v>
      </c>
    </row>
    <row r="615" spans="1:13" s="15" customFormat="1" ht="12.75">
      <c r="A615" s="12"/>
      <c r="B615" s="266">
        <v>1000</v>
      </c>
      <c r="C615" s="1" t="s">
        <v>100</v>
      </c>
      <c r="D615" s="1" t="s">
        <v>170</v>
      </c>
      <c r="E615" s="1" t="s">
        <v>171</v>
      </c>
      <c r="F615" s="51" t="s">
        <v>381</v>
      </c>
      <c r="G615" s="27" t="s">
        <v>187</v>
      </c>
      <c r="H615" s="29">
        <f t="shared" si="46"/>
        <v>-28600</v>
      </c>
      <c r="I615" s="40">
        <f t="shared" si="47"/>
        <v>2.272727272727273</v>
      </c>
      <c r="K615" s="15" t="s">
        <v>382</v>
      </c>
      <c r="M615" s="2">
        <v>440</v>
      </c>
    </row>
    <row r="616" spans="1:13" s="15" customFormat="1" ht="12.75">
      <c r="A616" s="12"/>
      <c r="B616" s="266">
        <v>1000</v>
      </c>
      <c r="C616" s="1" t="s">
        <v>99</v>
      </c>
      <c r="D616" s="1" t="s">
        <v>170</v>
      </c>
      <c r="E616" s="1" t="s">
        <v>171</v>
      </c>
      <c r="F616" s="51" t="s">
        <v>381</v>
      </c>
      <c r="G616" s="27" t="s">
        <v>166</v>
      </c>
      <c r="H616" s="29">
        <f t="shared" si="46"/>
        <v>-29600</v>
      </c>
      <c r="I616" s="40">
        <f t="shared" si="47"/>
        <v>2.272727272727273</v>
      </c>
      <c r="K616" s="15" t="s">
        <v>382</v>
      </c>
      <c r="M616" s="2">
        <v>440</v>
      </c>
    </row>
    <row r="617" spans="1:13" s="15" customFormat="1" ht="12.75">
      <c r="A617" s="12"/>
      <c r="B617" s="266">
        <v>1000</v>
      </c>
      <c r="C617" s="1" t="s">
        <v>100</v>
      </c>
      <c r="D617" s="1" t="s">
        <v>170</v>
      </c>
      <c r="E617" s="1" t="s">
        <v>171</v>
      </c>
      <c r="F617" s="51" t="s">
        <v>381</v>
      </c>
      <c r="G617" s="27" t="s">
        <v>166</v>
      </c>
      <c r="H617" s="29">
        <f t="shared" si="46"/>
        <v>-30600</v>
      </c>
      <c r="I617" s="40">
        <f t="shared" si="47"/>
        <v>2.272727272727273</v>
      </c>
      <c r="K617" s="15" t="s">
        <v>382</v>
      </c>
      <c r="M617" s="2">
        <v>440</v>
      </c>
    </row>
    <row r="618" spans="1:13" s="15" customFormat="1" ht="12.75">
      <c r="A618" s="12"/>
      <c r="B618" s="266">
        <v>1700</v>
      </c>
      <c r="C618" s="1" t="s">
        <v>402</v>
      </c>
      <c r="D618" s="1" t="s">
        <v>170</v>
      </c>
      <c r="E618" s="1" t="s">
        <v>171</v>
      </c>
      <c r="F618" s="51" t="s">
        <v>381</v>
      </c>
      <c r="G618" s="27" t="s">
        <v>166</v>
      </c>
      <c r="H618" s="29">
        <f aca="true" t="shared" si="48" ref="H618:H681">H617-B618</f>
        <v>-32300</v>
      </c>
      <c r="I618" s="40">
        <f t="shared" si="47"/>
        <v>3.8636363636363638</v>
      </c>
      <c r="K618" s="15" t="s">
        <v>382</v>
      </c>
      <c r="M618" s="2">
        <v>440</v>
      </c>
    </row>
    <row r="619" spans="1:13" s="15" customFormat="1" ht="12.75">
      <c r="A619" s="12"/>
      <c r="B619" s="266">
        <v>3500</v>
      </c>
      <c r="C619" s="1" t="s">
        <v>397</v>
      </c>
      <c r="D619" s="1" t="s">
        <v>170</v>
      </c>
      <c r="E619" s="1" t="s">
        <v>171</v>
      </c>
      <c r="F619" s="51" t="s">
        <v>405</v>
      </c>
      <c r="G619" s="27" t="s">
        <v>166</v>
      </c>
      <c r="H619" s="29">
        <f t="shared" si="48"/>
        <v>-35800</v>
      </c>
      <c r="I619" s="40">
        <f t="shared" si="47"/>
        <v>7.954545454545454</v>
      </c>
      <c r="K619" s="15" t="s">
        <v>382</v>
      </c>
      <c r="M619" s="2">
        <v>440</v>
      </c>
    </row>
    <row r="620" spans="1:13" s="15" customFormat="1" ht="12.75">
      <c r="A620" s="12"/>
      <c r="B620" s="267">
        <v>2000</v>
      </c>
      <c r="C620" s="12" t="s">
        <v>402</v>
      </c>
      <c r="D620" s="12" t="s">
        <v>170</v>
      </c>
      <c r="E620" s="1" t="s">
        <v>171</v>
      </c>
      <c r="F620" s="63" t="s">
        <v>406</v>
      </c>
      <c r="G620" s="30" t="s">
        <v>22</v>
      </c>
      <c r="H620" s="29">
        <f t="shared" si="48"/>
        <v>-37800</v>
      </c>
      <c r="I620" s="40">
        <f t="shared" si="47"/>
        <v>4.545454545454546</v>
      </c>
      <c r="K620" s="15" t="s">
        <v>407</v>
      </c>
      <c r="M620" s="2">
        <v>440</v>
      </c>
    </row>
    <row r="621" spans="1:13" s="15" customFormat="1" ht="12.75">
      <c r="A621" s="12"/>
      <c r="B621" s="267">
        <v>3500</v>
      </c>
      <c r="C621" s="12" t="s">
        <v>397</v>
      </c>
      <c r="D621" s="12" t="s">
        <v>170</v>
      </c>
      <c r="E621" s="1" t="s">
        <v>171</v>
      </c>
      <c r="F621" s="63" t="s">
        <v>408</v>
      </c>
      <c r="G621" s="30" t="s">
        <v>22</v>
      </c>
      <c r="H621" s="29">
        <f t="shared" si="48"/>
        <v>-41300</v>
      </c>
      <c r="I621" s="40">
        <f t="shared" si="47"/>
        <v>7.954545454545454</v>
      </c>
      <c r="K621" s="15" t="s">
        <v>407</v>
      </c>
      <c r="M621" s="2">
        <v>440</v>
      </c>
    </row>
    <row r="622" spans="1:13" s="15" customFormat="1" ht="12.75">
      <c r="A622" s="12"/>
      <c r="B622" s="267">
        <v>3500</v>
      </c>
      <c r="C622" s="12" t="s">
        <v>409</v>
      </c>
      <c r="D622" s="12" t="s">
        <v>170</v>
      </c>
      <c r="E622" s="1" t="s">
        <v>171</v>
      </c>
      <c r="F622" s="63" t="s">
        <v>410</v>
      </c>
      <c r="G622" s="30" t="s">
        <v>43</v>
      </c>
      <c r="H622" s="29">
        <f t="shared" si="48"/>
        <v>-44800</v>
      </c>
      <c r="I622" s="40">
        <f t="shared" si="47"/>
        <v>7.954545454545454</v>
      </c>
      <c r="K622" s="15" t="s">
        <v>407</v>
      </c>
      <c r="M622" s="2">
        <v>440</v>
      </c>
    </row>
    <row r="623" spans="1:13" s="15" customFormat="1" ht="12.75">
      <c r="A623" s="12"/>
      <c r="B623" s="267">
        <v>2000</v>
      </c>
      <c r="C623" s="12" t="s">
        <v>401</v>
      </c>
      <c r="D623" s="12" t="s">
        <v>170</v>
      </c>
      <c r="E623" s="1" t="s">
        <v>171</v>
      </c>
      <c r="F623" s="99" t="s">
        <v>411</v>
      </c>
      <c r="G623" s="30" t="s">
        <v>43</v>
      </c>
      <c r="H623" s="29">
        <f t="shared" si="48"/>
        <v>-46800</v>
      </c>
      <c r="I623" s="40">
        <f t="shared" si="47"/>
        <v>4.545454545454546</v>
      </c>
      <c r="K623" s="15" t="s">
        <v>407</v>
      </c>
      <c r="M623" s="2">
        <v>440</v>
      </c>
    </row>
    <row r="624" spans="1:13" s="15" customFormat="1" ht="12.75">
      <c r="A624" s="12"/>
      <c r="B624" s="267">
        <v>2000</v>
      </c>
      <c r="C624" s="12" t="s">
        <v>402</v>
      </c>
      <c r="D624" s="12" t="s">
        <v>170</v>
      </c>
      <c r="E624" s="1" t="s">
        <v>171</v>
      </c>
      <c r="F624" s="63" t="s">
        <v>412</v>
      </c>
      <c r="G624" s="30" t="s">
        <v>45</v>
      </c>
      <c r="H624" s="29">
        <f t="shared" si="48"/>
        <v>-48800</v>
      </c>
      <c r="I624" s="40">
        <f t="shared" si="47"/>
        <v>4.545454545454546</v>
      </c>
      <c r="K624" s="15" t="s">
        <v>407</v>
      </c>
      <c r="M624" s="2">
        <v>440</v>
      </c>
    </row>
    <row r="625" spans="1:13" s="15" customFormat="1" ht="12.75">
      <c r="A625" s="12"/>
      <c r="B625" s="267">
        <v>3500</v>
      </c>
      <c r="C625" s="12" t="s">
        <v>397</v>
      </c>
      <c r="D625" s="12" t="s">
        <v>170</v>
      </c>
      <c r="E625" s="1" t="s">
        <v>171</v>
      </c>
      <c r="F625" s="63" t="s">
        <v>413</v>
      </c>
      <c r="G625" s="30" t="s">
        <v>45</v>
      </c>
      <c r="H625" s="29">
        <f t="shared" si="48"/>
        <v>-52300</v>
      </c>
      <c r="I625" s="40">
        <f t="shared" si="47"/>
        <v>7.954545454545454</v>
      </c>
      <c r="K625" s="15" t="s">
        <v>407</v>
      </c>
      <c r="M625" s="2">
        <v>440</v>
      </c>
    </row>
    <row r="626" spans="1:13" s="15" customFormat="1" ht="12.75">
      <c r="A626" s="12"/>
      <c r="B626" s="267">
        <v>3500</v>
      </c>
      <c r="C626" s="12" t="s">
        <v>414</v>
      </c>
      <c r="D626" s="12" t="s">
        <v>170</v>
      </c>
      <c r="E626" s="1" t="s">
        <v>171</v>
      </c>
      <c r="F626" s="99" t="s">
        <v>415</v>
      </c>
      <c r="G626" s="30" t="s">
        <v>187</v>
      </c>
      <c r="H626" s="29">
        <f t="shared" si="48"/>
        <v>-55800</v>
      </c>
      <c r="I626" s="40">
        <f t="shared" si="47"/>
        <v>7.954545454545454</v>
      </c>
      <c r="K626" s="15" t="s">
        <v>407</v>
      </c>
      <c r="M626" s="2">
        <v>440</v>
      </c>
    </row>
    <row r="627" spans="1:13" s="15" customFormat="1" ht="12.75">
      <c r="A627" s="12"/>
      <c r="B627" s="267">
        <v>1200</v>
      </c>
      <c r="C627" s="12" t="s">
        <v>416</v>
      </c>
      <c r="D627" s="12" t="s">
        <v>170</v>
      </c>
      <c r="E627" s="1" t="s">
        <v>171</v>
      </c>
      <c r="F627" s="63" t="s">
        <v>417</v>
      </c>
      <c r="G627" s="30" t="s">
        <v>187</v>
      </c>
      <c r="H627" s="29">
        <f t="shared" si="48"/>
        <v>-57000</v>
      </c>
      <c r="I627" s="40">
        <f t="shared" si="47"/>
        <v>2.727272727272727</v>
      </c>
      <c r="K627" s="15" t="s">
        <v>407</v>
      </c>
      <c r="M627" s="2">
        <v>440</v>
      </c>
    </row>
    <row r="628" spans="1:13" s="15" customFormat="1" ht="12.75">
      <c r="A628" s="12"/>
      <c r="B628" s="267">
        <v>5000</v>
      </c>
      <c r="C628" s="12" t="s">
        <v>418</v>
      </c>
      <c r="D628" s="12" t="s">
        <v>170</v>
      </c>
      <c r="E628" s="1" t="s">
        <v>171</v>
      </c>
      <c r="F628" s="63" t="s">
        <v>419</v>
      </c>
      <c r="G628" s="30" t="s">
        <v>166</v>
      </c>
      <c r="H628" s="29">
        <f t="shared" si="48"/>
        <v>-62000</v>
      </c>
      <c r="I628" s="40">
        <f t="shared" si="47"/>
        <v>11.363636363636363</v>
      </c>
      <c r="K628" s="15" t="s">
        <v>407</v>
      </c>
      <c r="M628" s="2">
        <v>440</v>
      </c>
    </row>
    <row r="629" spans="1:13" s="15" customFormat="1" ht="12.75">
      <c r="A629" s="12"/>
      <c r="B629" s="266">
        <v>25000</v>
      </c>
      <c r="C629" s="12" t="s">
        <v>420</v>
      </c>
      <c r="D629" s="1" t="s">
        <v>170</v>
      </c>
      <c r="E629" s="1" t="s">
        <v>171</v>
      </c>
      <c r="F629" s="65" t="s">
        <v>421</v>
      </c>
      <c r="G629" s="27" t="s">
        <v>26</v>
      </c>
      <c r="H629" s="29">
        <f t="shared" si="48"/>
        <v>-87000</v>
      </c>
      <c r="I629" s="40">
        <f t="shared" si="47"/>
        <v>56.81818181818182</v>
      </c>
      <c r="K629" s="15" t="s">
        <v>65</v>
      </c>
      <c r="M629" s="2">
        <v>440</v>
      </c>
    </row>
    <row r="630" spans="1:13" s="15" customFormat="1" ht="12.75">
      <c r="A630" s="12"/>
      <c r="B630" s="266">
        <v>6000</v>
      </c>
      <c r="C630" s="12" t="s">
        <v>422</v>
      </c>
      <c r="D630" s="1" t="s">
        <v>170</v>
      </c>
      <c r="E630" s="1" t="s">
        <v>171</v>
      </c>
      <c r="F630" s="51" t="s">
        <v>423</v>
      </c>
      <c r="G630" s="27" t="s">
        <v>22</v>
      </c>
      <c r="H630" s="29">
        <f t="shared" si="48"/>
        <v>-93000</v>
      </c>
      <c r="I630" s="40">
        <f>+B630/M630</f>
        <v>13.636363636363637</v>
      </c>
      <c r="K630" s="15" t="s">
        <v>65</v>
      </c>
      <c r="M630" s="2">
        <v>440</v>
      </c>
    </row>
    <row r="631" spans="1:13" s="15" customFormat="1" ht="12.75">
      <c r="A631" s="12"/>
      <c r="B631" s="266">
        <v>9000</v>
      </c>
      <c r="C631" s="12" t="s">
        <v>424</v>
      </c>
      <c r="D631" s="1" t="s">
        <v>170</v>
      </c>
      <c r="E631" s="1" t="s">
        <v>171</v>
      </c>
      <c r="F631" s="51" t="s">
        <v>425</v>
      </c>
      <c r="G631" s="27" t="s">
        <v>49</v>
      </c>
      <c r="H631" s="29">
        <f t="shared" si="48"/>
        <v>-102000</v>
      </c>
      <c r="I631" s="40">
        <f t="shared" si="47"/>
        <v>20.454545454545453</v>
      </c>
      <c r="K631" s="15" t="s">
        <v>65</v>
      </c>
      <c r="M631" s="2">
        <v>440</v>
      </c>
    </row>
    <row r="632" spans="1:13" s="15" customFormat="1" ht="12.75">
      <c r="A632" s="12"/>
      <c r="B632" s="266">
        <v>25000</v>
      </c>
      <c r="C632" s="12" t="s">
        <v>426</v>
      </c>
      <c r="D632" s="1" t="s">
        <v>170</v>
      </c>
      <c r="E632" s="1" t="s">
        <v>171</v>
      </c>
      <c r="F632" s="51" t="s">
        <v>427</v>
      </c>
      <c r="G632" s="27" t="s">
        <v>49</v>
      </c>
      <c r="H632" s="29">
        <f t="shared" si="48"/>
        <v>-127000</v>
      </c>
      <c r="I632" s="40">
        <f t="shared" si="47"/>
        <v>56.81818181818182</v>
      </c>
      <c r="K632" s="15" t="s">
        <v>65</v>
      </c>
      <c r="M632" s="2">
        <v>440</v>
      </c>
    </row>
    <row r="633" spans="1:13" s="15" customFormat="1" ht="12.75">
      <c r="A633" s="12"/>
      <c r="B633" s="267">
        <v>17000</v>
      </c>
      <c r="C633" s="12" t="s">
        <v>428</v>
      </c>
      <c r="D633" s="12" t="s">
        <v>170</v>
      </c>
      <c r="E633" s="1" t="s">
        <v>171</v>
      </c>
      <c r="F633" s="99" t="s">
        <v>429</v>
      </c>
      <c r="G633" s="30" t="s">
        <v>118</v>
      </c>
      <c r="H633" s="29">
        <f t="shared" si="48"/>
        <v>-144000</v>
      </c>
      <c r="I633" s="40">
        <f t="shared" si="47"/>
        <v>38.63636363636363</v>
      </c>
      <c r="K633" s="15" t="s">
        <v>292</v>
      </c>
      <c r="M633" s="2">
        <v>440</v>
      </c>
    </row>
    <row r="634" spans="1:13" s="15" customFormat="1" ht="12.75">
      <c r="A634" s="12"/>
      <c r="B634" s="267">
        <v>500</v>
      </c>
      <c r="C634" s="12" t="s">
        <v>430</v>
      </c>
      <c r="D634" s="12" t="s">
        <v>170</v>
      </c>
      <c r="E634" s="1" t="s">
        <v>171</v>
      </c>
      <c r="F634" s="99" t="s">
        <v>431</v>
      </c>
      <c r="G634" s="30" t="s">
        <v>118</v>
      </c>
      <c r="H634" s="29">
        <f t="shared" si="48"/>
        <v>-144500</v>
      </c>
      <c r="I634" s="40">
        <f t="shared" si="47"/>
        <v>1.1363636363636365</v>
      </c>
      <c r="K634" s="15" t="s">
        <v>292</v>
      </c>
      <c r="M634" s="2">
        <v>440</v>
      </c>
    </row>
    <row r="635" spans="1:13" s="15" customFormat="1" ht="12.75">
      <c r="A635" s="12"/>
      <c r="B635" s="267">
        <v>500</v>
      </c>
      <c r="C635" s="12" t="s">
        <v>430</v>
      </c>
      <c r="D635" s="12" t="s">
        <v>170</v>
      </c>
      <c r="E635" s="1" t="s">
        <v>171</v>
      </c>
      <c r="F635" s="99" t="s">
        <v>432</v>
      </c>
      <c r="G635" s="30" t="s">
        <v>118</v>
      </c>
      <c r="H635" s="29">
        <f t="shared" si="48"/>
        <v>-145000</v>
      </c>
      <c r="I635" s="40">
        <f t="shared" si="47"/>
        <v>1.1363636363636365</v>
      </c>
      <c r="K635" s="15" t="s">
        <v>292</v>
      </c>
      <c r="M635" s="2">
        <v>440</v>
      </c>
    </row>
    <row r="636" spans="1:13" s="58" customFormat="1" ht="12.75">
      <c r="A636" s="11"/>
      <c r="B636" s="173">
        <f>SUM(B603:B635)</f>
        <v>145000</v>
      </c>
      <c r="C636" s="11" t="s">
        <v>30</v>
      </c>
      <c r="D636" s="11"/>
      <c r="E636" s="11"/>
      <c r="F636" s="100"/>
      <c r="G636" s="18"/>
      <c r="H636" s="56">
        <v>0</v>
      </c>
      <c r="I636" s="57">
        <f>+B636/M636</f>
        <v>329.54545454545456</v>
      </c>
      <c r="M636" s="2">
        <v>440</v>
      </c>
    </row>
    <row r="637" spans="1:13" s="15" customFormat="1" ht="12.75">
      <c r="A637" s="12"/>
      <c r="B637" s="267"/>
      <c r="C637" s="12"/>
      <c r="D637" s="12"/>
      <c r="E637" s="12"/>
      <c r="F637" s="63"/>
      <c r="G637" s="30"/>
      <c r="H637" s="29">
        <f t="shared" si="48"/>
        <v>0</v>
      </c>
      <c r="I637" s="40">
        <f t="shared" si="47"/>
        <v>0</v>
      </c>
      <c r="M637" s="2">
        <v>440</v>
      </c>
    </row>
    <row r="638" spans="1:13" s="15" customFormat="1" ht="12.75">
      <c r="A638" s="12"/>
      <c r="B638" s="267"/>
      <c r="C638" s="12"/>
      <c r="D638" s="12"/>
      <c r="E638" s="12"/>
      <c r="F638" s="99"/>
      <c r="G638" s="30"/>
      <c r="H638" s="29">
        <f t="shared" si="48"/>
        <v>0</v>
      </c>
      <c r="I638" s="40">
        <f t="shared" si="47"/>
        <v>0</v>
      </c>
      <c r="M638" s="2">
        <v>440</v>
      </c>
    </row>
    <row r="639" spans="1:13" s="15" customFormat="1" ht="12.75">
      <c r="A639" s="12"/>
      <c r="B639" s="267"/>
      <c r="C639" s="12"/>
      <c r="D639" s="12"/>
      <c r="E639" s="12"/>
      <c r="F639" s="99"/>
      <c r="G639" s="30"/>
      <c r="H639" s="29">
        <f t="shared" si="48"/>
        <v>0</v>
      </c>
      <c r="I639" s="40">
        <f t="shared" si="47"/>
        <v>0</v>
      </c>
      <c r="M639" s="2">
        <v>440</v>
      </c>
    </row>
    <row r="640" spans="1:13" s="15" customFormat="1" ht="12.75">
      <c r="A640" s="12"/>
      <c r="B640" s="266">
        <v>1400</v>
      </c>
      <c r="C640" s="1" t="s">
        <v>433</v>
      </c>
      <c r="D640" s="1" t="s">
        <v>170</v>
      </c>
      <c r="E640" s="1" t="s">
        <v>63</v>
      </c>
      <c r="F640" s="51" t="s">
        <v>381</v>
      </c>
      <c r="G640" s="27" t="s">
        <v>52</v>
      </c>
      <c r="H640" s="29">
        <f t="shared" si="48"/>
        <v>-1400</v>
      </c>
      <c r="I640" s="40">
        <f t="shared" si="47"/>
        <v>3.1818181818181817</v>
      </c>
      <c r="K640" s="15" t="s">
        <v>382</v>
      </c>
      <c r="M640" s="2">
        <v>440</v>
      </c>
    </row>
    <row r="641" spans="1:13" s="15" customFormat="1" ht="12.75">
      <c r="A641" s="12"/>
      <c r="B641" s="266">
        <v>1500</v>
      </c>
      <c r="C641" s="1" t="s">
        <v>433</v>
      </c>
      <c r="D641" s="1" t="s">
        <v>170</v>
      </c>
      <c r="E641" s="1" t="s">
        <v>63</v>
      </c>
      <c r="F641" s="51" t="s">
        <v>381</v>
      </c>
      <c r="G641" s="27" t="s">
        <v>43</v>
      </c>
      <c r="H641" s="29">
        <f t="shared" si="48"/>
        <v>-2900</v>
      </c>
      <c r="I641" s="40">
        <f t="shared" si="47"/>
        <v>3.409090909090909</v>
      </c>
      <c r="K641" s="15" t="s">
        <v>382</v>
      </c>
      <c r="M641" s="2">
        <v>440</v>
      </c>
    </row>
    <row r="642" spans="1:13" s="15" customFormat="1" ht="12.75">
      <c r="A642" s="12"/>
      <c r="B642" s="266">
        <v>1200</v>
      </c>
      <c r="C642" s="1" t="s">
        <v>433</v>
      </c>
      <c r="D642" s="1" t="s">
        <v>170</v>
      </c>
      <c r="E642" s="1" t="s">
        <v>63</v>
      </c>
      <c r="F642" s="51" t="s">
        <v>381</v>
      </c>
      <c r="G642" s="27" t="s">
        <v>45</v>
      </c>
      <c r="H642" s="29">
        <f t="shared" si="48"/>
        <v>-4100</v>
      </c>
      <c r="I642" s="40">
        <f t="shared" si="47"/>
        <v>2.727272727272727</v>
      </c>
      <c r="K642" s="15" t="s">
        <v>382</v>
      </c>
      <c r="M642" s="2">
        <v>440</v>
      </c>
    </row>
    <row r="643" spans="1:13" s="15" customFormat="1" ht="12.75">
      <c r="A643" s="12"/>
      <c r="B643" s="266">
        <v>1000</v>
      </c>
      <c r="C643" s="1" t="s">
        <v>433</v>
      </c>
      <c r="D643" s="1" t="s">
        <v>170</v>
      </c>
      <c r="E643" s="1" t="s">
        <v>63</v>
      </c>
      <c r="F643" s="51" t="s">
        <v>381</v>
      </c>
      <c r="G643" s="27" t="s">
        <v>45</v>
      </c>
      <c r="H643" s="29">
        <f t="shared" si="48"/>
        <v>-5100</v>
      </c>
      <c r="I643" s="40">
        <f t="shared" si="47"/>
        <v>2.272727272727273</v>
      </c>
      <c r="K643" s="15" t="s">
        <v>382</v>
      </c>
      <c r="M643" s="2">
        <v>440</v>
      </c>
    </row>
    <row r="644" spans="1:13" s="15" customFormat="1" ht="12.75">
      <c r="A644" s="12"/>
      <c r="B644" s="266">
        <v>1650</v>
      </c>
      <c r="C644" s="1" t="s">
        <v>433</v>
      </c>
      <c r="D644" s="1" t="s">
        <v>170</v>
      </c>
      <c r="E644" s="1" t="s">
        <v>63</v>
      </c>
      <c r="F644" s="51" t="s">
        <v>381</v>
      </c>
      <c r="G644" s="27" t="s">
        <v>47</v>
      </c>
      <c r="H644" s="29">
        <f>H643-B644</f>
        <v>-6750</v>
      </c>
      <c r="I644" s="40">
        <f t="shared" si="47"/>
        <v>3.75</v>
      </c>
      <c r="K644" s="15" t="s">
        <v>382</v>
      </c>
      <c r="M644" s="2">
        <v>440</v>
      </c>
    </row>
    <row r="645" spans="1:13" s="15" customFormat="1" ht="12.75">
      <c r="A645" s="12"/>
      <c r="B645" s="266">
        <v>1400</v>
      </c>
      <c r="C645" s="1" t="s">
        <v>433</v>
      </c>
      <c r="D645" s="1" t="s">
        <v>170</v>
      </c>
      <c r="E645" s="1" t="s">
        <v>63</v>
      </c>
      <c r="F645" s="51" t="s">
        <v>381</v>
      </c>
      <c r="G645" s="27" t="s">
        <v>48</v>
      </c>
      <c r="H645" s="29">
        <f t="shared" si="48"/>
        <v>-8150</v>
      </c>
      <c r="I645" s="40">
        <f t="shared" si="47"/>
        <v>3.1818181818181817</v>
      </c>
      <c r="K645" s="15" t="s">
        <v>382</v>
      </c>
      <c r="M645" s="2">
        <v>440</v>
      </c>
    </row>
    <row r="646" spans="1:13" s="15" customFormat="1" ht="12.75">
      <c r="A646" s="12"/>
      <c r="B646" s="266">
        <v>500</v>
      </c>
      <c r="C646" s="1" t="s">
        <v>433</v>
      </c>
      <c r="D646" s="1" t="s">
        <v>170</v>
      </c>
      <c r="E646" s="1" t="s">
        <v>63</v>
      </c>
      <c r="F646" s="51" t="s">
        <v>381</v>
      </c>
      <c r="G646" s="27" t="s">
        <v>48</v>
      </c>
      <c r="H646" s="29">
        <f t="shared" si="48"/>
        <v>-8650</v>
      </c>
      <c r="I646" s="40">
        <f t="shared" si="47"/>
        <v>1.1363636363636365</v>
      </c>
      <c r="K646" s="15" t="s">
        <v>382</v>
      </c>
      <c r="M646" s="2">
        <v>440</v>
      </c>
    </row>
    <row r="647" spans="1:13" s="15" customFormat="1" ht="12.75">
      <c r="A647" s="12"/>
      <c r="B647" s="266">
        <v>1000</v>
      </c>
      <c r="C647" s="1" t="s">
        <v>433</v>
      </c>
      <c r="D647" s="1" t="s">
        <v>170</v>
      </c>
      <c r="E647" s="1" t="s">
        <v>63</v>
      </c>
      <c r="F647" s="51" t="s">
        <v>381</v>
      </c>
      <c r="G647" s="27" t="s">
        <v>49</v>
      </c>
      <c r="H647" s="29">
        <f t="shared" si="48"/>
        <v>-9650</v>
      </c>
      <c r="I647" s="40">
        <f t="shared" si="47"/>
        <v>2.272727272727273</v>
      </c>
      <c r="K647" s="15" t="s">
        <v>382</v>
      </c>
      <c r="M647" s="2">
        <v>440</v>
      </c>
    </row>
    <row r="648" spans="1:13" s="15" customFormat="1" ht="12.75">
      <c r="A648" s="12"/>
      <c r="B648" s="266">
        <v>600</v>
      </c>
      <c r="C648" s="1" t="s">
        <v>433</v>
      </c>
      <c r="D648" s="1" t="s">
        <v>170</v>
      </c>
      <c r="E648" s="1" t="s">
        <v>63</v>
      </c>
      <c r="F648" s="51" t="s">
        <v>381</v>
      </c>
      <c r="G648" s="27" t="s">
        <v>69</v>
      </c>
      <c r="H648" s="29">
        <f t="shared" si="48"/>
        <v>-10250</v>
      </c>
      <c r="I648" s="40">
        <f t="shared" si="47"/>
        <v>1.3636363636363635</v>
      </c>
      <c r="K648" s="15" t="s">
        <v>382</v>
      </c>
      <c r="M648" s="2">
        <v>440</v>
      </c>
    </row>
    <row r="649" spans="1:13" s="15" customFormat="1" ht="12.75">
      <c r="A649" s="12"/>
      <c r="B649" s="266">
        <v>1600</v>
      </c>
      <c r="C649" s="1" t="s">
        <v>433</v>
      </c>
      <c r="D649" s="1" t="s">
        <v>170</v>
      </c>
      <c r="E649" s="1" t="s">
        <v>63</v>
      </c>
      <c r="F649" s="51" t="s">
        <v>381</v>
      </c>
      <c r="G649" s="27" t="s">
        <v>82</v>
      </c>
      <c r="H649" s="29">
        <f t="shared" si="48"/>
        <v>-11850</v>
      </c>
      <c r="I649" s="40">
        <f t="shared" si="47"/>
        <v>3.6363636363636362</v>
      </c>
      <c r="K649" s="15" t="s">
        <v>382</v>
      </c>
      <c r="M649" s="2">
        <v>440</v>
      </c>
    </row>
    <row r="650" spans="1:13" s="15" customFormat="1" ht="12.75">
      <c r="A650" s="12"/>
      <c r="B650" s="267">
        <v>2600</v>
      </c>
      <c r="C650" s="12" t="s">
        <v>434</v>
      </c>
      <c r="D650" s="1" t="s">
        <v>170</v>
      </c>
      <c r="E650" s="1" t="s">
        <v>63</v>
      </c>
      <c r="F650" s="51" t="s">
        <v>381</v>
      </c>
      <c r="G650" s="27" t="s">
        <v>83</v>
      </c>
      <c r="H650" s="29">
        <f t="shared" si="48"/>
        <v>-14450</v>
      </c>
      <c r="I650" s="40">
        <f t="shared" si="47"/>
        <v>5.909090909090909</v>
      </c>
      <c r="K650" s="15" t="s">
        <v>382</v>
      </c>
      <c r="M650" s="2">
        <v>440</v>
      </c>
    </row>
    <row r="651" spans="1:13" s="15" customFormat="1" ht="12.75">
      <c r="A651" s="12"/>
      <c r="B651" s="266">
        <v>1000</v>
      </c>
      <c r="C651" s="1" t="s">
        <v>433</v>
      </c>
      <c r="D651" s="1" t="s">
        <v>170</v>
      </c>
      <c r="E651" s="1" t="s">
        <v>63</v>
      </c>
      <c r="F651" s="51" t="s">
        <v>381</v>
      </c>
      <c r="G651" s="27" t="s">
        <v>84</v>
      </c>
      <c r="H651" s="29">
        <f t="shared" si="48"/>
        <v>-15450</v>
      </c>
      <c r="I651" s="40">
        <f t="shared" si="47"/>
        <v>2.272727272727273</v>
      </c>
      <c r="K651" s="15" t="s">
        <v>382</v>
      </c>
      <c r="M651" s="2">
        <v>440</v>
      </c>
    </row>
    <row r="652" spans="1:13" s="15" customFormat="1" ht="12.75">
      <c r="A652" s="12"/>
      <c r="B652" s="266">
        <v>800</v>
      </c>
      <c r="C652" s="1" t="s">
        <v>433</v>
      </c>
      <c r="D652" s="1" t="s">
        <v>170</v>
      </c>
      <c r="E652" s="1" t="s">
        <v>63</v>
      </c>
      <c r="F652" s="51" t="s">
        <v>381</v>
      </c>
      <c r="G652" s="27" t="s">
        <v>194</v>
      </c>
      <c r="H652" s="29">
        <f t="shared" si="48"/>
        <v>-16250</v>
      </c>
      <c r="I652" s="40">
        <f t="shared" si="47"/>
        <v>1.8181818181818181</v>
      </c>
      <c r="K652" s="15" t="s">
        <v>382</v>
      </c>
      <c r="M652" s="2">
        <v>440</v>
      </c>
    </row>
    <row r="653" spans="1:13" s="15" customFormat="1" ht="12.75">
      <c r="A653" s="12"/>
      <c r="B653" s="266">
        <v>600</v>
      </c>
      <c r="C653" s="1" t="s">
        <v>433</v>
      </c>
      <c r="D653" s="1" t="s">
        <v>170</v>
      </c>
      <c r="E653" s="1" t="s">
        <v>63</v>
      </c>
      <c r="F653" s="51" t="s">
        <v>381</v>
      </c>
      <c r="G653" s="27" t="s">
        <v>116</v>
      </c>
      <c r="H653" s="29">
        <f t="shared" si="48"/>
        <v>-16850</v>
      </c>
      <c r="I653" s="40">
        <f t="shared" si="47"/>
        <v>1.3636363636363635</v>
      </c>
      <c r="K653" s="15" t="s">
        <v>382</v>
      </c>
      <c r="M653" s="2">
        <v>440</v>
      </c>
    </row>
    <row r="654" spans="1:13" s="15" customFormat="1" ht="12.75">
      <c r="A654" s="12"/>
      <c r="B654" s="266">
        <v>1100</v>
      </c>
      <c r="C654" s="1" t="s">
        <v>433</v>
      </c>
      <c r="D654" s="1" t="s">
        <v>170</v>
      </c>
      <c r="E654" s="1" t="s">
        <v>63</v>
      </c>
      <c r="F654" s="51" t="s">
        <v>381</v>
      </c>
      <c r="G654" s="27" t="s">
        <v>116</v>
      </c>
      <c r="H654" s="29">
        <f t="shared" si="48"/>
        <v>-17950</v>
      </c>
      <c r="I654" s="40">
        <f>+B654/M654</f>
        <v>2.5</v>
      </c>
      <c r="K654" s="15" t="s">
        <v>382</v>
      </c>
      <c r="M654" s="2">
        <v>440</v>
      </c>
    </row>
    <row r="655" spans="1:13" s="15" customFormat="1" ht="12.75">
      <c r="A655" s="12"/>
      <c r="B655" s="266">
        <v>1300</v>
      </c>
      <c r="C655" s="1" t="s">
        <v>433</v>
      </c>
      <c r="D655" s="1" t="s">
        <v>170</v>
      </c>
      <c r="E655" s="1" t="s">
        <v>63</v>
      </c>
      <c r="F655" s="51" t="s">
        <v>381</v>
      </c>
      <c r="G655" s="27" t="s">
        <v>118</v>
      </c>
      <c r="H655" s="29">
        <f t="shared" si="48"/>
        <v>-19250</v>
      </c>
      <c r="I655" s="40">
        <f t="shared" si="47"/>
        <v>2.9545454545454546</v>
      </c>
      <c r="K655" s="15" t="s">
        <v>382</v>
      </c>
      <c r="M655" s="2">
        <v>440</v>
      </c>
    </row>
    <row r="656" spans="1:13" s="15" customFormat="1" ht="12.75">
      <c r="A656" s="12"/>
      <c r="B656" s="266">
        <v>600</v>
      </c>
      <c r="C656" s="1" t="s">
        <v>433</v>
      </c>
      <c r="D656" s="1" t="s">
        <v>170</v>
      </c>
      <c r="E656" s="1" t="s">
        <v>63</v>
      </c>
      <c r="F656" s="51" t="s">
        <v>381</v>
      </c>
      <c r="G656" s="27" t="s">
        <v>118</v>
      </c>
      <c r="H656" s="29">
        <f t="shared" si="48"/>
        <v>-19850</v>
      </c>
      <c r="I656" s="40">
        <f t="shared" si="47"/>
        <v>1.3636363636363635</v>
      </c>
      <c r="K656" s="15" t="s">
        <v>382</v>
      </c>
      <c r="M656" s="2">
        <v>440</v>
      </c>
    </row>
    <row r="657" spans="1:13" s="15" customFormat="1" ht="12.75">
      <c r="A657" s="12"/>
      <c r="B657" s="266">
        <v>1500</v>
      </c>
      <c r="C657" s="1" t="s">
        <v>433</v>
      </c>
      <c r="D657" s="1" t="s">
        <v>170</v>
      </c>
      <c r="E657" s="1" t="s">
        <v>63</v>
      </c>
      <c r="F657" s="51" t="s">
        <v>381</v>
      </c>
      <c r="G657" s="27" t="s">
        <v>122</v>
      </c>
      <c r="H657" s="29">
        <f t="shared" si="48"/>
        <v>-21350</v>
      </c>
      <c r="I657" s="40">
        <f t="shared" si="47"/>
        <v>3.409090909090909</v>
      </c>
      <c r="K657" s="15" t="s">
        <v>382</v>
      </c>
      <c r="M657" s="2">
        <v>440</v>
      </c>
    </row>
    <row r="658" spans="1:13" s="15" customFormat="1" ht="12.75">
      <c r="A658" s="12"/>
      <c r="B658" s="266">
        <v>1500</v>
      </c>
      <c r="C658" s="1" t="s">
        <v>433</v>
      </c>
      <c r="D658" s="1" t="s">
        <v>170</v>
      </c>
      <c r="E658" s="1" t="s">
        <v>63</v>
      </c>
      <c r="F658" s="51" t="s">
        <v>381</v>
      </c>
      <c r="G658" s="27" t="s">
        <v>125</v>
      </c>
      <c r="H658" s="29">
        <f t="shared" si="48"/>
        <v>-22850</v>
      </c>
      <c r="I658" s="40">
        <f t="shared" si="47"/>
        <v>3.409090909090909</v>
      </c>
      <c r="K658" s="15" t="s">
        <v>382</v>
      </c>
      <c r="M658" s="2">
        <v>440</v>
      </c>
    </row>
    <row r="659" spans="1:13" s="15" customFormat="1" ht="12.75">
      <c r="A659" s="12"/>
      <c r="B659" s="266">
        <v>1500</v>
      </c>
      <c r="C659" s="1" t="s">
        <v>433</v>
      </c>
      <c r="D659" s="1" t="s">
        <v>170</v>
      </c>
      <c r="E659" s="1" t="s">
        <v>63</v>
      </c>
      <c r="F659" s="51" t="s">
        <v>381</v>
      </c>
      <c r="G659" s="27" t="s">
        <v>127</v>
      </c>
      <c r="H659" s="29">
        <f t="shared" si="48"/>
        <v>-24350</v>
      </c>
      <c r="I659" s="40">
        <f aca="true" t="shared" si="49" ref="I659:I722">+B659/M659</f>
        <v>3.409090909090909</v>
      </c>
      <c r="K659" s="15" t="s">
        <v>382</v>
      </c>
      <c r="M659" s="2">
        <v>440</v>
      </c>
    </row>
    <row r="660" spans="1:13" s="15" customFormat="1" ht="12.75">
      <c r="A660" s="12"/>
      <c r="B660" s="266">
        <v>500</v>
      </c>
      <c r="C660" s="1" t="s">
        <v>433</v>
      </c>
      <c r="D660" s="1" t="s">
        <v>170</v>
      </c>
      <c r="E660" s="1" t="s">
        <v>63</v>
      </c>
      <c r="F660" s="51" t="s">
        <v>381</v>
      </c>
      <c r="G660" s="27" t="s">
        <v>127</v>
      </c>
      <c r="H660" s="29">
        <f t="shared" si="48"/>
        <v>-24850</v>
      </c>
      <c r="I660" s="40">
        <f t="shared" si="49"/>
        <v>1.1363636363636365</v>
      </c>
      <c r="K660" s="15" t="s">
        <v>382</v>
      </c>
      <c r="M660" s="2">
        <v>440</v>
      </c>
    </row>
    <row r="661" spans="1:13" s="15" customFormat="1" ht="12.75">
      <c r="A661" s="12"/>
      <c r="B661" s="266">
        <v>600</v>
      </c>
      <c r="C661" s="1" t="s">
        <v>433</v>
      </c>
      <c r="D661" s="1" t="s">
        <v>170</v>
      </c>
      <c r="E661" s="1" t="s">
        <v>63</v>
      </c>
      <c r="F661" s="51" t="s">
        <v>381</v>
      </c>
      <c r="G661" s="27" t="s">
        <v>130</v>
      </c>
      <c r="H661" s="29">
        <f t="shared" si="48"/>
        <v>-25450</v>
      </c>
      <c r="I661" s="40">
        <f t="shared" si="49"/>
        <v>1.3636363636363635</v>
      </c>
      <c r="K661" s="15" t="s">
        <v>382</v>
      </c>
      <c r="M661" s="2">
        <v>440</v>
      </c>
    </row>
    <row r="662" spans="1:13" s="15" customFormat="1" ht="12.75">
      <c r="A662" s="12"/>
      <c r="B662" s="266">
        <v>1000</v>
      </c>
      <c r="C662" s="1" t="s">
        <v>433</v>
      </c>
      <c r="D662" s="1" t="s">
        <v>170</v>
      </c>
      <c r="E662" s="1" t="s">
        <v>63</v>
      </c>
      <c r="F662" s="51" t="s">
        <v>381</v>
      </c>
      <c r="G662" s="27" t="s">
        <v>132</v>
      </c>
      <c r="H662" s="29">
        <f t="shared" si="48"/>
        <v>-26450</v>
      </c>
      <c r="I662" s="40">
        <f t="shared" si="49"/>
        <v>2.272727272727273</v>
      </c>
      <c r="K662" s="15" t="s">
        <v>382</v>
      </c>
      <c r="M662" s="2">
        <v>440</v>
      </c>
    </row>
    <row r="663" spans="1:13" s="15" customFormat="1" ht="12.75">
      <c r="A663" s="12"/>
      <c r="B663" s="266">
        <v>800</v>
      </c>
      <c r="C663" s="1" t="s">
        <v>433</v>
      </c>
      <c r="D663" s="1" t="s">
        <v>170</v>
      </c>
      <c r="E663" s="1" t="s">
        <v>63</v>
      </c>
      <c r="F663" s="51" t="s">
        <v>381</v>
      </c>
      <c r="G663" s="27" t="s">
        <v>134</v>
      </c>
      <c r="H663" s="29">
        <f t="shared" si="48"/>
        <v>-27250</v>
      </c>
      <c r="I663" s="40">
        <f t="shared" si="49"/>
        <v>1.8181818181818181</v>
      </c>
      <c r="K663" s="15" t="s">
        <v>382</v>
      </c>
      <c r="M663" s="2">
        <v>440</v>
      </c>
    </row>
    <row r="664" spans="1:13" s="15" customFormat="1" ht="12.75">
      <c r="A664" s="12"/>
      <c r="B664" s="266">
        <v>1200</v>
      </c>
      <c r="C664" s="1" t="s">
        <v>433</v>
      </c>
      <c r="D664" s="1" t="s">
        <v>170</v>
      </c>
      <c r="E664" s="1" t="s">
        <v>63</v>
      </c>
      <c r="F664" s="51" t="s">
        <v>381</v>
      </c>
      <c r="G664" s="27" t="s">
        <v>181</v>
      </c>
      <c r="H664" s="29">
        <f t="shared" si="48"/>
        <v>-28450</v>
      </c>
      <c r="I664" s="40">
        <f t="shared" si="49"/>
        <v>2.727272727272727</v>
      </c>
      <c r="K664" s="15" t="s">
        <v>382</v>
      </c>
      <c r="M664" s="2">
        <v>440</v>
      </c>
    </row>
    <row r="665" spans="1:13" s="15" customFormat="1" ht="12.75">
      <c r="A665" s="12"/>
      <c r="B665" s="266">
        <v>500</v>
      </c>
      <c r="C665" s="1" t="s">
        <v>433</v>
      </c>
      <c r="D665" s="1" t="s">
        <v>170</v>
      </c>
      <c r="E665" s="1" t="s">
        <v>63</v>
      </c>
      <c r="F665" s="51" t="s">
        <v>381</v>
      </c>
      <c r="G665" s="27" t="s">
        <v>181</v>
      </c>
      <c r="H665" s="29">
        <f t="shared" si="48"/>
        <v>-28950</v>
      </c>
      <c r="I665" s="40">
        <f t="shared" si="49"/>
        <v>1.1363636363636365</v>
      </c>
      <c r="K665" s="15" t="s">
        <v>382</v>
      </c>
      <c r="M665" s="2">
        <v>440</v>
      </c>
    </row>
    <row r="666" spans="1:13" s="15" customFormat="1" ht="12.75">
      <c r="A666" s="12"/>
      <c r="B666" s="266">
        <v>600</v>
      </c>
      <c r="C666" s="1" t="s">
        <v>433</v>
      </c>
      <c r="D666" s="1" t="s">
        <v>170</v>
      </c>
      <c r="E666" s="1" t="s">
        <v>63</v>
      </c>
      <c r="F666" s="51" t="s">
        <v>381</v>
      </c>
      <c r="G666" s="27" t="s">
        <v>181</v>
      </c>
      <c r="H666" s="29">
        <f t="shared" si="48"/>
        <v>-29550</v>
      </c>
      <c r="I666" s="40">
        <f t="shared" si="49"/>
        <v>1.3636363636363635</v>
      </c>
      <c r="K666" s="15" t="s">
        <v>382</v>
      </c>
      <c r="M666" s="2">
        <v>440</v>
      </c>
    </row>
    <row r="667" spans="1:13" s="15" customFormat="1" ht="12.75">
      <c r="A667" s="12"/>
      <c r="B667" s="266">
        <v>1500</v>
      </c>
      <c r="C667" s="1" t="s">
        <v>433</v>
      </c>
      <c r="D667" s="1" t="s">
        <v>170</v>
      </c>
      <c r="E667" s="1" t="s">
        <v>63</v>
      </c>
      <c r="F667" s="51" t="s">
        <v>381</v>
      </c>
      <c r="G667" s="27" t="s">
        <v>187</v>
      </c>
      <c r="H667" s="29">
        <f t="shared" si="48"/>
        <v>-31050</v>
      </c>
      <c r="I667" s="40">
        <f t="shared" si="49"/>
        <v>3.409090909090909</v>
      </c>
      <c r="K667" s="15" t="s">
        <v>382</v>
      </c>
      <c r="M667" s="2">
        <v>440</v>
      </c>
    </row>
    <row r="668" spans="1:13" s="15" customFormat="1" ht="12.75">
      <c r="A668" s="12"/>
      <c r="B668" s="266">
        <v>1500</v>
      </c>
      <c r="C668" s="1" t="s">
        <v>433</v>
      </c>
      <c r="D668" s="1" t="s">
        <v>170</v>
      </c>
      <c r="E668" s="1" t="s">
        <v>63</v>
      </c>
      <c r="F668" s="51" t="s">
        <v>381</v>
      </c>
      <c r="G668" s="27" t="s">
        <v>166</v>
      </c>
      <c r="H668" s="29">
        <f t="shared" si="48"/>
        <v>-32550</v>
      </c>
      <c r="I668" s="40">
        <f t="shared" si="49"/>
        <v>3.409090909090909</v>
      </c>
      <c r="K668" s="15" t="s">
        <v>382</v>
      </c>
      <c r="M668" s="2">
        <v>440</v>
      </c>
    </row>
    <row r="669" spans="1:13" s="15" customFormat="1" ht="12.75">
      <c r="A669" s="12"/>
      <c r="B669" s="266">
        <v>500</v>
      </c>
      <c r="C669" s="1" t="s">
        <v>433</v>
      </c>
      <c r="D669" s="1" t="s">
        <v>170</v>
      </c>
      <c r="E669" s="1" t="s">
        <v>63</v>
      </c>
      <c r="F669" s="51" t="s">
        <v>381</v>
      </c>
      <c r="G669" s="27" t="s">
        <v>166</v>
      </c>
      <c r="H669" s="29">
        <f t="shared" si="48"/>
        <v>-33050</v>
      </c>
      <c r="I669" s="40">
        <f t="shared" si="49"/>
        <v>1.1363636363636365</v>
      </c>
      <c r="K669" s="15" t="s">
        <v>382</v>
      </c>
      <c r="M669" s="2">
        <v>440</v>
      </c>
    </row>
    <row r="670" spans="1:13" s="15" customFormat="1" ht="12.75">
      <c r="A670" s="12"/>
      <c r="B670" s="266">
        <v>500</v>
      </c>
      <c r="C670" s="1" t="s">
        <v>433</v>
      </c>
      <c r="D670" s="1" t="s">
        <v>170</v>
      </c>
      <c r="E670" s="1" t="s">
        <v>63</v>
      </c>
      <c r="F670" s="51" t="s">
        <v>381</v>
      </c>
      <c r="G670" s="27" t="s">
        <v>166</v>
      </c>
      <c r="H670" s="29">
        <f t="shared" si="48"/>
        <v>-33550</v>
      </c>
      <c r="I670" s="40">
        <f t="shared" si="49"/>
        <v>1.1363636363636365</v>
      </c>
      <c r="K670" s="15" t="s">
        <v>382</v>
      </c>
      <c r="M670" s="2">
        <v>440</v>
      </c>
    </row>
    <row r="671" spans="1:13" s="15" customFormat="1" ht="12.75">
      <c r="A671" s="12"/>
      <c r="B671" s="266">
        <v>1300</v>
      </c>
      <c r="C671" s="1" t="s">
        <v>433</v>
      </c>
      <c r="D671" s="1" t="s">
        <v>170</v>
      </c>
      <c r="E671" s="1" t="s">
        <v>63</v>
      </c>
      <c r="F671" s="51" t="s">
        <v>381</v>
      </c>
      <c r="G671" s="27" t="s">
        <v>166</v>
      </c>
      <c r="H671" s="29">
        <f t="shared" si="48"/>
        <v>-34850</v>
      </c>
      <c r="I671" s="40">
        <f t="shared" si="49"/>
        <v>2.9545454545454546</v>
      </c>
      <c r="K671" s="15" t="s">
        <v>382</v>
      </c>
      <c r="M671" s="2">
        <v>440</v>
      </c>
    </row>
    <row r="672" spans="1:13" s="15" customFormat="1" ht="12.75">
      <c r="A672" s="12"/>
      <c r="B672" s="266">
        <v>1300</v>
      </c>
      <c r="C672" s="1" t="s">
        <v>433</v>
      </c>
      <c r="D672" s="1" t="s">
        <v>170</v>
      </c>
      <c r="E672" s="1" t="s">
        <v>63</v>
      </c>
      <c r="F672" s="51" t="s">
        <v>381</v>
      </c>
      <c r="G672" s="27" t="s">
        <v>173</v>
      </c>
      <c r="H672" s="29">
        <f t="shared" si="48"/>
        <v>-36150</v>
      </c>
      <c r="I672" s="40">
        <f t="shared" si="49"/>
        <v>2.9545454545454546</v>
      </c>
      <c r="K672" s="15" t="s">
        <v>382</v>
      </c>
      <c r="M672" s="2">
        <v>440</v>
      </c>
    </row>
    <row r="673" spans="1:13" s="15" customFormat="1" ht="12.75">
      <c r="A673" s="12"/>
      <c r="B673" s="267">
        <v>1500</v>
      </c>
      <c r="C673" s="12" t="s">
        <v>433</v>
      </c>
      <c r="D673" s="12" t="s">
        <v>170</v>
      </c>
      <c r="E673" s="12" t="s">
        <v>63</v>
      </c>
      <c r="F673" s="99" t="s">
        <v>435</v>
      </c>
      <c r="G673" s="30" t="s">
        <v>26</v>
      </c>
      <c r="H673" s="29">
        <f t="shared" si="48"/>
        <v>-37650</v>
      </c>
      <c r="I673" s="40">
        <f t="shared" si="49"/>
        <v>3.409090909090909</v>
      </c>
      <c r="K673" s="15" t="s">
        <v>407</v>
      </c>
      <c r="M673" s="2">
        <v>440</v>
      </c>
    </row>
    <row r="674" spans="1:13" s="15" customFormat="1" ht="12.75">
      <c r="A674" s="12"/>
      <c r="B674" s="267">
        <v>1500</v>
      </c>
      <c r="C674" s="12" t="s">
        <v>433</v>
      </c>
      <c r="D674" s="12" t="s">
        <v>170</v>
      </c>
      <c r="E674" s="12" t="s">
        <v>63</v>
      </c>
      <c r="F674" s="63" t="s">
        <v>435</v>
      </c>
      <c r="G674" s="30" t="s">
        <v>22</v>
      </c>
      <c r="H674" s="29">
        <f t="shared" si="48"/>
        <v>-39150</v>
      </c>
      <c r="I674" s="40">
        <f t="shared" si="49"/>
        <v>3.409090909090909</v>
      </c>
      <c r="K674" s="15" t="s">
        <v>407</v>
      </c>
      <c r="M674" s="2">
        <v>440</v>
      </c>
    </row>
    <row r="675" spans="1:13" s="15" customFormat="1" ht="12.75">
      <c r="A675" s="12"/>
      <c r="B675" s="267">
        <v>1500</v>
      </c>
      <c r="C675" s="12" t="s">
        <v>433</v>
      </c>
      <c r="D675" s="12" t="s">
        <v>170</v>
      </c>
      <c r="E675" s="12" t="s">
        <v>63</v>
      </c>
      <c r="F675" s="63" t="s">
        <v>435</v>
      </c>
      <c r="G675" s="30" t="s">
        <v>43</v>
      </c>
      <c r="H675" s="29">
        <f t="shared" si="48"/>
        <v>-40650</v>
      </c>
      <c r="I675" s="40">
        <f t="shared" si="49"/>
        <v>3.409090909090909</v>
      </c>
      <c r="K675" s="15" t="s">
        <v>407</v>
      </c>
      <c r="M675" s="2">
        <v>440</v>
      </c>
    </row>
    <row r="676" spans="1:13" s="15" customFormat="1" ht="12.75">
      <c r="A676" s="12"/>
      <c r="B676" s="267">
        <v>1500</v>
      </c>
      <c r="C676" s="12" t="s">
        <v>433</v>
      </c>
      <c r="D676" s="12" t="s">
        <v>170</v>
      </c>
      <c r="E676" s="12" t="s">
        <v>63</v>
      </c>
      <c r="F676" s="63" t="s">
        <v>435</v>
      </c>
      <c r="G676" s="30" t="s">
        <v>45</v>
      </c>
      <c r="H676" s="29">
        <f t="shared" si="48"/>
        <v>-42150</v>
      </c>
      <c r="I676" s="40">
        <f t="shared" si="49"/>
        <v>3.409090909090909</v>
      </c>
      <c r="K676" s="15" t="s">
        <v>407</v>
      </c>
      <c r="M676" s="2">
        <v>440</v>
      </c>
    </row>
    <row r="677" spans="1:13" s="15" customFormat="1" ht="12.75">
      <c r="A677" s="12"/>
      <c r="B677" s="267">
        <v>400</v>
      </c>
      <c r="C677" s="12" t="s">
        <v>433</v>
      </c>
      <c r="D677" s="12" t="s">
        <v>170</v>
      </c>
      <c r="E677" s="12" t="s">
        <v>63</v>
      </c>
      <c r="F677" s="63" t="s">
        <v>435</v>
      </c>
      <c r="G677" s="30" t="s">
        <v>47</v>
      </c>
      <c r="H677" s="29">
        <f t="shared" si="48"/>
        <v>-42550</v>
      </c>
      <c r="I677" s="40">
        <f t="shared" si="49"/>
        <v>0.9090909090909091</v>
      </c>
      <c r="K677" s="15" t="s">
        <v>407</v>
      </c>
      <c r="M677" s="2">
        <v>440</v>
      </c>
    </row>
    <row r="678" spans="1:13" s="15" customFormat="1" ht="12.75">
      <c r="A678" s="12"/>
      <c r="B678" s="267">
        <v>800</v>
      </c>
      <c r="C678" s="12" t="s">
        <v>433</v>
      </c>
      <c r="D678" s="12" t="s">
        <v>170</v>
      </c>
      <c r="E678" s="12" t="s">
        <v>63</v>
      </c>
      <c r="F678" s="63" t="s">
        <v>435</v>
      </c>
      <c r="G678" s="30" t="s">
        <v>48</v>
      </c>
      <c r="H678" s="29">
        <f t="shared" si="48"/>
        <v>-43350</v>
      </c>
      <c r="I678" s="40">
        <f t="shared" si="49"/>
        <v>1.8181818181818181</v>
      </c>
      <c r="K678" s="15" t="s">
        <v>407</v>
      </c>
      <c r="M678" s="2">
        <v>440</v>
      </c>
    </row>
    <row r="679" spans="1:13" s="15" customFormat="1" ht="12.75">
      <c r="A679" s="12"/>
      <c r="B679" s="267">
        <v>400</v>
      </c>
      <c r="C679" s="12" t="s">
        <v>433</v>
      </c>
      <c r="D679" s="12" t="s">
        <v>170</v>
      </c>
      <c r="E679" s="12" t="s">
        <v>63</v>
      </c>
      <c r="F679" s="63" t="s">
        <v>435</v>
      </c>
      <c r="G679" s="30" t="s">
        <v>49</v>
      </c>
      <c r="H679" s="29">
        <f t="shared" si="48"/>
        <v>-43750</v>
      </c>
      <c r="I679" s="40">
        <f t="shared" si="49"/>
        <v>0.9090909090909091</v>
      </c>
      <c r="K679" s="15" t="s">
        <v>407</v>
      </c>
      <c r="M679" s="2">
        <v>440</v>
      </c>
    </row>
    <row r="680" spans="1:13" s="15" customFormat="1" ht="12.75">
      <c r="A680" s="12"/>
      <c r="B680" s="267">
        <v>400</v>
      </c>
      <c r="C680" s="12" t="s">
        <v>433</v>
      </c>
      <c r="D680" s="12" t="s">
        <v>170</v>
      </c>
      <c r="E680" s="12" t="s">
        <v>63</v>
      </c>
      <c r="F680" s="63" t="s">
        <v>435</v>
      </c>
      <c r="G680" s="30" t="s">
        <v>69</v>
      </c>
      <c r="H680" s="29">
        <f t="shared" si="48"/>
        <v>-44150</v>
      </c>
      <c r="I680" s="40">
        <f t="shared" si="49"/>
        <v>0.9090909090909091</v>
      </c>
      <c r="K680" s="15" t="s">
        <v>407</v>
      </c>
      <c r="M680" s="2">
        <v>440</v>
      </c>
    </row>
    <row r="681" spans="1:13" s="15" customFormat="1" ht="12.75">
      <c r="A681" s="12"/>
      <c r="B681" s="267">
        <v>400</v>
      </c>
      <c r="C681" s="12" t="s">
        <v>433</v>
      </c>
      <c r="D681" s="12" t="s">
        <v>170</v>
      </c>
      <c r="E681" s="12" t="s">
        <v>63</v>
      </c>
      <c r="F681" s="63" t="s">
        <v>435</v>
      </c>
      <c r="G681" s="30" t="s">
        <v>82</v>
      </c>
      <c r="H681" s="29">
        <f t="shared" si="48"/>
        <v>-44550</v>
      </c>
      <c r="I681" s="40">
        <f t="shared" si="49"/>
        <v>0.9090909090909091</v>
      </c>
      <c r="K681" s="15" t="s">
        <v>407</v>
      </c>
      <c r="M681" s="2">
        <v>440</v>
      </c>
    </row>
    <row r="682" spans="1:13" s="15" customFormat="1" ht="12.75">
      <c r="A682" s="12"/>
      <c r="B682" s="267">
        <v>400</v>
      </c>
      <c r="C682" s="12" t="s">
        <v>433</v>
      </c>
      <c r="D682" s="12" t="s">
        <v>170</v>
      </c>
      <c r="E682" s="12" t="s">
        <v>63</v>
      </c>
      <c r="F682" s="99" t="s">
        <v>435</v>
      </c>
      <c r="G682" s="30" t="s">
        <v>83</v>
      </c>
      <c r="H682" s="29">
        <f aca="true" t="shared" si="50" ref="H682:H745">H681-B682</f>
        <v>-44950</v>
      </c>
      <c r="I682" s="40">
        <f t="shared" si="49"/>
        <v>0.9090909090909091</v>
      </c>
      <c r="K682" s="15" t="s">
        <v>407</v>
      </c>
      <c r="M682" s="2">
        <v>440</v>
      </c>
    </row>
    <row r="683" spans="1:13" s="15" customFormat="1" ht="12.75">
      <c r="A683" s="12"/>
      <c r="B683" s="267">
        <v>400</v>
      </c>
      <c r="C683" s="12" t="s">
        <v>433</v>
      </c>
      <c r="D683" s="12" t="s">
        <v>170</v>
      </c>
      <c r="E683" s="12" t="s">
        <v>63</v>
      </c>
      <c r="F683" s="63" t="s">
        <v>435</v>
      </c>
      <c r="G683" s="30" t="s">
        <v>84</v>
      </c>
      <c r="H683" s="29">
        <f t="shared" si="50"/>
        <v>-45350</v>
      </c>
      <c r="I683" s="40">
        <f t="shared" si="49"/>
        <v>0.9090909090909091</v>
      </c>
      <c r="K683" s="15" t="s">
        <v>407</v>
      </c>
      <c r="M683" s="2">
        <v>440</v>
      </c>
    </row>
    <row r="684" spans="1:13" s="15" customFormat="1" ht="12.75">
      <c r="A684" s="12"/>
      <c r="B684" s="267">
        <v>400</v>
      </c>
      <c r="C684" s="12" t="s">
        <v>433</v>
      </c>
      <c r="D684" s="12" t="s">
        <v>170</v>
      </c>
      <c r="E684" s="12" t="s">
        <v>63</v>
      </c>
      <c r="F684" s="63" t="s">
        <v>435</v>
      </c>
      <c r="G684" s="30" t="s">
        <v>194</v>
      </c>
      <c r="H684" s="29">
        <f t="shared" si="50"/>
        <v>-45750</v>
      </c>
      <c r="I684" s="40">
        <f t="shared" si="49"/>
        <v>0.9090909090909091</v>
      </c>
      <c r="K684" s="15" t="s">
        <v>407</v>
      </c>
      <c r="M684" s="2">
        <v>440</v>
      </c>
    </row>
    <row r="685" spans="1:13" s="15" customFormat="1" ht="12.75">
      <c r="A685" s="12"/>
      <c r="B685" s="267">
        <v>400</v>
      </c>
      <c r="C685" s="12" t="s">
        <v>433</v>
      </c>
      <c r="D685" s="12" t="s">
        <v>170</v>
      </c>
      <c r="E685" s="12" t="s">
        <v>63</v>
      </c>
      <c r="F685" s="99" t="s">
        <v>435</v>
      </c>
      <c r="G685" s="30" t="s">
        <v>243</v>
      </c>
      <c r="H685" s="29">
        <f t="shared" si="50"/>
        <v>-46150</v>
      </c>
      <c r="I685" s="40">
        <f t="shared" si="49"/>
        <v>0.9090909090909091</v>
      </c>
      <c r="K685" s="15" t="s">
        <v>407</v>
      </c>
      <c r="M685" s="2">
        <v>440</v>
      </c>
    </row>
    <row r="686" spans="1:13" s="15" customFormat="1" ht="12.75">
      <c r="A686" s="12"/>
      <c r="B686" s="267">
        <v>400</v>
      </c>
      <c r="C686" s="12" t="s">
        <v>433</v>
      </c>
      <c r="D686" s="12" t="s">
        <v>170</v>
      </c>
      <c r="E686" s="12" t="s">
        <v>63</v>
      </c>
      <c r="F686" s="99" t="s">
        <v>435</v>
      </c>
      <c r="G686" s="30" t="s">
        <v>295</v>
      </c>
      <c r="H686" s="29">
        <f t="shared" si="50"/>
        <v>-46550</v>
      </c>
      <c r="I686" s="40">
        <f t="shared" si="49"/>
        <v>0.9090909090909091</v>
      </c>
      <c r="K686" s="15" t="s">
        <v>407</v>
      </c>
      <c r="M686" s="2">
        <v>440</v>
      </c>
    </row>
    <row r="687" spans="1:13" s="15" customFormat="1" ht="12.75">
      <c r="A687" s="12"/>
      <c r="B687" s="267">
        <v>400</v>
      </c>
      <c r="C687" s="12" t="s">
        <v>433</v>
      </c>
      <c r="D687" s="12" t="s">
        <v>170</v>
      </c>
      <c r="E687" s="12" t="s">
        <v>63</v>
      </c>
      <c r="F687" s="63" t="s">
        <v>435</v>
      </c>
      <c r="G687" s="30" t="s">
        <v>116</v>
      </c>
      <c r="H687" s="29">
        <f t="shared" si="50"/>
        <v>-46950</v>
      </c>
      <c r="I687" s="40">
        <f t="shared" si="49"/>
        <v>0.9090909090909091</v>
      </c>
      <c r="K687" s="15" t="s">
        <v>407</v>
      </c>
      <c r="M687" s="2">
        <v>440</v>
      </c>
    </row>
    <row r="688" spans="1:13" s="15" customFormat="1" ht="12.75">
      <c r="A688" s="12"/>
      <c r="B688" s="267">
        <v>600</v>
      </c>
      <c r="C688" s="12" t="s">
        <v>433</v>
      </c>
      <c r="D688" s="12" t="s">
        <v>170</v>
      </c>
      <c r="E688" s="12" t="s">
        <v>63</v>
      </c>
      <c r="F688" s="63" t="s">
        <v>435</v>
      </c>
      <c r="G688" s="30" t="s">
        <v>118</v>
      </c>
      <c r="H688" s="29">
        <f t="shared" si="50"/>
        <v>-47550</v>
      </c>
      <c r="I688" s="40">
        <f t="shared" si="49"/>
        <v>1.3636363636363635</v>
      </c>
      <c r="K688" s="15" t="s">
        <v>407</v>
      </c>
      <c r="M688" s="2">
        <v>440</v>
      </c>
    </row>
    <row r="689" spans="1:13" s="15" customFormat="1" ht="12.75">
      <c r="A689" s="12"/>
      <c r="B689" s="267">
        <v>1000</v>
      </c>
      <c r="C689" s="12" t="s">
        <v>433</v>
      </c>
      <c r="D689" s="12" t="s">
        <v>170</v>
      </c>
      <c r="E689" s="12" t="s">
        <v>63</v>
      </c>
      <c r="F689" s="99" t="s">
        <v>435</v>
      </c>
      <c r="G689" s="30" t="s">
        <v>122</v>
      </c>
      <c r="H689" s="29">
        <f t="shared" si="50"/>
        <v>-48550</v>
      </c>
      <c r="I689" s="40">
        <f t="shared" si="49"/>
        <v>2.272727272727273</v>
      </c>
      <c r="K689" s="15" t="s">
        <v>407</v>
      </c>
      <c r="M689" s="2">
        <v>440</v>
      </c>
    </row>
    <row r="690" spans="1:13" s="15" customFormat="1" ht="12.75">
      <c r="A690" s="12"/>
      <c r="B690" s="267">
        <v>600</v>
      </c>
      <c r="C690" s="12" t="s">
        <v>433</v>
      </c>
      <c r="D690" s="12" t="s">
        <v>170</v>
      </c>
      <c r="E690" s="12" t="s">
        <v>63</v>
      </c>
      <c r="F690" s="63" t="s">
        <v>435</v>
      </c>
      <c r="G690" s="30" t="s">
        <v>125</v>
      </c>
      <c r="H690" s="29">
        <f t="shared" si="50"/>
        <v>-49150</v>
      </c>
      <c r="I690" s="40">
        <f t="shared" si="49"/>
        <v>1.3636363636363635</v>
      </c>
      <c r="K690" s="15" t="s">
        <v>407</v>
      </c>
      <c r="M690" s="2">
        <v>440</v>
      </c>
    </row>
    <row r="691" spans="1:13" s="15" customFormat="1" ht="12.75">
      <c r="A691" s="12"/>
      <c r="B691" s="267">
        <v>400</v>
      </c>
      <c r="C691" s="12" t="s">
        <v>433</v>
      </c>
      <c r="D691" s="12" t="s">
        <v>170</v>
      </c>
      <c r="E691" s="12" t="s">
        <v>63</v>
      </c>
      <c r="F691" s="99" t="s">
        <v>435</v>
      </c>
      <c r="G691" s="30" t="s">
        <v>127</v>
      </c>
      <c r="H691" s="29">
        <f t="shared" si="50"/>
        <v>-49550</v>
      </c>
      <c r="I691" s="40">
        <f t="shared" si="49"/>
        <v>0.9090909090909091</v>
      </c>
      <c r="K691" s="15" t="s">
        <v>407</v>
      </c>
      <c r="M691" s="2">
        <v>440</v>
      </c>
    </row>
    <row r="692" spans="1:13" s="15" customFormat="1" ht="12.75">
      <c r="A692" s="12"/>
      <c r="B692" s="267">
        <v>600</v>
      </c>
      <c r="C692" s="12" t="s">
        <v>433</v>
      </c>
      <c r="D692" s="12" t="s">
        <v>170</v>
      </c>
      <c r="E692" s="12" t="s">
        <v>63</v>
      </c>
      <c r="F692" s="63" t="s">
        <v>435</v>
      </c>
      <c r="G692" s="30" t="s">
        <v>130</v>
      </c>
      <c r="H692" s="29">
        <f t="shared" si="50"/>
        <v>-50150</v>
      </c>
      <c r="I692" s="40">
        <f t="shared" si="49"/>
        <v>1.3636363636363635</v>
      </c>
      <c r="K692" s="15" t="s">
        <v>407</v>
      </c>
      <c r="M692" s="2">
        <v>440</v>
      </c>
    </row>
    <row r="693" spans="1:13" s="15" customFormat="1" ht="12.75">
      <c r="A693" s="12"/>
      <c r="B693" s="267">
        <v>400</v>
      </c>
      <c r="C693" s="12" t="s">
        <v>433</v>
      </c>
      <c r="D693" s="12" t="s">
        <v>170</v>
      </c>
      <c r="E693" s="12" t="s">
        <v>63</v>
      </c>
      <c r="F693" s="63" t="s">
        <v>435</v>
      </c>
      <c r="G693" s="30" t="s">
        <v>132</v>
      </c>
      <c r="H693" s="29">
        <f t="shared" si="50"/>
        <v>-50550</v>
      </c>
      <c r="I693" s="40">
        <f t="shared" si="49"/>
        <v>0.9090909090909091</v>
      </c>
      <c r="K693" s="15" t="s">
        <v>407</v>
      </c>
      <c r="M693" s="2">
        <v>440</v>
      </c>
    </row>
    <row r="694" spans="1:13" s="15" customFormat="1" ht="12.75">
      <c r="A694" s="12"/>
      <c r="B694" s="267">
        <v>800</v>
      </c>
      <c r="C694" s="12" t="s">
        <v>433</v>
      </c>
      <c r="D694" s="12" t="s">
        <v>170</v>
      </c>
      <c r="E694" s="12" t="s">
        <v>63</v>
      </c>
      <c r="F694" s="63" t="s">
        <v>435</v>
      </c>
      <c r="G694" s="30" t="s">
        <v>436</v>
      </c>
      <c r="H694" s="29">
        <f t="shared" si="50"/>
        <v>-51350</v>
      </c>
      <c r="I694" s="40">
        <f t="shared" si="49"/>
        <v>1.8181818181818181</v>
      </c>
      <c r="K694" s="15" t="s">
        <v>407</v>
      </c>
      <c r="M694" s="2">
        <v>440</v>
      </c>
    </row>
    <row r="695" spans="1:13" s="15" customFormat="1" ht="12.75">
      <c r="A695" s="12"/>
      <c r="B695" s="267">
        <v>400</v>
      </c>
      <c r="C695" s="12" t="s">
        <v>433</v>
      </c>
      <c r="D695" s="12" t="s">
        <v>170</v>
      </c>
      <c r="E695" s="12" t="s">
        <v>63</v>
      </c>
      <c r="F695" s="63" t="s">
        <v>435</v>
      </c>
      <c r="G695" s="30" t="s">
        <v>181</v>
      </c>
      <c r="H695" s="29">
        <f t="shared" si="50"/>
        <v>-51750</v>
      </c>
      <c r="I695" s="40">
        <f t="shared" si="49"/>
        <v>0.9090909090909091</v>
      </c>
      <c r="K695" s="15" t="s">
        <v>407</v>
      </c>
      <c r="M695" s="2">
        <v>440</v>
      </c>
    </row>
    <row r="696" spans="1:13" s="15" customFormat="1" ht="12.75">
      <c r="A696" s="12"/>
      <c r="B696" s="267">
        <v>1500</v>
      </c>
      <c r="C696" s="12" t="s">
        <v>433</v>
      </c>
      <c r="D696" s="12" t="s">
        <v>170</v>
      </c>
      <c r="E696" s="12" t="s">
        <v>63</v>
      </c>
      <c r="F696" s="63" t="s">
        <v>435</v>
      </c>
      <c r="G696" s="30" t="s">
        <v>187</v>
      </c>
      <c r="H696" s="29">
        <f t="shared" si="50"/>
        <v>-53250</v>
      </c>
      <c r="I696" s="40">
        <f t="shared" si="49"/>
        <v>3.409090909090909</v>
      </c>
      <c r="K696" s="15" t="s">
        <v>407</v>
      </c>
      <c r="M696" s="2">
        <v>440</v>
      </c>
    </row>
    <row r="697" spans="1:13" s="15" customFormat="1" ht="12.75">
      <c r="A697" s="12"/>
      <c r="B697" s="269">
        <v>1500</v>
      </c>
      <c r="C697" s="12" t="s">
        <v>433</v>
      </c>
      <c r="D697" s="12" t="s">
        <v>170</v>
      </c>
      <c r="E697" s="12" t="s">
        <v>63</v>
      </c>
      <c r="F697" s="99" t="s">
        <v>435</v>
      </c>
      <c r="G697" s="30" t="s">
        <v>166</v>
      </c>
      <c r="H697" s="29">
        <f t="shared" si="50"/>
        <v>-54750</v>
      </c>
      <c r="I697" s="40">
        <f t="shared" si="49"/>
        <v>3.409090909090909</v>
      </c>
      <c r="K697" s="15" t="s">
        <v>407</v>
      </c>
      <c r="M697" s="2">
        <v>440</v>
      </c>
    </row>
    <row r="698" spans="1:13" s="15" customFormat="1" ht="12.75">
      <c r="A698" s="12"/>
      <c r="B698" s="266">
        <v>1500</v>
      </c>
      <c r="C698" s="12" t="s">
        <v>433</v>
      </c>
      <c r="D698" s="1" t="s">
        <v>170</v>
      </c>
      <c r="E698" s="1" t="s">
        <v>63</v>
      </c>
      <c r="F698" s="65" t="s">
        <v>437</v>
      </c>
      <c r="G698" s="27" t="s">
        <v>26</v>
      </c>
      <c r="H698" s="29">
        <f t="shared" si="50"/>
        <v>-56250</v>
      </c>
      <c r="I698" s="40">
        <f t="shared" si="49"/>
        <v>3.409090909090909</v>
      </c>
      <c r="K698" s="15" t="s">
        <v>65</v>
      </c>
      <c r="M698" s="2">
        <v>440</v>
      </c>
    </row>
    <row r="699" spans="1:13" s="15" customFormat="1" ht="12.75">
      <c r="A699" s="12"/>
      <c r="B699" s="267">
        <v>1800</v>
      </c>
      <c r="C699" s="12" t="s">
        <v>433</v>
      </c>
      <c r="D699" s="12" t="s">
        <v>170</v>
      </c>
      <c r="E699" s="12" t="s">
        <v>63</v>
      </c>
      <c r="F699" s="99" t="s">
        <v>437</v>
      </c>
      <c r="G699" s="30" t="s">
        <v>22</v>
      </c>
      <c r="H699" s="29">
        <f t="shared" si="50"/>
        <v>-58050</v>
      </c>
      <c r="I699" s="40">
        <f>+B699/M699</f>
        <v>4.090909090909091</v>
      </c>
      <c r="K699" s="15" t="s">
        <v>65</v>
      </c>
      <c r="M699" s="2">
        <v>440</v>
      </c>
    </row>
    <row r="700" spans="1:13" s="15" customFormat="1" ht="12.75">
      <c r="A700" s="12"/>
      <c r="B700" s="266">
        <v>1750</v>
      </c>
      <c r="C700" s="1" t="s">
        <v>433</v>
      </c>
      <c r="D700" s="1" t="s">
        <v>170</v>
      </c>
      <c r="E700" s="1" t="s">
        <v>63</v>
      </c>
      <c r="F700" s="51" t="s">
        <v>437</v>
      </c>
      <c r="G700" s="27" t="s">
        <v>52</v>
      </c>
      <c r="H700" s="29">
        <f t="shared" si="50"/>
        <v>-59800</v>
      </c>
      <c r="I700" s="40">
        <f t="shared" si="49"/>
        <v>3.977272727272727</v>
      </c>
      <c r="K700" s="15" t="s">
        <v>65</v>
      </c>
      <c r="M700" s="2">
        <v>440</v>
      </c>
    </row>
    <row r="701" spans="1:13" s="15" customFormat="1" ht="12.75">
      <c r="A701" s="12"/>
      <c r="B701" s="266">
        <v>1800</v>
      </c>
      <c r="C701" s="12" t="s">
        <v>433</v>
      </c>
      <c r="D701" s="1" t="s">
        <v>170</v>
      </c>
      <c r="E701" s="12" t="s">
        <v>63</v>
      </c>
      <c r="F701" s="51" t="s">
        <v>437</v>
      </c>
      <c r="G701" s="27" t="s">
        <v>43</v>
      </c>
      <c r="H701" s="29">
        <f t="shared" si="50"/>
        <v>-61600</v>
      </c>
      <c r="I701" s="40">
        <f t="shared" si="49"/>
        <v>4.090909090909091</v>
      </c>
      <c r="K701" s="15" t="s">
        <v>65</v>
      </c>
      <c r="M701" s="2">
        <v>440</v>
      </c>
    </row>
    <row r="702" spans="1:13" s="15" customFormat="1" ht="12.75">
      <c r="A702" s="12"/>
      <c r="B702" s="266">
        <v>1500</v>
      </c>
      <c r="C702" s="1" t="s">
        <v>433</v>
      </c>
      <c r="D702" s="1" t="s">
        <v>170</v>
      </c>
      <c r="E702" s="1" t="s">
        <v>63</v>
      </c>
      <c r="F702" s="51" t="s">
        <v>437</v>
      </c>
      <c r="G702" s="27" t="s">
        <v>45</v>
      </c>
      <c r="H702" s="29">
        <f t="shared" si="50"/>
        <v>-63100</v>
      </c>
      <c r="I702" s="40">
        <f t="shared" si="49"/>
        <v>3.409090909090909</v>
      </c>
      <c r="K702" s="15" t="s">
        <v>65</v>
      </c>
      <c r="M702" s="2">
        <v>440</v>
      </c>
    </row>
    <row r="703" spans="1:13" s="15" customFormat="1" ht="12.75">
      <c r="A703" s="12"/>
      <c r="B703" s="267">
        <v>1500</v>
      </c>
      <c r="C703" s="1" t="s">
        <v>433</v>
      </c>
      <c r="D703" s="1" t="s">
        <v>170</v>
      </c>
      <c r="E703" s="1" t="s">
        <v>63</v>
      </c>
      <c r="F703" s="51" t="s">
        <v>437</v>
      </c>
      <c r="G703" s="27" t="s">
        <v>47</v>
      </c>
      <c r="H703" s="29">
        <f t="shared" si="50"/>
        <v>-64600</v>
      </c>
      <c r="I703" s="40">
        <f t="shared" si="49"/>
        <v>3.409090909090909</v>
      </c>
      <c r="K703" s="15" t="s">
        <v>65</v>
      </c>
      <c r="M703" s="2">
        <v>440</v>
      </c>
    </row>
    <row r="704" spans="1:13" s="15" customFormat="1" ht="12.75">
      <c r="A704" s="12"/>
      <c r="B704" s="267">
        <v>1800</v>
      </c>
      <c r="C704" s="12" t="s">
        <v>433</v>
      </c>
      <c r="D704" s="12" t="s">
        <v>170</v>
      </c>
      <c r="E704" s="12" t="s">
        <v>63</v>
      </c>
      <c r="F704" s="63" t="s">
        <v>437</v>
      </c>
      <c r="G704" s="30" t="s">
        <v>48</v>
      </c>
      <c r="H704" s="29">
        <f t="shared" si="50"/>
        <v>-66400</v>
      </c>
      <c r="I704" s="40">
        <f t="shared" si="49"/>
        <v>4.090909090909091</v>
      </c>
      <c r="K704" s="15" t="s">
        <v>65</v>
      </c>
      <c r="M704" s="2">
        <v>440</v>
      </c>
    </row>
    <row r="705" spans="1:13" s="15" customFormat="1" ht="12.75">
      <c r="A705" s="12"/>
      <c r="B705" s="266">
        <v>1600</v>
      </c>
      <c r="C705" s="1" t="s">
        <v>433</v>
      </c>
      <c r="D705" s="1" t="s">
        <v>170</v>
      </c>
      <c r="E705" s="1" t="s">
        <v>63</v>
      </c>
      <c r="F705" s="51" t="s">
        <v>437</v>
      </c>
      <c r="G705" s="27" t="s">
        <v>49</v>
      </c>
      <c r="H705" s="29">
        <f t="shared" si="50"/>
        <v>-68000</v>
      </c>
      <c r="I705" s="40">
        <f t="shared" si="49"/>
        <v>3.6363636363636362</v>
      </c>
      <c r="K705" s="15" t="s">
        <v>65</v>
      </c>
      <c r="M705" s="2">
        <v>440</v>
      </c>
    </row>
    <row r="706" spans="1:13" s="15" customFormat="1" ht="12.75">
      <c r="A706" s="12"/>
      <c r="B706" s="266">
        <v>700</v>
      </c>
      <c r="C706" s="12" t="s">
        <v>433</v>
      </c>
      <c r="D706" s="1" t="s">
        <v>170</v>
      </c>
      <c r="E706" s="1" t="s">
        <v>63</v>
      </c>
      <c r="F706" s="63" t="s">
        <v>437</v>
      </c>
      <c r="G706" s="27" t="s">
        <v>69</v>
      </c>
      <c r="H706" s="29">
        <f t="shared" si="50"/>
        <v>-68700</v>
      </c>
      <c r="I706" s="40">
        <f t="shared" si="49"/>
        <v>1.5909090909090908</v>
      </c>
      <c r="K706" s="15" t="s">
        <v>65</v>
      </c>
      <c r="M706" s="2">
        <v>440</v>
      </c>
    </row>
    <row r="707" spans="1:13" s="15" customFormat="1" ht="12.75">
      <c r="A707" s="12"/>
      <c r="B707" s="266">
        <v>800</v>
      </c>
      <c r="C707" s="1" t="s">
        <v>433</v>
      </c>
      <c r="D707" s="1" t="s">
        <v>170</v>
      </c>
      <c r="E707" s="1" t="s">
        <v>63</v>
      </c>
      <c r="F707" s="51" t="s">
        <v>437</v>
      </c>
      <c r="G707" s="27" t="s">
        <v>82</v>
      </c>
      <c r="H707" s="29">
        <f t="shared" si="50"/>
        <v>-69500</v>
      </c>
      <c r="I707" s="40">
        <f t="shared" si="49"/>
        <v>1.8181818181818181</v>
      </c>
      <c r="K707" s="15" t="s">
        <v>65</v>
      </c>
      <c r="M707" s="2">
        <v>440</v>
      </c>
    </row>
    <row r="708" spans="1:13" s="15" customFormat="1" ht="12.75">
      <c r="A708" s="12"/>
      <c r="B708" s="266">
        <v>1000</v>
      </c>
      <c r="C708" s="12" t="s">
        <v>433</v>
      </c>
      <c r="D708" s="12" t="s">
        <v>170</v>
      </c>
      <c r="E708" s="1" t="s">
        <v>63</v>
      </c>
      <c r="F708" s="65" t="s">
        <v>437</v>
      </c>
      <c r="G708" s="27" t="s">
        <v>83</v>
      </c>
      <c r="H708" s="29">
        <f t="shared" si="50"/>
        <v>-70500</v>
      </c>
      <c r="I708" s="40">
        <f t="shared" si="49"/>
        <v>2.272727272727273</v>
      </c>
      <c r="K708" s="15" t="s">
        <v>65</v>
      </c>
      <c r="M708" s="2">
        <v>440</v>
      </c>
    </row>
    <row r="709" spans="1:13" s="15" customFormat="1" ht="12.75">
      <c r="A709" s="12"/>
      <c r="B709" s="267">
        <v>1800</v>
      </c>
      <c r="C709" s="12" t="s">
        <v>433</v>
      </c>
      <c r="D709" s="1" t="s">
        <v>170</v>
      </c>
      <c r="E709" s="12" t="s">
        <v>63</v>
      </c>
      <c r="F709" s="63" t="s">
        <v>437</v>
      </c>
      <c r="G709" s="30" t="s">
        <v>84</v>
      </c>
      <c r="H709" s="29">
        <f t="shared" si="50"/>
        <v>-72300</v>
      </c>
      <c r="I709" s="40">
        <f t="shared" si="49"/>
        <v>4.090909090909091</v>
      </c>
      <c r="K709" s="15" t="s">
        <v>65</v>
      </c>
      <c r="M709" s="2">
        <v>440</v>
      </c>
    </row>
    <row r="710" spans="1:13" s="15" customFormat="1" ht="12.75">
      <c r="A710" s="12"/>
      <c r="B710" s="266">
        <v>400</v>
      </c>
      <c r="C710" s="12" t="s">
        <v>433</v>
      </c>
      <c r="D710" s="1" t="s">
        <v>170</v>
      </c>
      <c r="E710" s="1" t="s">
        <v>63</v>
      </c>
      <c r="F710" s="51" t="s">
        <v>437</v>
      </c>
      <c r="G710" s="27" t="s">
        <v>194</v>
      </c>
      <c r="H710" s="29">
        <f t="shared" si="50"/>
        <v>-72700</v>
      </c>
      <c r="I710" s="40">
        <f t="shared" si="49"/>
        <v>0.9090909090909091</v>
      </c>
      <c r="K710" s="15" t="s">
        <v>65</v>
      </c>
      <c r="M710" s="2">
        <v>440</v>
      </c>
    </row>
    <row r="711" spans="1:13" s="15" customFormat="1" ht="12.75">
      <c r="A711" s="12"/>
      <c r="B711" s="266">
        <v>600</v>
      </c>
      <c r="C711" s="1" t="s">
        <v>433</v>
      </c>
      <c r="D711" s="1" t="s">
        <v>170</v>
      </c>
      <c r="E711" s="1" t="s">
        <v>63</v>
      </c>
      <c r="F711" s="51" t="s">
        <v>437</v>
      </c>
      <c r="G711" s="27" t="s">
        <v>116</v>
      </c>
      <c r="H711" s="29">
        <f t="shared" si="50"/>
        <v>-73300</v>
      </c>
      <c r="I711" s="40">
        <f t="shared" si="49"/>
        <v>1.3636363636363635</v>
      </c>
      <c r="K711" s="15" t="s">
        <v>65</v>
      </c>
      <c r="M711" s="2">
        <v>440</v>
      </c>
    </row>
    <row r="712" spans="1:13" s="15" customFormat="1" ht="12.75">
      <c r="A712" s="12"/>
      <c r="B712" s="270">
        <v>400</v>
      </c>
      <c r="C712" s="1" t="s">
        <v>433</v>
      </c>
      <c r="D712" s="1" t="s">
        <v>170</v>
      </c>
      <c r="E712" s="1" t="s">
        <v>63</v>
      </c>
      <c r="F712" s="51" t="s">
        <v>437</v>
      </c>
      <c r="G712" s="27" t="s">
        <v>118</v>
      </c>
      <c r="H712" s="29">
        <f t="shared" si="50"/>
        <v>-73700</v>
      </c>
      <c r="I712" s="40">
        <f t="shared" si="49"/>
        <v>0.9090909090909091</v>
      </c>
      <c r="K712" s="15" t="s">
        <v>65</v>
      </c>
      <c r="M712" s="2">
        <v>440</v>
      </c>
    </row>
    <row r="713" spans="1:13" s="15" customFormat="1" ht="12.75">
      <c r="A713" s="12"/>
      <c r="B713" s="270">
        <v>800</v>
      </c>
      <c r="C713" s="1" t="s">
        <v>433</v>
      </c>
      <c r="D713" s="1" t="s">
        <v>170</v>
      </c>
      <c r="E713" s="1" t="s">
        <v>63</v>
      </c>
      <c r="F713" s="51" t="s">
        <v>437</v>
      </c>
      <c r="G713" s="27" t="s">
        <v>122</v>
      </c>
      <c r="H713" s="29">
        <f t="shared" si="50"/>
        <v>-74500</v>
      </c>
      <c r="I713" s="40">
        <f t="shared" si="49"/>
        <v>1.8181818181818181</v>
      </c>
      <c r="K713" s="15" t="s">
        <v>65</v>
      </c>
      <c r="M713" s="2">
        <v>440</v>
      </c>
    </row>
    <row r="714" spans="1:13" s="15" customFormat="1" ht="12.75">
      <c r="A714" s="12"/>
      <c r="B714" s="266">
        <v>400</v>
      </c>
      <c r="C714" s="1" t="s">
        <v>433</v>
      </c>
      <c r="D714" s="1" t="s">
        <v>170</v>
      </c>
      <c r="E714" s="1" t="s">
        <v>63</v>
      </c>
      <c r="F714" s="51" t="s">
        <v>437</v>
      </c>
      <c r="G714" s="27" t="s">
        <v>125</v>
      </c>
      <c r="H714" s="29">
        <f t="shared" si="50"/>
        <v>-74900</v>
      </c>
      <c r="I714" s="40">
        <f t="shared" si="49"/>
        <v>0.9090909090909091</v>
      </c>
      <c r="K714" s="15" t="s">
        <v>65</v>
      </c>
      <c r="M714" s="2">
        <v>440</v>
      </c>
    </row>
    <row r="715" spans="1:13" s="15" customFormat="1" ht="12.75">
      <c r="A715" s="12"/>
      <c r="B715" s="266">
        <v>800</v>
      </c>
      <c r="C715" s="1" t="s">
        <v>433</v>
      </c>
      <c r="D715" s="1" t="s">
        <v>170</v>
      </c>
      <c r="E715" s="1" t="s">
        <v>63</v>
      </c>
      <c r="F715" s="51" t="s">
        <v>437</v>
      </c>
      <c r="G715" s="27" t="s">
        <v>127</v>
      </c>
      <c r="H715" s="29">
        <f t="shared" si="50"/>
        <v>-75700</v>
      </c>
      <c r="I715" s="40">
        <f t="shared" si="49"/>
        <v>1.8181818181818181</v>
      </c>
      <c r="K715" s="15" t="s">
        <v>65</v>
      </c>
      <c r="M715" s="2">
        <v>440</v>
      </c>
    </row>
    <row r="716" spans="1:13" s="15" customFormat="1" ht="12.75">
      <c r="A716" s="12"/>
      <c r="B716" s="266">
        <v>400</v>
      </c>
      <c r="C716" s="1" t="s">
        <v>433</v>
      </c>
      <c r="D716" s="12" t="s">
        <v>170</v>
      </c>
      <c r="E716" s="1" t="s">
        <v>63</v>
      </c>
      <c r="F716" s="51" t="s">
        <v>437</v>
      </c>
      <c r="G716" s="27" t="s">
        <v>130</v>
      </c>
      <c r="H716" s="29">
        <f t="shared" si="50"/>
        <v>-76100</v>
      </c>
      <c r="I716" s="40">
        <f t="shared" si="49"/>
        <v>0.9090909090909091</v>
      </c>
      <c r="K716" s="15" t="s">
        <v>65</v>
      </c>
      <c r="M716" s="2">
        <v>440</v>
      </c>
    </row>
    <row r="717" spans="1:13" s="15" customFormat="1" ht="12.75">
      <c r="A717" s="12"/>
      <c r="B717" s="267">
        <v>1000</v>
      </c>
      <c r="C717" s="12" t="s">
        <v>433</v>
      </c>
      <c r="D717" s="1" t="s">
        <v>170</v>
      </c>
      <c r="E717" s="12" t="s">
        <v>63</v>
      </c>
      <c r="F717" s="63" t="s">
        <v>437</v>
      </c>
      <c r="G717" s="30" t="s">
        <v>438</v>
      </c>
      <c r="H717" s="29">
        <f t="shared" si="50"/>
        <v>-77100</v>
      </c>
      <c r="I717" s="40">
        <f t="shared" si="49"/>
        <v>2.272727272727273</v>
      </c>
      <c r="K717" s="15" t="s">
        <v>65</v>
      </c>
      <c r="M717" s="2">
        <v>440</v>
      </c>
    </row>
    <row r="718" spans="1:13" s="15" customFormat="1" ht="12.75">
      <c r="A718" s="12"/>
      <c r="B718" s="266">
        <v>400</v>
      </c>
      <c r="C718" s="1" t="s">
        <v>433</v>
      </c>
      <c r="D718" s="1" t="s">
        <v>170</v>
      </c>
      <c r="E718" s="1" t="s">
        <v>63</v>
      </c>
      <c r="F718" s="51" t="s">
        <v>437</v>
      </c>
      <c r="G718" s="27" t="s">
        <v>439</v>
      </c>
      <c r="H718" s="29">
        <f t="shared" si="50"/>
        <v>-77500</v>
      </c>
      <c r="I718" s="40">
        <f t="shared" si="49"/>
        <v>0.9090909090909091</v>
      </c>
      <c r="K718" s="15" t="s">
        <v>65</v>
      </c>
      <c r="M718" s="2">
        <v>440</v>
      </c>
    </row>
    <row r="719" spans="1:13" s="15" customFormat="1" ht="12.75">
      <c r="A719" s="12"/>
      <c r="B719" s="266">
        <v>1200</v>
      </c>
      <c r="C719" s="1" t="s">
        <v>433</v>
      </c>
      <c r="D719" s="1" t="s">
        <v>170</v>
      </c>
      <c r="E719" s="1" t="s">
        <v>63</v>
      </c>
      <c r="F719" s="51" t="s">
        <v>437</v>
      </c>
      <c r="G719" s="27" t="s">
        <v>134</v>
      </c>
      <c r="H719" s="29">
        <f t="shared" si="50"/>
        <v>-78700</v>
      </c>
      <c r="I719" s="40">
        <f t="shared" si="49"/>
        <v>2.727272727272727</v>
      </c>
      <c r="K719" s="15" t="s">
        <v>65</v>
      </c>
      <c r="M719" s="2">
        <v>440</v>
      </c>
    </row>
    <row r="720" spans="1:13" s="15" customFormat="1" ht="12.75">
      <c r="A720" s="12"/>
      <c r="B720" s="267">
        <v>400</v>
      </c>
      <c r="C720" s="12" t="s">
        <v>433</v>
      </c>
      <c r="D720" s="12" t="s">
        <v>170</v>
      </c>
      <c r="E720" s="12" t="s">
        <v>63</v>
      </c>
      <c r="F720" s="63" t="s">
        <v>437</v>
      </c>
      <c r="G720" s="30" t="s">
        <v>181</v>
      </c>
      <c r="H720" s="29">
        <f t="shared" si="50"/>
        <v>-79100</v>
      </c>
      <c r="I720" s="40">
        <f t="shared" si="49"/>
        <v>0.9090909090909091</v>
      </c>
      <c r="K720" s="15" t="s">
        <v>65</v>
      </c>
      <c r="M720" s="2">
        <v>440</v>
      </c>
    </row>
    <row r="721" spans="1:13" s="15" customFormat="1" ht="12.75">
      <c r="A721" s="12"/>
      <c r="B721" s="267">
        <v>400</v>
      </c>
      <c r="C721" s="12" t="s">
        <v>433</v>
      </c>
      <c r="D721" s="12" t="s">
        <v>170</v>
      </c>
      <c r="E721" s="12" t="s">
        <v>63</v>
      </c>
      <c r="F721" s="99" t="s">
        <v>437</v>
      </c>
      <c r="G721" s="30" t="s">
        <v>187</v>
      </c>
      <c r="H721" s="29">
        <f t="shared" si="50"/>
        <v>-79500</v>
      </c>
      <c r="I721" s="40">
        <f t="shared" si="49"/>
        <v>0.9090909090909091</v>
      </c>
      <c r="K721" s="15" t="s">
        <v>65</v>
      </c>
      <c r="M721" s="2">
        <v>440</v>
      </c>
    </row>
    <row r="722" spans="1:13" s="15" customFormat="1" ht="12.75">
      <c r="A722" s="12"/>
      <c r="B722" s="267">
        <v>2100</v>
      </c>
      <c r="C722" s="12" t="s">
        <v>433</v>
      </c>
      <c r="D722" s="12" t="s">
        <v>170</v>
      </c>
      <c r="E722" s="12" t="s">
        <v>63</v>
      </c>
      <c r="F722" s="63" t="s">
        <v>437</v>
      </c>
      <c r="G722" s="30" t="s">
        <v>166</v>
      </c>
      <c r="H722" s="29">
        <f t="shared" si="50"/>
        <v>-81600</v>
      </c>
      <c r="I722" s="40">
        <f t="shared" si="49"/>
        <v>4.7727272727272725</v>
      </c>
      <c r="K722" s="15" t="s">
        <v>65</v>
      </c>
      <c r="M722" s="2">
        <v>440</v>
      </c>
    </row>
    <row r="723" spans="1:13" s="15" customFormat="1" ht="12.75">
      <c r="A723" s="12"/>
      <c r="B723" s="267">
        <v>600</v>
      </c>
      <c r="C723" s="12" t="s">
        <v>433</v>
      </c>
      <c r="D723" s="12" t="s">
        <v>170</v>
      </c>
      <c r="E723" s="12" t="s">
        <v>63</v>
      </c>
      <c r="F723" s="63" t="s">
        <v>437</v>
      </c>
      <c r="G723" s="30" t="s">
        <v>173</v>
      </c>
      <c r="H723" s="29">
        <f t="shared" si="50"/>
        <v>-82200</v>
      </c>
      <c r="I723" s="40">
        <f>+B723/M723</f>
        <v>1.3636363636363635</v>
      </c>
      <c r="K723" s="15" t="s">
        <v>65</v>
      </c>
      <c r="M723" s="2">
        <v>440</v>
      </c>
    </row>
    <row r="724" spans="1:13" s="15" customFormat="1" ht="12.75">
      <c r="A724" s="12"/>
      <c r="B724" s="267">
        <v>1000</v>
      </c>
      <c r="C724" s="12" t="s">
        <v>433</v>
      </c>
      <c r="D724" s="12" t="s">
        <v>170</v>
      </c>
      <c r="E724" s="12" t="s">
        <v>63</v>
      </c>
      <c r="F724" s="63" t="s">
        <v>437</v>
      </c>
      <c r="G724" s="30" t="s">
        <v>185</v>
      </c>
      <c r="H724" s="29">
        <f t="shared" si="50"/>
        <v>-83200</v>
      </c>
      <c r="I724" s="40">
        <f aca="true" t="shared" si="51" ref="I724:I782">+B724/M724</f>
        <v>2.272727272727273</v>
      </c>
      <c r="K724" s="15" t="s">
        <v>65</v>
      </c>
      <c r="M724" s="2">
        <v>440</v>
      </c>
    </row>
    <row r="725" spans="1:13" s="15" customFormat="1" ht="12.75">
      <c r="A725" s="12"/>
      <c r="B725" s="266">
        <v>1000</v>
      </c>
      <c r="C725" s="1" t="s">
        <v>433</v>
      </c>
      <c r="D725" s="12" t="s">
        <v>170</v>
      </c>
      <c r="E725" s="1" t="s">
        <v>63</v>
      </c>
      <c r="F725" s="51" t="s">
        <v>440</v>
      </c>
      <c r="G725" s="27" t="s">
        <v>26</v>
      </c>
      <c r="H725" s="29">
        <f t="shared" si="50"/>
        <v>-84200</v>
      </c>
      <c r="I725" s="40">
        <f t="shared" si="51"/>
        <v>2.272727272727273</v>
      </c>
      <c r="K725" s="15" t="s">
        <v>292</v>
      </c>
      <c r="M725" s="2">
        <v>440</v>
      </c>
    </row>
    <row r="726" spans="1:13" s="15" customFormat="1" ht="12.75">
      <c r="A726" s="12"/>
      <c r="B726" s="267">
        <v>800</v>
      </c>
      <c r="C726" s="1" t="s">
        <v>433</v>
      </c>
      <c r="D726" s="12" t="s">
        <v>170</v>
      </c>
      <c r="E726" s="1" t="s">
        <v>63</v>
      </c>
      <c r="F726" s="51" t="s">
        <v>440</v>
      </c>
      <c r="G726" s="31" t="s">
        <v>22</v>
      </c>
      <c r="H726" s="29">
        <f t="shared" si="50"/>
        <v>-85000</v>
      </c>
      <c r="I726" s="40">
        <f t="shared" si="51"/>
        <v>1.8181818181818181</v>
      </c>
      <c r="K726" s="15" t="s">
        <v>292</v>
      </c>
      <c r="M726" s="2">
        <v>440</v>
      </c>
    </row>
    <row r="727" spans="1:13" s="15" customFormat="1" ht="12.75">
      <c r="A727" s="12"/>
      <c r="B727" s="267">
        <v>1200</v>
      </c>
      <c r="C727" s="1" t="s">
        <v>433</v>
      </c>
      <c r="D727" s="12" t="s">
        <v>170</v>
      </c>
      <c r="E727" s="1" t="s">
        <v>63</v>
      </c>
      <c r="F727" s="51" t="s">
        <v>440</v>
      </c>
      <c r="G727" s="31" t="s">
        <v>43</v>
      </c>
      <c r="H727" s="29">
        <f t="shared" si="50"/>
        <v>-86200</v>
      </c>
      <c r="I727" s="40">
        <f t="shared" si="51"/>
        <v>2.727272727272727</v>
      </c>
      <c r="K727" s="15" t="s">
        <v>292</v>
      </c>
      <c r="M727" s="2">
        <v>440</v>
      </c>
    </row>
    <row r="728" spans="1:13" s="15" customFormat="1" ht="12.75">
      <c r="A728" s="12"/>
      <c r="B728" s="267">
        <v>1600</v>
      </c>
      <c r="C728" s="1" t="s">
        <v>433</v>
      </c>
      <c r="D728" s="12" t="s">
        <v>170</v>
      </c>
      <c r="E728" s="1" t="s">
        <v>63</v>
      </c>
      <c r="F728" s="51" t="s">
        <v>440</v>
      </c>
      <c r="G728" s="31" t="s">
        <v>45</v>
      </c>
      <c r="H728" s="29">
        <f t="shared" si="50"/>
        <v>-87800</v>
      </c>
      <c r="I728" s="40">
        <f t="shared" si="51"/>
        <v>3.6363636363636362</v>
      </c>
      <c r="K728" s="15" t="s">
        <v>292</v>
      </c>
      <c r="M728" s="2">
        <v>440</v>
      </c>
    </row>
    <row r="729" spans="1:13" s="15" customFormat="1" ht="12.75">
      <c r="A729" s="12"/>
      <c r="B729" s="267">
        <v>1500</v>
      </c>
      <c r="C729" s="1" t="s">
        <v>433</v>
      </c>
      <c r="D729" s="12" t="s">
        <v>170</v>
      </c>
      <c r="E729" s="1" t="s">
        <v>63</v>
      </c>
      <c r="F729" s="51" t="s">
        <v>440</v>
      </c>
      <c r="G729" s="30" t="s">
        <v>47</v>
      </c>
      <c r="H729" s="29">
        <f t="shared" si="50"/>
        <v>-89300</v>
      </c>
      <c r="I729" s="40">
        <f t="shared" si="51"/>
        <v>3.409090909090909</v>
      </c>
      <c r="K729" s="15" t="s">
        <v>292</v>
      </c>
      <c r="M729" s="2">
        <v>440</v>
      </c>
    </row>
    <row r="730" spans="1:13" s="15" customFormat="1" ht="12.75">
      <c r="A730" s="12"/>
      <c r="B730" s="267">
        <v>1200</v>
      </c>
      <c r="C730" s="1" t="s">
        <v>433</v>
      </c>
      <c r="D730" s="12" t="s">
        <v>170</v>
      </c>
      <c r="E730" s="1" t="s">
        <v>63</v>
      </c>
      <c r="F730" s="51" t="s">
        <v>440</v>
      </c>
      <c r="G730" s="30" t="s">
        <v>48</v>
      </c>
      <c r="H730" s="29">
        <f>H729-B730</f>
        <v>-90500</v>
      </c>
      <c r="I730" s="40">
        <f t="shared" si="51"/>
        <v>2.727272727272727</v>
      </c>
      <c r="K730" s="15" t="s">
        <v>292</v>
      </c>
      <c r="M730" s="2">
        <v>440</v>
      </c>
    </row>
    <row r="731" spans="1:13" s="15" customFormat="1" ht="12.75">
      <c r="A731" s="12"/>
      <c r="B731" s="267">
        <v>1200</v>
      </c>
      <c r="C731" s="1" t="s">
        <v>433</v>
      </c>
      <c r="D731" s="12" t="s">
        <v>170</v>
      </c>
      <c r="E731" s="1" t="s">
        <v>63</v>
      </c>
      <c r="F731" s="51" t="s">
        <v>440</v>
      </c>
      <c r="G731" s="30" t="s">
        <v>49</v>
      </c>
      <c r="H731" s="29">
        <f t="shared" si="50"/>
        <v>-91700</v>
      </c>
      <c r="I731" s="40">
        <f t="shared" si="51"/>
        <v>2.727272727272727</v>
      </c>
      <c r="K731" s="15" t="s">
        <v>292</v>
      </c>
      <c r="M731" s="2">
        <v>440</v>
      </c>
    </row>
    <row r="732" spans="1:13" s="15" customFormat="1" ht="12.75">
      <c r="A732" s="12"/>
      <c r="B732" s="267">
        <v>800</v>
      </c>
      <c r="C732" s="1" t="s">
        <v>433</v>
      </c>
      <c r="D732" s="12" t="s">
        <v>170</v>
      </c>
      <c r="E732" s="1" t="s">
        <v>63</v>
      </c>
      <c r="F732" s="51" t="s">
        <v>440</v>
      </c>
      <c r="G732" s="30" t="s">
        <v>69</v>
      </c>
      <c r="H732" s="29">
        <f t="shared" si="50"/>
        <v>-92500</v>
      </c>
      <c r="I732" s="40">
        <f t="shared" si="51"/>
        <v>1.8181818181818181</v>
      </c>
      <c r="K732" s="15" t="s">
        <v>292</v>
      </c>
      <c r="M732" s="2">
        <v>440</v>
      </c>
    </row>
    <row r="733" spans="1:13" s="15" customFormat="1" ht="12.75">
      <c r="A733" s="12"/>
      <c r="B733" s="267">
        <v>1700</v>
      </c>
      <c r="C733" s="1" t="s">
        <v>433</v>
      </c>
      <c r="D733" s="12" t="s">
        <v>170</v>
      </c>
      <c r="E733" s="1" t="s">
        <v>63</v>
      </c>
      <c r="F733" s="51" t="s">
        <v>440</v>
      </c>
      <c r="G733" s="30" t="s">
        <v>82</v>
      </c>
      <c r="H733" s="29">
        <f t="shared" si="50"/>
        <v>-94200</v>
      </c>
      <c r="I733" s="40">
        <f t="shared" si="51"/>
        <v>3.8636363636363638</v>
      </c>
      <c r="K733" s="15" t="s">
        <v>292</v>
      </c>
      <c r="M733" s="2">
        <v>440</v>
      </c>
    </row>
    <row r="734" spans="1:13" s="15" customFormat="1" ht="12.75">
      <c r="A734" s="12"/>
      <c r="B734" s="267">
        <v>1200</v>
      </c>
      <c r="C734" s="12" t="s">
        <v>433</v>
      </c>
      <c r="D734" s="12" t="s">
        <v>170</v>
      </c>
      <c r="E734" s="1" t="s">
        <v>63</v>
      </c>
      <c r="F734" s="51" t="s">
        <v>440</v>
      </c>
      <c r="G734" s="30" t="s">
        <v>83</v>
      </c>
      <c r="H734" s="29">
        <f t="shared" si="50"/>
        <v>-95400</v>
      </c>
      <c r="I734" s="40">
        <f t="shared" si="51"/>
        <v>2.727272727272727</v>
      </c>
      <c r="K734" s="15" t="s">
        <v>292</v>
      </c>
      <c r="M734" s="2">
        <v>440</v>
      </c>
    </row>
    <row r="735" spans="1:13" s="15" customFormat="1" ht="12.75">
      <c r="A735" s="12"/>
      <c r="B735" s="266">
        <v>1700</v>
      </c>
      <c r="C735" s="12" t="s">
        <v>433</v>
      </c>
      <c r="D735" s="12" t="s">
        <v>170</v>
      </c>
      <c r="E735" s="1" t="s">
        <v>63</v>
      </c>
      <c r="F735" s="51" t="s">
        <v>440</v>
      </c>
      <c r="G735" s="27" t="s">
        <v>84</v>
      </c>
      <c r="H735" s="29">
        <f t="shared" si="50"/>
        <v>-97100</v>
      </c>
      <c r="I735" s="40">
        <f t="shared" si="51"/>
        <v>3.8636363636363638</v>
      </c>
      <c r="K735" s="15" t="s">
        <v>292</v>
      </c>
      <c r="M735" s="2">
        <v>440</v>
      </c>
    </row>
    <row r="736" spans="1:13" s="15" customFormat="1" ht="12.75">
      <c r="A736" s="12"/>
      <c r="B736" s="266">
        <v>1500</v>
      </c>
      <c r="C736" s="1" t="s">
        <v>433</v>
      </c>
      <c r="D736" s="12" t="s">
        <v>170</v>
      </c>
      <c r="E736" s="1" t="s">
        <v>63</v>
      </c>
      <c r="F736" s="51" t="s">
        <v>440</v>
      </c>
      <c r="G736" s="27" t="s">
        <v>194</v>
      </c>
      <c r="H736" s="29">
        <f t="shared" si="50"/>
        <v>-98600</v>
      </c>
      <c r="I736" s="40">
        <f t="shared" si="51"/>
        <v>3.409090909090909</v>
      </c>
      <c r="K736" s="15" t="s">
        <v>292</v>
      </c>
      <c r="M736" s="2">
        <v>440</v>
      </c>
    </row>
    <row r="737" spans="1:13" s="15" customFormat="1" ht="12.75">
      <c r="A737" s="12"/>
      <c r="B737" s="266">
        <v>1000</v>
      </c>
      <c r="C737" s="1" t="s">
        <v>433</v>
      </c>
      <c r="D737" s="12" t="s">
        <v>170</v>
      </c>
      <c r="E737" s="1" t="s">
        <v>63</v>
      </c>
      <c r="F737" s="51" t="s">
        <v>440</v>
      </c>
      <c r="G737" s="27" t="s">
        <v>116</v>
      </c>
      <c r="H737" s="29">
        <f t="shared" si="50"/>
        <v>-99600</v>
      </c>
      <c r="I737" s="40">
        <f t="shared" si="51"/>
        <v>2.272727272727273</v>
      </c>
      <c r="K737" s="15" t="s">
        <v>292</v>
      </c>
      <c r="M737" s="2">
        <v>440</v>
      </c>
    </row>
    <row r="738" spans="1:13" s="15" customFormat="1" ht="12.75">
      <c r="A738" s="12"/>
      <c r="B738" s="268">
        <v>1800</v>
      </c>
      <c r="C738" s="38" t="s">
        <v>433</v>
      </c>
      <c r="D738" s="12" t="s">
        <v>170</v>
      </c>
      <c r="E738" s="38" t="s">
        <v>63</v>
      </c>
      <c r="F738" s="51" t="s">
        <v>440</v>
      </c>
      <c r="G738" s="27" t="s">
        <v>118</v>
      </c>
      <c r="H738" s="29">
        <f t="shared" si="50"/>
        <v>-101400</v>
      </c>
      <c r="I738" s="40">
        <f t="shared" si="51"/>
        <v>4.090909090909091</v>
      </c>
      <c r="K738" s="15" t="s">
        <v>292</v>
      </c>
      <c r="M738" s="2">
        <v>440</v>
      </c>
    </row>
    <row r="739" spans="1:13" s="15" customFormat="1" ht="12.75">
      <c r="A739" s="12"/>
      <c r="B739" s="266">
        <v>1500</v>
      </c>
      <c r="C739" s="38" t="s">
        <v>433</v>
      </c>
      <c r="D739" s="12" t="s">
        <v>170</v>
      </c>
      <c r="E739" s="38" t="s">
        <v>63</v>
      </c>
      <c r="F739" s="51" t="s">
        <v>440</v>
      </c>
      <c r="G739" s="27" t="s">
        <v>122</v>
      </c>
      <c r="H739" s="29">
        <f t="shared" si="50"/>
        <v>-102900</v>
      </c>
      <c r="I739" s="40">
        <f t="shared" si="51"/>
        <v>3.409090909090909</v>
      </c>
      <c r="K739" s="15" t="s">
        <v>292</v>
      </c>
      <c r="M739" s="2">
        <v>440</v>
      </c>
    </row>
    <row r="740" spans="1:13" s="15" customFormat="1" ht="12.75">
      <c r="A740" s="12"/>
      <c r="B740" s="266">
        <v>1000</v>
      </c>
      <c r="C740" s="1" t="s">
        <v>433</v>
      </c>
      <c r="D740" s="12" t="s">
        <v>170</v>
      </c>
      <c r="E740" s="1" t="s">
        <v>63</v>
      </c>
      <c r="F740" s="51" t="s">
        <v>440</v>
      </c>
      <c r="G740" s="27" t="s">
        <v>122</v>
      </c>
      <c r="H740" s="29">
        <f t="shared" si="50"/>
        <v>-103900</v>
      </c>
      <c r="I740" s="40">
        <f t="shared" si="51"/>
        <v>2.272727272727273</v>
      </c>
      <c r="K740" s="15" t="s">
        <v>292</v>
      </c>
      <c r="M740" s="2">
        <v>440</v>
      </c>
    </row>
    <row r="741" spans="1:13" s="15" customFormat="1" ht="12.75">
      <c r="A741" s="12"/>
      <c r="B741" s="266">
        <v>800</v>
      </c>
      <c r="C741" s="1" t="s">
        <v>433</v>
      </c>
      <c r="D741" s="12" t="s">
        <v>170</v>
      </c>
      <c r="E741" s="1" t="s">
        <v>63</v>
      </c>
      <c r="F741" s="51" t="s">
        <v>440</v>
      </c>
      <c r="G741" s="27" t="s">
        <v>125</v>
      </c>
      <c r="H741" s="29">
        <f t="shared" si="50"/>
        <v>-104700</v>
      </c>
      <c r="I741" s="40">
        <f t="shared" si="51"/>
        <v>1.8181818181818181</v>
      </c>
      <c r="K741" s="15" t="s">
        <v>292</v>
      </c>
      <c r="M741" s="2">
        <v>440</v>
      </c>
    </row>
    <row r="742" spans="1:13" s="15" customFormat="1" ht="12.75">
      <c r="A742" s="12"/>
      <c r="B742" s="266">
        <v>800</v>
      </c>
      <c r="C742" s="1" t="s">
        <v>433</v>
      </c>
      <c r="D742" s="12" t="s">
        <v>170</v>
      </c>
      <c r="E742" s="1" t="s">
        <v>63</v>
      </c>
      <c r="F742" s="51" t="s">
        <v>440</v>
      </c>
      <c r="G742" s="27" t="s">
        <v>130</v>
      </c>
      <c r="H742" s="29">
        <f t="shared" si="50"/>
        <v>-105500</v>
      </c>
      <c r="I742" s="40">
        <f t="shared" si="51"/>
        <v>1.8181818181818181</v>
      </c>
      <c r="K742" s="15" t="s">
        <v>292</v>
      </c>
      <c r="M742" s="2">
        <v>440</v>
      </c>
    </row>
    <row r="743" spans="1:13" s="15" customFormat="1" ht="12.75">
      <c r="A743" s="12"/>
      <c r="B743" s="266">
        <v>1200</v>
      </c>
      <c r="C743" s="1" t="s">
        <v>433</v>
      </c>
      <c r="D743" s="12" t="s">
        <v>170</v>
      </c>
      <c r="E743" s="1" t="s">
        <v>63</v>
      </c>
      <c r="F743" s="51" t="s">
        <v>440</v>
      </c>
      <c r="G743" s="27" t="s">
        <v>438</v>
      </c>
      <c r="H743" s="29">
        <f t="shared" si="50"/>
        <v>-106700</v>
      </c>
      <c r="I743" s="40">
        <f t="shared" si="51"/>
        <v>2.727272727272727</v>
      </c>
      <c r="K743" s="15" t="s">
        <v>292</v>
      </c>
      <c r="M743" s="2">
        <v>440</v>
      </c>
    </row>
    <row r="744" spans="1:13" s="15" customFormat="1" ht="12.75">
      <c r="A744" s="12"/>
      <c r="B744" s="266">
        <v>1700</v>
      </c>
      <c r="C744" s="1" t="s">
        <v>433</v>
      </c>
      <c r="D744" s="12" t="s">
        <v>170</v>
      </c>
      <c r="E744" s="1" t="s">
        <v>63</v>
      </c>
      <c r="F744" s="51" t="s">
        <v>440</v>
      </c>
      <c r="G744" s="27" t="s">
        <v>132</v>
      </c>
      <c r="H744" s="29">
        <f t="shared" si="50"/>
        <v>-108400</v>
      </c>
      <c r="I744" s="40">
        <f>+B744/M744</f>
        <v>3.8636363636363638</v>
      </c>
      <c r="K744" s="15" t="s">
        <v>292</v>
      </c>
      <c r="M744" s="2">
        <v>440</v>
      </c>
    </row>
    <row r="745" spans="1:13" s="15" customFormat="1" ht="12.75">
      <c r="A745" s="12"/>
      <c r="B745" s="266">
        <v>1500</v>
      </c>
      <c r="C745" s="1" t="s">
        <v>433</v>
      </c>
      <c r="D745" s="12" t="s">
        <v>170</v>
      </c>
      <c r="E745" s="1" t="s">
        <v>63</v>
      </c>
      <c r="F745" s="51" t="s">
        <v>440</v>
      </c>
      <c r="G745" s="27" t="s">
        <v>134</v>
      </c>
      <c r="H745" s="29">
        <f t="shared" si="50"/>
        <v>-109900</v>
      </c>
      <c r="I745" s="40">
        <f t="shared" si="51"/>
        <v>3.409090909090909</v>
      </c>
      <c r="K745" s="15" t="s">
        <v>292</v>
      </c>
      <c r="M745" s="2">
        <v>440</v>
      </c>
    </row>
    <row r="746" spans="1:13" s="15" customFormat="1" ht="12.75">
      <c r="A746" s="12"/>
      <c r="B746" s="266">
        <v>1400</v>
      </c>
      <c r="C746" s="1" t="s">
        <v>433</v>
      </c>
      <c r="D746" s="12" t="s">
        <v>170</v>
      </c>
      <c r="E746" s="1" t="s">
        <v>63</v>
      </c>
      <c r="F746" s="51" t="s">
        <v>440</v>
      </c>
      <c r="G746" s="27" t="s">
        <v>181</v>
      </c>
      <c r="H746" s="29">
        <f aca="true" t="shared" si="52" ref="H746:H809">H745-B746</f>
        <v>-111300</v>
      </c>
      <c r="I746" s="40">
        <f t="shared" si="51"/>
        <v>3.1818181818181817</v>
      </c>
      <c r="K746" s="15" t="s">
        <v>292</v>
      </c>
      <c r="M746" s="2">
        <v>440</v>
      </c>
    </row>
    <row r="747" spans="1:13" s="15" customFormat="1" ht="12.75">
      <c r="A747" s="12"/>
      <c r="B747" s="266">
        <v>1300</v>
      </c>
      <c r="C747" s="1" t="s">
        <v>433</v>
      </c>
      <c r="D747" s="12" t="s">
        <v>170</v>
      </c>
      <c r="E747" s="1" t="s">
        <v>63</v>
      </c>
      <c r="F747" s="51" t="s">
        <v>440</v>
      </c>
      <c r="G747" s="27" t="s">
        <v>166</v>
      </c>
      <c r="H747" s="29">
        <f t="shared" si="52"/>
        <v>-112600</v>
      </c>
      <c r="I747" s="40">
        <f t="shared" si="51"/>
        <v>2.9545454545454546</v>
      </c>
      <c r="K747" s="15" t="s">
        <v>292</v>
      </c>
      <c r="M747" s="2">
        <v>440</v>
      </c>
    </row>
    <row r="748" spans="1:13" s="15" customFormat="1" ht="12.75">
      <c r="A748" s="12"/>
      <c r="B748" s="266">
        <v>600</v>
      </c>
      <c r="C748" s="1" t="s">
        <v>433</v>
      </c>
      <c r="D748" s="12" t="s">
        <v>170</v>
      </c>
      <c r="E748" s="1" t="s">
        <v>63</v>
      </c>
      <c r="F748" s="51" t="s">
        <v>440</v>
      </c>
      <c r="G748" s="27" t="s">
        <v>173</v>
      </c>
      <c r="H748" s="29">
        <f t="shared" si="52"/>
        <v>-113200</v>
      </c>
      <c r="I748" s="40">
        <f>+B748/M748</f>
        <v>1.3636363636363635</v>
      </c>
      <c r="K748" s="15" t="s">
        <v>292</v>
      </c>
      <c r="M748" s="2">
        <v>440</v>
      </c>
    </row>
    <row r="749" spans="1:13" s="15" customFormat="1" ht="12.75">
      <c r="A749" s="12"/>
      <c r="B749" s="267">
        <v>1400</v>
      </c>
      <c r="C749" s="12" t="s">
        <v>433</v>
      </c>
      <c r="D749" s="12" t="s">
        <v>170</v>
      </c>
      <c r="E749" s="12" t="s">
        <v>63</v>
      </c>
      <c r="F749" s="63" t="s">
        <v>385</v>
      </c>
      <c r="G749" s="30" t="s">
        <v>26</v>
      </c>
      <c r="H749" s="29">
        <f t="shared" si="52"/>
        <v>-114600</v>
      </c>
      <c r="I749" s="40">
        <f t="shared" si="51"/>
        <v>3.1818181818181817</v>
      </c>
      <c r="K749" s="15" t="s">
        <v>386</v>
      </c>
      <c r="M749" s="2">
        <v>440</v>
      </c>
    </row>
    <row r="750" spans="1:13" s="15" customFormat="1" ht="12.75">
      <c r="A750" s="12"/>
      <c r="B750" s="267">
        <v>800</v>
      </c>
      <c r="C750" s="12" t="s">
        <v>433</v>
      </c>
      <c r="D750" s="12" t="s">
        <v>170</v>
      </c>
      <c r="E750" s="12" t="s">
        <v>63</v>
      </c>
      <c r="F750" s="63" t="s">
        <v>385</v>
      </c>
      <c r="G750" s="30" t="s">
        <v>22</v>
      </c>
      <c r="H750" s="29">
        <f t="shared" si="52"/>
        <v>-115400</v>
      </c>
      <c r="I750" s="40">
        <f t="shared" si="51"/>
        <v>1.8181818181818181</v>
      </c>
      <c r="K750" s="15" t="s">
        <v>386</v>
      </c>
      <c r="M750" s="2">
        <v>440</v>
      </c>
    </row>
    <row r="751" spans="1:13" s="15" customFormat="1" ht="12.75">
      <c r="A751" s="12"/>
      <c r="B751" s="267">
        <v>800</v>
      </c>
      <c r="C751" s="12" t="s">
        <v>433</v>
      </c>
      <c r="D751" s="12" t="s">
        <v>170</v>
      </c>
      <c r="E751" s="12" t="s">
        <v>63</v>
      </c>
      <c r="F751" s="63" t="s">
        <v>385</v>
      </c>
      <c r="G751" s="30" t="s">
        <v>43</v>
      </c>
      <c r="H751" s="29">
        <f t="shared" si="52"/>
        <v>-116200</v>
      </c>
      <c r="I751" s="40">
        <f t="shared" si="51"/>
        <v>1.8181818181818181</v>
      </c>
      <c r="K751" s="15" t="s">
        <v>386</v>
      </c>
      <c r="M751" s="2">
        <v>440</v>
      </c>
    </row>
    <row r="752" spans="1:13" s="15" customFormat="1" ht="12.75">
      <c r="A752" s="12"/>
      <c r="B752" s="267">
        <v>800</v>
      </c>
      <c r="C752" s="12" t="s">
        <v>433</v>
      </c>
      <c r="D752" s="12" t="s">
        <v>170</v>
      </c>
      <c r="E752" s="12" t="s">
        <v>63</v>
      </c>
      <c r="F752" s="63" t="s">
        <v>385</v>
      </c>
      <c r="G752" s="30" t="s">
        <v>45</v>
      </c>
      <c r="H752" s="29">
        <f t="shared" si="52"/>
        <v>-117000</v>
      </c>
      <c r="I752" s="40">
        <f t="shared" si="51"/>
        <v>1.8181818181818181</v>
      </c>
      <c r="K752" s="15" t="s">
        <v>386</v>
      </c>
      <c r="M752" s="2">
        <v>440</v>
      </c>
    </row>
    <row r="753" spans="1:13" s="15" customFormat="1" ht="12.75">
      <c r="A753" s="12"/>
      <c r="B753" s="267">
        <v>1000</v>
      </c>
      <c r="C753" s="12" t="s">
        <v>433</v>
      </c>
      <c r="D753" s="12" t="s">
        <v>170</v>
      </c>
      <c r="E753" s="12" t="s">
        <v>63</v>
      </c>
      <c r="F753" s="63" t="s">
        <v>385</v>
      </c>
      <c r="G753" s="30" t="s">
        <v>47</v>
      </c>
      <c r="H753" s="29">
        <f t="shared" si="52"/>
        <v>-118000</v>
      </c>
      <c r="I753" s="40">
        <f t="shared" si="51"/>
        <v>2.272727272727273</v>
      </c>
      <c r="K753" s="15" t="s">
        <v>386</v>
      </c>
      <c r="M753" s="2">
        <v>440</v>
      </c>
    </row>
    <row r="754" spans="1:13" s="15" customFormat="1" ht="12.75">
      <c r="A754" s="12"/>
      <c r="B754" s="267">
        <v>1300</v>
      </c>
      <c r="C754" s="12" t="s">
        <v>433</v>
      </c>
      <c r="D754" s="12" t="s">
        <v>170</v>
      </c>
      <c r="E754" s="12" t="s">
        <v>63</v>
      </c>
      <c r="F754" s="63" t="s">
        <v>385</v>
      </c>
      <c r="G754" s="30" t="s">
        <v>48</v>
      </c>
      <c r="H754" s="29">
        <f t="shared" si="52"/>
        <v>-119300</v>
      </c>
      <c r="I754" s="40">
        <f t="shared" si="51"/>
        <v>2.9545454545454546</v>
      </c>
      <c r="K754" s="15" t="s">
        <v>386</v>
      </c>
      <c r="M754" s="2">
        <v>440</v>
      </c>
    </row>
    <row r="755" spans="1:13" s="15" customFormat="1" ht="12.75">
      <c r="A755" s="12"/>
      <c r="B755" s="267">
        <v>800</v>
      </c>
      <c r="C755" s="12" t="s">
        <v>433</v>
      </c>
      <c r="D755" s="12" t="s">
        <v>170</v>
      </c>
      <c r="E755" s="12" t="s">
        <v>63</v>
      </c>
      <c r="F755" s="63" t="s">
        <v>385</v>
      </c>
      <c r="G755" s="30" t="s">
        <v>49</v>
      </c>
      <c r="H755" s="29">
        <f t="shared" si="52"/>
        <v>-120100</v>
      </c>
      <c r="I755" s="40">
        <f t="shared" si="51"/>
        <v>1.8181818181818181</v>
      </c>
      <c r="K755" s="15" t="s">
        <v>386</v>
      </c>
      <c r="M755" s="2">
        <v>440</v>
      </c>
    </row>
    <row r="756" spans="1:13" s="15" customFormat="1" ht="12.75">
      <c r="A756" s="12"/>
      <c r="B756" s="267">
        <v>800</v>
      </c>
      <c r="C756" s="12" t="s">
        <v>433</v>
      </c>
      <c r="D756" s="12" t="s">
        <v>170</v>
      </c>
      <c r="E756" s="12" t="s">
        <v>63</v>
      </c>
      <c r="F756" s="63" t="s">
        <v>385</v>
      </c>
      <c r="G756" s="30" t="s">
        <v>69</v>
      </c>
      <c r="H756" s="29">
        <f t="shared" si="52"/>
        <v>-120900</v>
      </c>
      <c r="I756" s="40">
        <f t="shared" si="51"/>
        <v>1.8181818181818181</v>
      </c>
      <c r="K756" s="15" t="s">
        <v>386</v>
      </c>
      <c r="M756" s="2">
        <v>440</v>
      </c>
    </row>
    <row r="757" spans="1:13" s="15" customFormat="1" ht="12.75">
      <c r="A757" s="12"/>
      <c r="B757" s="267">
        <v>1800</v>
      </c>
      <c r="C757" s="12" t="s">
        <v>433</v>
      </c>
      <c r="D757" s="12" t="s">
        <v>170</v>
      </c>
      <c r="E757" s="12" t="s">
        <v>63</v>
      </c>
      <c r="F757" s="63" t="s">
        <v>385</v>
      </c>
      <c r="G757" s="30" t="s">
        <v>82</v>
      </c>
      <c r="H757" s="29">
        <f t="shared" si="52"/>
        <v>-122700</v>
      </c>
      <c r="I757" s="40">
        <f t="shared" si="51"/>
        <v>4.090909090909091</v>
      </c>
      <c r="K757" s="15" t="s">
        <v>386</v>
      </c>
      <c r="M757" s="2">
        <v>440</v>
      </c>
    </row>
    <row r="758" spans="1:13" s="15" customFormat="1" ht="12.75">
      <c r="A758" s="12"/>
      <c r="B758" s="267">
        <v>1400</v>
      </c>
      <c r="C758" s="12" t="s">
        <v>433</v>
      </c>
      <c r="D758" s="12" t="s">
        <v>170</v>
      </c>
      <c r="E758" s="12" t="s">
        <v>63</v>
      </c>
      <c r="F758" s="63" t="s">
        <v>385</v>
      </c>
      <c r="G758" s="30" t="s">
        <v>83</v>
      </c>
      <c r="H758" s="29">
        <f t="shared" si="52"/>
        <v>-124100</v>
      </c>
      <c r="I758" s="40">
        <f t="shared" si="51"/>
        <v>3.1818181818181817</v>
      </c>
      <c r="K758" s="15" t="s">
        <v>386</v>
      </c>
      <c r="M758" s="2">
        <v>440</v>
      </c>
    </row>
    <row r="759" spans="1:13" s="15" customFormat="1" ht="12.75">
      <c r="A759" s="12"/>
      <c r="B759" s="267">
        <v>1800</v>
      </c>
      <c r="C759" s="12" t="s">
        <v>433</v>
      </c>
      <c r="D759" s="12" t="s">
        <v>170</v>
      </c>
      <c r="E759" s="12" t="s">
        <v>63</v>
      </c>
      <c r="F759" s="99" t="s">
        <v>385</v>
      </c>
      <c r="G759" s="30" t="s">
        <v>84</v>
      </c>
      <c r="H759" s="29">
        <f t="shared" si="52"/>
        <v>-125900</v>
      </c>
      <c r="I759" s="40">
        <f t="shared" si="51"/>
        <v>4.090909090909091</v>
      </c>
      <c r="K759" s="15" t="s">
        <v>386</v>
      </c>
      <c r="M759" s="2">
        <v>440</v>
      </c>
    </row>
    <row r="760" spans="1:13" s="15" customFormat="1" ht="12.75">
      <c r="A760" s="12"/>
      <c r="B760" s="267">
        <v>1200</v>
      </c>
      <c r="C760" s="12" t="s">
        <v>433</v>
      </c>
      <c r="D760" s="12" t="s">
        <v>170</v>
      </c>
      <c r="E760" s="12" t="s">
        <v>63</v>
      </c>
      <c r="F760" s="63" t="s">
        <v>385</v>
      </c>
      <c r="G760" s="30" t="s">
        <v>194</v>
      </c>
      <c r="H760" s="29">
        <f t="shared" si="52"/>
        <v>-127100</v>
      </c>
      <c r="I760" s="40">
        <f t="shared" si="51"/>
        <v>2.727272727272727</v>
      </c>
      <c r="K760" s="15" t="s">
        <v>386</v>
      </c>
      <c r="M760" s="2">
        <v>440</v>
      </c>
    </row>
    <row r="761" spans="1:13" s="15" customFormat="1" ht="12.75">
      <c r="A761" s="12"/>
      <c r="B761" s="267">
        <v>1000</v>
      </c>
      <c r="C761" s="12" t="s">
        <v>433</v>
      </c>
      <c r="D761" s="12" t="s">
        <v>170</v>
      </c>
      <c r="E761" s="12" t="s">
        <v>63</v>
      </c>
      <c r="F761" s="99" t="s">
        <v>385</v>
      </c>
      <c r="G761" s="30" t="s">
        <v>243</v>
      </c>
      <c r="H761" s="29">
        <f t="shared" si="52"/>
        <v>-128100</v>
      </c>
      <c r="I761" s="40">
        <f t="shared" si="51"/>
        <v>2.272727272727273</v>
      </c>
      <c r="K761" s="15" t="s">
        <v>386</v>
      </c>
      <c r="M761" s="2">
        <v>440</v>
      </c>
    </row>
    <row r="762" spans="1:13" s="15" customFormat="1" ht="12.75">
      <c r="A762" s="12"/>
      <c r="B762" s="267">
        <v>1000</v>
      </c>
      <c r="C762" s="12" t="s">
        <v>433</v>
      </c>
      <c r="D762" s="12" t="s">
        <v>170</v>
      </c>
      <c r="E762" s="12" t="s">
        <v>63</v>
      </c>
      <c r="F762" s="63" t="s">
        <v>385</v>
      </c>
      <c r="G762" s="30" t="s">
        <v>295</v>
      </c>
      <c r="H762" s="29">
        <f t="shared" si="52"/>
        <v>-129100</v>
      </c>
      <c r="I762" s="40">
        <f t="shared" si="51"/>
        <v>2.272727272727273</v>
      </c>
      <c r="K762" s="15" t="s">
        <v>386</v>
      </c>
      <c r="M762" s="2">
        <v>440</v>
      </c>
    </row>
    <row r="763" spans="1:13" s="15" customFormat="1" ht="12.75">
      <c r="A763" s="12"/>
      <c r="B763" s="267">
        <v>1000</v>
      </c>
      <c r="C763" s="12" t="s">
        <v>433</v>
      </c>
      <c r="D763" s="12" t="s">
        <v>170</v>
      </c>
      <c r="E763" s="12" t="s">
        <v>63</v>
      </c>
      <c r="F763" s="63" t="s">
        <v>385</v>
      </c>
      <c r="G763" s="30" t="s">
        <v>116</v>
      </c>
      <c r="H763" s="29">
        <f t="shared" si="52"/>
        <v>-130100</v>
      </c>
      <c r="I763" s="40">
        <f t="shared" si="51"/>
        <v>2.272727272727273</v>
      </c>
      <c r="K763" s="15" t="s">
        <v>386</v>
      </c>
      <c r="M763" s="2">
        <v>440</v>
      </c>
    </row>
    <row r="764" spans="1:13" s="15" customFormat="1" ht="12.75">
      <c r="A764" s="12"/>
      <c r="B764" s="267">
        <v>1000</v>
      </c>
      <c r="C764" s="12" t="s">
        <v>433</v>
      </c>
      <c r="D764" s="12" t="s">
        <v>170</v>
      </c>
      <c r="E764" s="12" t="s">
        <v>63</v>
      </c>
      <c r="F764" s="63" t="s">
        <v>385</v>
      </c>
      <c r="G764" s="30" t="s">
        <v>118</v>
      </c>
      <c r="H764" s="29">
        <f t="shared" si="52"/>
        <v>-131100</v>
      </c>
      <c r="I764" s="40">
        <f t="shared" si="51"/>
        <v>2.272727272727273</v>
      </c>
      <c r="K764" s="15" t="s">
        <v>386</v>
      </c>
      <c r="M764" s="2">
        <v>440</v>
      </c>
    </row>
    <row r="765" spans="1:13" s="15" customFormat="1" ht="12.75">
      <c r="A765" s="12"/>
      <c r="B765" s="267">
        <v>1100</v>
      </c>
      <c r="C765" s="33" t="s">
        <v>433</v>
      </c>
      <c r="D765" s="12" t="s">
        <v>170</v>
      </c>
      <c r="E765" s="12" t="s">
        <v>63</v>
      </c>
      <c r="F765" s="63" t="s">
        <v>385</v>
      </c>
      <c r="G765" s="30" t="s">
        <v>122</v>
      </c>
      <c r="H765" s="29">
        <f t="shared" si="52"/>
        <v>-132200</v>
      </c>
      <c r="I765" s="40">
        <f t="shared" si="51"/>
        <v>2.5</v>
      </c>
      <c r="K765" s="15" t="s">
        <v>386</v>
      </c>
      <c r="M765" s="2">
        <v>440</v>
      </c>
    </row>
    <row r="766" spans="1:13" s="15" customFormat="1" ht="12.75">
      <c r="A766" s="12"/>
      <c r="B766" s="267">
        <v>1200</v>
      </c>
      <c r="C766" s="12" t="s">
        <v>433</v>
      </c>
      <c r="D766" s="12" t="s">
        <v>170</v>
      </c>
      <c r="E766" s="12" t="s">
        <v>63</v>
      </c>
      <c r="F766" s="63" t="s">
        <v>385</v>
      </c>
      <c r="G766" s="30" t="s">
        <v>125</v>
      </c>
      <c r="H766" s="29">
        <f t="shared" si="52"/>
        <v>-133400</v>
      </c>
      <c r="I766" s="40">
        <f t="shared" si="51"/>
        <v>2.727272727272727</v>
      </c>
      <c r="K766" s="15" t="s">
        <v>386</v>
      </c>
      <c r="M766" s="2">
        <v>440</v>
      </c>
    </row>
    <row r="767" spans="1:13" s="15" customFormat="1" ht="12.75">
      <c r="A767" s="12"/>
      <c r="B767" s="267">
        <v>800</v>
      </c>
      <c r="C767" s="12" t="s">
        <v>433</v>
      </c>
      <c r="D767" s="12" t="s">
        <v>170</v>
      </c>
      <c r="E767" s="12" t="s">
        <v>63</v>
      </c>
      <c r="F767" s="63" t="s">
        <v>385</v>
      </c>
      <c r="G767" s="30" t="s">
        <v>127</v>
      </c>
      <c r="H767" s="29">
        <f t="shared" si="52"/>
        <v>-134200</v>
      </c>
      <c r="I767" s="40">
        <f t="shared" si="51"/>
        <v>1.8181818181818181</v>
      </c>
      <c r="K767" s="15" t="s">
        <v>386</v>
      </c>
      <c r="M767" s="2">
        <v>440</v>
      </c>
    </row>
    <row r="768" spans="1:13" s="15" customFormat="1" ht="12.75">
      <c r="A768" s="12"/>
      <c r="B768" s="267">
        <v>800</v>
      </c>
      <c r="C768" s="12" t="s">
        <v>433</v>
      </c>
      <c r="D768" s="12" t="s">
        <v>170</v>
      </c>
      <c r="E768" s="12" t="s">
        <v>63</v>
      </c>
      <c r="F768" s="99" t="s">
        <v>385</v>
      </c>
      <c r="G768" s="30" t="s">
        <v>130</v>
      </c>
      <c r="H768" s="29">
        <f t="shared" si="52"/>
        <v>-135000</v>
      </c>
      <c r="I768" s="40">
        <f t="shared" si="51"/>
        <v>1.8181818181818181</v>
      </c>
      <c r="K768" s="15" t="s">
        <v>386</v>
      </c>
      <c r="M768" s="2">
        <v>440</v>
      </c>
    </row>
    <row r="769" spans="1:13" s="15" customFormat="1" ht="12.75">
      <c r="A769" s="12"/>
      <c r="B769" s="267">
        <v>1200</v>
      </c>
      <c r="C769" s="12" t="s">
        <v>433</v>
      </c>
      <c r="D769" s="12" t="s">
        <v>170</v>
      </c>
      <c r="E769" s="12" t="s">
        <v>63</v>
      </c>
      <c r="F769" s="99" t="s">
        <v>385</v>
      </c>
      <c r="G769" s="30" t="s">
        <v>132</v>
      </c>
      <c r="H769" s="29">
        <f t="shared" si="52"/>
        <v>-136200</v>
      </c>
      <c r="I769" s="40">
        <f t="shared" si="51"/>
        <v>2.727272727272727</v>
      </c>
      <c r="K769" s="15" t="s">
        <v>386</v>
      </c>
      <c r="M769" s="2">
        <v>440</v>
      </c>
    </row>
    <row r="770" spans="1:13" s="15" customFormat="1" ht="12.75">
      <c r="A770" s="12"/>
      <c r="B770" s="267">
        <v>1200</v>
      </c>
      <c r="C770" s="12" t="s">
        <v>433</v>
      </c>
      <c r="D770" s="12" t="s">
        <v>170</v>
      </c>
      <c r="E770" s="12" t="s">
        <v>63</v>
      </c>
      <c r="F770" s="63" t="s">
        <v>385</v>
      </c>
      <c r="G770" s="30" t="s">
        <v>134</v>
      </c>
      <c r="H770" s="29">
        <f t="shared" si="52"/>
        <v>-137400</v>
      </c>
      <c r="I770" s="40">
        <f t="shared" si="51"/>
        <v>2.727272727272727</v>
      </c>
      <c r="K770" s="15" t="s">
        <v>386</v>
      </c>
      <c r="M770" s="2">
        <v>440</v>
      </c>
    </row>
    <row r="771" spans="1:13" s="15" customFormat="1" ht="12.75">
      <c r="A771" s="12"/>
      <c r="B771" s="267">
        <v>1200</v>
      </c>
      <c r="C771" s="12" t="s">
        <v>433</v>
      </c>
      <c r="D771" s="12" t="s">
        <v>170</v>
      </c>
      <c r="E771" s="12" t="s">
        <v>63</v>
      </c>
      <c r="F771" s="63" t="s">
        <v>385</v>
      </c>
      <c r="G771" s="30" t="s">
        <v>181</v>
      </c>
      <c r="H771" s="29">
        <f t="shared" si="52"/>
        <v>-138600</v>
      </c>
      <c r="I771" s="40">
        <f t="shared" si="51"/>
        <v>2.727272727272727</v>
      </c>
      <c r="K771" s="15" t="s">
        <v>386</v>
      </c>
      <c r="M771" s="2">
        <v>440</v>
      </c>
    </row>
    <row r="772" spans="1:13" s="15" customFormat="1" ht="12.75">
      <c r="A772" s="12"/>
      <c r="B772" s="267">
        <v>1200</v>
      </c>
      <c r="C772" s="12" t="s">
        <v>433</v>
      </c>
      <c r="D772" s="12" t="s">
        <v>170</v>
      </c>
      <c r="E772" s="12" t="s">
        <v>63</v>
      </c>
      <c r="F772" s="99" t="s">
        <v>385</v>
      </c>
      <c r="G772" s="30" t="s">
        <v>187</v>
      </c>
      <c r="H772" s="29">
        <f t="shared" si="52"/>
        <v>-139800</v>
      </c>
      <c r="I772" s="40">
        <f t="shared" si="51"/>
        <v>2.727272727272727</v>
      </c>
      <c r="K772" s="15" t="s">
        <v>386</v>
      </c>
      <c r="M772" s="2">
        <v>440</v>
      </c>
    </row>
    <row r="773" spans="1:13" s="15" customFormat="1" ht="12.75">
      <c r="A773" s="12"/>
      <c r="B773" s="267">
        <v>2800</v>
      </c>
      <c r="C773" s="12" t="s">
        <v>433</v>
      </c>
      <c r="D773" s="12" t="s">
        <v>170</v>
      </c>
      <c r="E773" s="12" t="s">
        <v>63</v>
      </c>
      <c r="F773" s="63" t="s">
        <v>385</v>
      </c>
      <c r="G773" s="30" t="s">
        <v>166</v>
      </c>
      <c r="H773" s="29">
        <f t="shared" si="52"/>
        <v>-142600</v>
      </c>
      <c r="I773" s="40">
        <f t="shared" si="51"/>
        <v>6.363636363636363</v>
      </c>
      <c r="K773" s="15" t="s">
        <v>386</v>
      </c>
      <c r="M773" s="2">
        <v>440</v>
      </c>
    </row>
    <row r="774" spans="1:13" s="15" customFormat="1" ht="12.75">
      <c r="A774" s="12"/>
      <c r="B774" s="267">
        <v>1100</v>
      </c>
      <c r="C774" s="12" t="s">
        <v>433</v>
      </c>
      <c r="D774" s="12" t="s">
        <v>170</v>
      </c>
      <c r="E774" s="12" t="s">
        <v>63</v>
      </c>
      <c r="F774" s="99" t="s">
        <v>385</v>
      </c>
      <c r="G774" s="30" t="s">
        <v>173</v>
      </c>
      <c r="H774" s="29">
        <f t="shared" si="52"/>
        <v>-143700</v>
      </c>
      <c r="I774" s="40">
        <f t="shared" si="51"/>
        <v>2.5</v>
      </c>
      <c r="K774" s="15" t="s">
        <v>386</v>
      </c>
      <c r="M774" s="2">
        <v>440</v>
      </c>
    </row>
    <row r="775" spans="1:13" s="58" customFormat="1" ht="12.75">
      <c r="A775" s="11"/>
      <c r="B775" s="173">
        <f>SUM(B640:B774)</f>
        <v>143700</v>
      </c>
      <c r="C775" s="11" t="s">
        <v>63</v>
      </c>
      <c r="D775" s="11"/>
      <c r="E775" s="11"/>
      <c r="F775" s="100"/>
      <c r="G775" s="18"/>
      <c r="H775" s="56">
        <v>0</v>
      </c>
      <c r="I775" s="57">
        <f t="shared" si="51"/>
        <v>326.59090909090907</v>
      </c>
      <c r="M775" s="2">
        <v>440</v>
      </c>
    </row>
    <row r="776" spans="1:13" s="15" customFormat="1" ht="12.75">
      <c r="A776" s="12"/>
      <c r="B776" s="267"/>
      <c r="C776" s="12"/>
      <c r="D776" s="12"/>
      <c r="E776" s="12"/>
      <c r="F776" s="63"/>
      <c r="G776" s="30"/>
      <c r="H776" s="29">
        <f t="shared" si="52"/>
        <v>0</v>
      </c>
      <c r="I776" s="40">
        <f t="shared" si="51"/>
        <v>0</v>
      </c>
      <c r="M776" s="2">
        <v>440</v>
      </c>
    </row>
    <row r="777" spans="1:13" s="15" customFormat="1" ht="12.75">
      <c r="A777" s="12"/>
      <c r="B777" s="267"/>
      <c r="C777" s="12"/>
      <c r="D777" s="12"/>
      <c r="E777" s="12"/>
      <c r="F777" s="63"/>
      <c r="G777" s="30"/>
      <c r="H777" s="29">
        <f t="shared" si="52"/>
        <v>0</v>
      </c>
      <c r="I777" s="40">
        <f t="shared" si="51"/>
        <v>0</v>
      </c>
      <c r="M777" s="2">
        <v>440</v>
      </c>
    </row>
    <row r="778" spans="1:13" s="15" customFormat="1" ht="12.75">
      <c r="A778" s="12"/>
      <c r="B778" s="267"/>
      <c r="C778" s="12"/>
      <c r="D778" s="12"/>
      <c r="E778" s="12"/>
      <c r="F778" s="63"/>
      <c r="G778" s="30"/>
      <c r="H778" s="29">
        <f t="shared" si="52"/>
        <v>0</v>
      </c>
      <c r="I778" s="40">
        <f t="shared" si="51"/>
        <v>0</v>
      </c>
      <c r="M778" s="2">
        <v>440</v>
      </c>
    </row>
    <row r="779" spans="1:13" s="15" customFormat="1" ht="12.75">
      <c r="A779" s="12"/>
      <c r="B779" s="266">
        <v>5000</v>
      </c>
      <c r="C779" s="1" t="s">
        <v>441</v>
      </c>
      <c r="D779" s="1" t="s">
        <v>170</v>
      </c>
      <c r="E779" s="1" t="s">
        <v>171</v>
      </c>
      <c r="F779" s="51" t="s">
        <v>442</v>
      </c>
      <c r="G779" s="27" t="s">
        <v>52</v>
      </c>
      <c r="H779" s="29">
        <f t="shared" si="52"/>
        <v>-5000</v>
      </c>
      <c r="I779" s="40">
        <f t="shared" si="51"/>
        <v>11.363636363636363</v>
      </c>
      <c r="K779" s="15" t="s">
        <v>382</v>
      </c>
      <c r="M779" s="2">
        <v>440</v>
      </c>
    </row>
    <row r="780" spans="1:13" s="15" customFormat="1" ht="12.75">
      <c r="A780" s="12"/>
      <c r="B780" s="266">
        <v>5000</v>
      </c>
      <c r="C780" s="1" t="s">
        <v>441</v>
      </c>
      <c r="D780" s="1" t="s">
        <v>170</v>
      </c>
      <c r="E780" s="1" t="s">
        <v>171</v>
      </c>
      <c r="F780" s="51" t="s">
        <v>442</v>
      </c>
      <c r="G780" s="27" t="s">
        <v>43</v>
      </c>
      <c r="H780" s="29">
        <f t="shared" si="52"/>
        <v>-10000</v>
      </c>
      <c r="I780" s="40">
        <f t="shared" si="51"/>
        <v>11.363636363636363</v>
      </c>
      <c r="K780" s="15" t="s">
        <v>382</v>
      </c>
      <c r="M780" s="2">
        <v>440</v>
      </c>
    </row>
    <row r="781" spans="1:13" s="15" customFormat="1" ht="12.75">
      <c r="A781" s="12"/>
      <c r="B781" s="266">
        <v>5000</v>
      </c>
      <c r="C781" s="1" t="s">
        <v>441</v>
      </c>
      <c r="D781" s="1" t="s">
        <v>170</v>
      </c>
      <c r="E781" s="1" t="s">
        <v>171</v>
      </c>
      <c r="F781" s="51" t="s">
        <v>443</v>
      </c>
      <c r="G781" s="27" t="s">
        <v>45</v>
      </c>
      <c r="H781" s="29">
        <f t="shared" si="52"/>
        <v>-15000</v>
      </c>
      <c r="I781" s="40">
        <f t="shared" si="51"/>
        <v>11.363636363636363</v>
      </c>
      <c r="K781" s="15" t="s">
        <v>382</v>
      </c>
      <c r="M781" s="2">
        <v>440</v>
      </c>
    </row>
    <row r="782" spans="1:13" s="15" customFormat="1" ht="12.75">
      <c r="A782" s="12"/>
      <c r="B782" s="266">
        <v>5000</v>
      </c>
      <c r="C782" s="1" t="s">
        <v>441</v>
      </c>
      <c r="D782" s="1" t="s">
        <v>170</v>
      </c>
      <c r="E782" s="1" t="s">
        <v>171</v>
      </c>
      <c r="F782" s="51" t="s">
        <v>443</v>
      </c>
      <c r="G782" s="27" t="s">
        <v>47</v>
      </c>
      <c r="H782" s="29">
        <f t="shared" si="52"/>
        <v>-20000</v>
      </c>
      <c r="I782" s="40">
        <f t="shared" si="51"/>
        <v>11.363636363636363</v>
      </c>
      <c r="K782" s="15" t="s">
        <v>382</v>
      </c>
      <c r="M782" s="2">
        <v>440</v>
      </c>
    </row>
    <row r="783" spans="1:13" s="15" customFormat="1" ht="12.75">
      <c r="A783" s="12"/>
      <c r="B783" s="266">
        <v>5000</v>
      </c>
      <c r="C783" s="1" t="s">
        <v>441</v>
      </c>
      <c r="D783" s="1" t="s">
        <v>170</v>
      </c>
      <c r="E783" s="1" t="s">
        <v>171</v>
      </c>
      <c r="F783" s="51" t="s">
        <v>444</v>
      </c>
      <c r="G783" s="27" t="s">
        <v>116</v>
      </c>
      <c r="H783" s="29">
        <f t="shared" si="52"/>
        <v>-25000</v>
      </c>
      <c r="I783" s="40">
        <f>+B783/M783</f>
        <v>11.363636363636363</v>
      </c>
      <c r="K783" s="15" t="s">
        <v>382</v>
      </c>
      <c r="M783" s="2">
        <v>440</v>
      </c>
    </row>
    <row r="784" spans="1:13" s="15" customFormat="1" ht="12.75">
      <c r="A784" s="12"/>
      <c r="B784" s="266">
        <v>5000</v>
      </c>
      <c r="C784" s="1" t="s">
        <v>441</v>
      </c>
      <c r="D784" s="1" t="s">
        <v>170</v>
      </c>
      <c r="E784" s="1" t="s">
        <v>171</v>
      </c>
      <c r="F784" s="51" t="s">
        <v>445</v>
      </c>
      <c r="G784" s="27" t="s">
        <v>118</v>
      </c>
      <c r="H784" s="29">
        <f t="shared" si="52"/>
        <v>-30000</v>
      </c>
      <c r="I784" s="40">
        <f aca="true" t="shared" si="53" ref="I784:I847">+B784/M784</f>
        <v>11.363636363636363</v>
      </c>
      <c r="K784" s="15" t="s">
        <v>382</v>
      </c>
      <c r="M784" s="2">
        <v>440</v>
      </c>
    </row>
    <row r="785" spans="1:13" s="15" customFormat="1" ht="12.75">
      <c r="A785" s="12"/>
      <c r="B785" s="266">
        <v>5000</v>
      </c>
      <c r="C785" s="1" t="s">
        <v>441</v>
      </c>
      <c r="D785" s="1" t="s">
        <v>170</v>
      </c>
      <c r="E785" s="1" t="s">
        <v>171</v>
      </c>
      <c r="F785" s="51" t="s">
        <v>445</v>
      </c>
      <c r="G785" s="27" t="s">
        <v>122</v>
      </c>
      <c r="H785" s="29">
        <f t="shared" si="52"/>
        <v>-35000</v>
      </c>
      <c r="I785" s="40">
        <f t="shared" si="53"/>
        <v>11.363636363636363</v>
      </c>
      <c r="K785" s="15" t="s">
        <v>382</v>
      </c>
      <c r="M785" s="2">
        <v>440</v>
      </c>
    </row>
    <row r="786" spans="1:13" s="15" customFormat="1" ht="12.75">
      <c r="A786" s="12"/>
      <c r="B786" s="266">
        <v>5000</v>
      </c>
      <c r="C786" s="1" t="s">
        <v>441</v>
      </c>
      <c r="D786" s="1" t="s">
        <v>170</v>
      </c>
      <c r="E786" s="1" t="s">
        <v>171</v>
      </c>
      <c r="F786" s="51" t="s">
        <v>445</v>
      </c>
      <c r="G786" s="27" t="s">
        <v>125</v>
      </c>
      <c r="H786" s="29">
        <f t="shared" si="52"/>
        <v>-40000</v>
      </c>
      <c r="I786" s="40">
        <f t="shared" si="53"/>
        <v>11.363636363636363</v>
      </c>
      <c r="K786" s="15" t="s">
        <v>382</v>
      </c>
      <c r="M786" s="2">
        <v>440</v>
      </c>
    </row>
    <row r="787" spans="1:13" s="15" customFormat="1" ht="12.75">
      <c r="A787" s="12"/>
      <c r="B787" s="266">
        <v>5000</v>
      </c>
      <c r="C787" s="1" t="s">
        <v>441</v>
      </c>
      <c r="D787" s="1" t="s">
        <v>170</v>
      </c>
      <c r="E787" s="1" t="s">
        <v>171</v>
      </c>
      <c r="F787" s="51" t="s">
        <v>446</v>
      </c>
      <c r="G787" s="27" t="s">
        <v>181</v>
      </c>
      <c r="H787" s="29">
        <f t="shared" si="52"/>
        <v>-45000</v>
      </c>
      <c r="I787" s="40">
        <f t="shared" si="53"/>
        <v>11.363636363636363</v>
      </c>
      <c r="K787" s="15" t="s">
        <v>382</v>
      </c>
      <c r="M787" s="2">
        <v>440</v>
      </c>
    </row>
    <row r="788" spans="1:13" s="15" customFormat="1" ht="12.75">
      <c r="A788" s="12"/>
      <c r="B788" s="266">
        <v>5000</v>
      </c>
      <c r="C788" s="1" t="s">
        <v>441</v>
      </c>
      <c r="D788" s="1" t="s">
        <v>170</v>
      </c>
      <c r="E788" s="1" t="s">
        <v>171</v>
      </c>
      <c r="F788" s="51" t="s">
        <v>446</v>
      </c>
      <c r="G788" s="27" t="s">
        <v>187</v>
      </c>
      <c r="H788" s="29">
        <f t="shared" si="52"/>
        <v>-50000</v>
      </c>
      <c r="I788" s="40">
        <f t="shared" si="53"/>
        <v>11.363636363636363</v>
      </c>
      <c r="K788" s="15" t="s">
        <v>382</v>
      </c>
      <c r="M788" s="2">
        <v>440</v>
      </c>
    </row>
    <row r="789" spans="1:13" s="15" customFormat="1" ht="12.75">
      <c r="A789" s="12"/>
      <c r="B789" s="267">
        <v>5000</v>
      </c>
      <c r="C789" s="12" t="s">
        <v>441</v>
      </c>
      <c r="D789" s="12" t="s">
        <v>170</v>
      </c>
      <c r="E789" s="1" t="s">
        <v>171</v>
      </c>
      <c r="F789" s="63" t="s">
        <v>447</v>
      </c>
      <c r="G789" s="30" t="s">
        <v>26</v>
      </c>
      <c r="H789" s="29">
        <f t="shared" si="52"/>
        <v>-55000</v>
      </c>
      <c r="I789" s="40">
        <f t="shared" si="53"/>
        <v>11.363636363636363</v>
      </c>
      <c r="K789" s="15" t="s">
        <v>407</v>
      </c>
      <c r="M789" s="2">
        <v>440</v>
      </c>
    </row>
    <row r="790" spans="1:13" s="15" customFormat="1" ht="12.75">
      <c r="A790" s="12"/>
      <c r="B790" s="267">
        <v>5000</v>
      </c>
      <c r="C790" s="12" t="s">
        <v>441</v>
      </c>
      <c r="D790" s="12" t="s">
        <v>170</v>
      </c>
      <c r="E790" s="1" t="s">
        <v>171</v>
      </c>
      <c r="F790" s="99" t="s">
        <v>448</v>
      </c>
      <c r="G790" s="30" t="s">
        <v>43</v>
      </c>
      <c r="H790" s="29">
        <f t="shared" si="52"/>
        <v>-60000</v>
      </c>
      <c r="I790" s="40">
        <f t="shared" si="53"/>
        <v>11.363636363636363</v>
      </c>
      <c r="K790" s="15" t="s">
        <v>407</v>
      </c>
      <c r="M790" s="2">
        <v>440</v>
      </c>
    </row>
    <row r="791" spans="1:13" s="15" customFormat="1" ht="12.75">
      <c r="A791" s="12"/>
      <c r="B791" s="267">
        <v>5000</v>
      </c>
      <c r="C791" s="12" t="s">
        <v>441</v>
      </c>
      <c r="D791" s="12" t="s">
        <v>170</v>
      </c>
      <c r="E791" s="1" t="s">
        <v>171</v>
      </c>
      <c r="F791" s="63" t="s">
        <v>449</v>
      </c>
      <c r="G791" s="30" t="s">
        <v>187</v>
      </c>
      <c r="H791" s="29">
        <f t="shared" si="52"/>
        <v>-65000</v>
      </c>
      <c r="I791" s="40">
        <f t="shared" si="53"/>
        <v>11.363636363636363</v>
      </c>
      <c r="K791" s="15" t="s">
        <v>407</v>
      </c>
      <c r="M791" s="2">
        <v>440</v>
      </c>
    </row>
    <row r="792" spans="1:13" s="15" customFormat="1" ht="12.75">
      <c r="A792" s="12"/>
      <c r="B792" s="266">
        <v>10000</v>
      </c>
      <c r="C792" s="12" t="s">
        <v>441</v>
      </c>
      <c r="D792" s="1" t="s">
        <v>170</v>
      </c>
      <c r="E792" s="1" t="s">
        <v>171</v>
      </c>
      <c r="F792" s="51" t="s">
        <v>450</v>
      </c>
      <c r="G792" s="27" t="s">
        <v>22</v>
      </c>
      <c r="H792" s="29">
        <f t="shared" si="52"/>
        <v>-75000</v>
      </c>
      <c r="I792" s="40">
        <f t="shared" si="53"/>
        <v>22.727272727272727</v>
      </c>
      <c r="K792" s="15" t="s">
        <v>65</v>
      </c>
      <c r="M792" s="2">
        <v>440</v>
      </c>
    </row>
    <row r="793" spans="1:13" s="15" customFormat="1" ht="12.75">
      <c r="A793" s="12"/>
      <c r="B793" s="266">
        <v>5000</v>
      </c>
      <c r="C793" s="12" t="s">
        <v>441</v>
      </c>
      <c r="D793" s="1" t="s">
        <v>170</v>
      </c>
      <c r="E793" s="1" t="s">
        <v>171</v>
      </c>
      <c r="F793" s="51" t="s">
        <v>451</v>
      </c>
      <c r="G793" s="27" t="s">
        <v>52</v>
      </c>
      <c r="H793" s="29">
        <f t="shared" si="52"/>
        <v>-80000</v>
      </c>
      <c r="I793" s="40">
        <f t="shared" si="53"/>
        <v>11.363636363636363</v>
      </c>
      <c r="K793" s="15" t="s">
        <v>65</v>
      </c>
      <c r="M793" s="2">
        <v>440</v>
      </c>
    </row>
    <row r="794" spans="1:13" s="15" customFormat="1" ht="12.75">
      <c r="A794" s="12"/>
      <c r="B794" s="267">
        <v>5000</v>
      </c>
      <c r="C794" s="1" t="s">
        <v>441</v>
      </c>
      <c r="D794" s="1" t="s">
        <v>170</v>
      </c>
      <c r="E794" s="1" t="s">
        <v>171</v>
      </c>
      <c r="F794" s="63" t="s">
        <v>451</v>
      </c>
      <c r="G794" s="27" t="s">
        <v>43</v>
      </c>
      <c r="H794" s="29">
        <f t="shared" si="52"/>
        <v>-85000</v>
      </c>
      <c r="I794" s="40">
        <f t="shared" si="53"/>
        <v>11.363636363636363</v>
      </c>
      <c r="K794" s="15" t="s">
        <v>65</v>
      </c>
      <c r="M794" s="2">
        <v>440</v>
      </c>
    </row>
    <row r="795" spans="1:13" s="15" customFormat="1" ht="12.75">
      <c r="A795" s="12"/>
      <c r="B795" s="266">
        <v>5000</v>
      </c>
      <c r="C795" s="12" t="s">
        <v>441</v>
      </c>
      <c r="D795" s="1" t="s">
        <v>170</v>
      </c>
      <c r="E795" s="1" t="s">
        <v>171</v>
      </c>
      <c r="F795" s="51" t="s">
        <v>451</v>
      </c>
      <c r="G795" s="27" t="s">
        <v>45</v>
      </c>
      <c r="H795" s="29">
        <f t="shared" si="52"/>
        <v>-90000</v>
      </c>
      <c r="I795" s="40">
        <f t="shared" si="53"/>
        <v>11.363636363636363</v>
      </c>
      <c r="K795" s="15" t="s">
        <v>65</v>
      </c>
      <c r="M795" s="2">
        <v>440</v>
      </c>
    </row>
    <row r="796" spans="1:13" s="15" customFormat="1" ht="12.75">
      <c r="A796" s="12"/>
      <c r="B796" s="266">
        <v>5000</v>
      </c>
      <c r="C796" s="1" t="s">
        <v>441</v>
      </c>
      <c r="D796" s="1" t="s">
        <v>170</v>
      </c>
      <c r="E796" s="1" t="s">
        <v>171</v>
      </c>
      <c r="F796" s="51" t="s">
        <v>451</v>
      </c>
      <c r="G796" s="27" t="s">
        <v>47</v>
      </c>
      <c r="H796" s="29">
        <f t="shared" si="52"/>
        <v>-95000</v>
      </c>
      <c r="I796" s="40">
        <f t="shared" si="53"/>
        <v>11.363636363636363</v>
      </c>
      <c r="K796" s="15" t="s">
        <v>65</v>
      </c>
      <c r="M796" s="2">
        <v>440</v>
      </c>
    </row>
    <row r="797" spans="1:13" s="15" customFormat="1" ht="12.75">
      <c r="A797" s="12"/>
      <c r="B797" s="267">
        <v>5000</v>
      </c>
      <c r="C797" s="12" t="s">
        <v>441</v>
      </c>
      <c r="D797" s="1" t="s">
        <v>170</v>
      </c>
      <c r="E797" s="1" t="s">
        <v>171</v>
      </c>
      <c r="F797" s="63" t="s">
        <v>451</v>
      </c>
      <c r="G797" s="27" t="s">
        <v>48</v>
      </c>
      <c r="H797" s="29">
        <f t="shared" si="52"/>
        <v>-100000</v>
      </c>
      <c r="I797" s="40">
        <f t="shared" si="53"/>
        <v>11.363636363636363</v>
      </c>
      <c r="K797" s="15" t="s">
        <v>65</v>
      </c>
      <c r="M797" s="2">
        <v>440</v>
      </c>
    </row>
    <row r="798" spans="1:13" s="58" customFormat="1" ht="12.75">
      <c r="A798" s="11"/>
      <c r="B798" s="173">
        <f>SUM(B779:B797)</f>
        <v>100000</v>
      </c>
      <c r="C798" s="11" t="s">
        <v>441</v>
      </c>
      <c r="D798" s="11"/>
      <c r="E798" s="11"/>
      <c r="F798" s="61"/>
      <c r="G798" s="18"/>
      <c r="H798" s="56">
        <v>0</v>
      </c>
      <c r="I798" s="57">
        <f t="shared" si="53"/>
        <v>227.27272727272728</v>
      </c>
      <c r="M798" s="2">
        <v>440</v>
      </c>
    </row>
    <row r="799" spans="1:13" s="15" customFormat="1" ht="12.75">
      <c r="A799" s="12"/>
      <c r="B799" s="267"/>
      <c r="C799" s="12"/>
      <c r="D799" s="12"/>
      <c r="E799" s="12"/>
      <c r="F799" s="63"/>
      <c r="G799" s="30"/>
      <c r="H799" s="29">
        <f t="shared" si="52"/>
        <v>0</v>
      </c>
      <c r="I799" s="40">
        <f t="shared" si="53"/>
        <v>0</v>
      </c>
      <c r="M799" s="2">
        <v>440</v>
      </c>
    </row>
    <row r="800" spans="1:13" s="15" customFormat="1" ht="12.75">
      <c r="A800" s="12"/>
      <c r="B800" s="267"/>
      <c r="C800" s="33"/>
      <c r="D800" s="12"/>
      <c r="E800" s="12"/>
      <c r="F800" s="63"/>
      <c r="G800" s="30"/>
      <c r="H800" s="29">
        <f t="shared" si="52"/>
        <v>0</v>
      </c>
      <c r="I800" s="40">
        <f t="shared" si="53"/>
        <v>0</v>
      </c>
      <c r="M800" s="2">
        <v>440</v>
      </c>
    </row>
    <row r="801" spans="1:13" s="15" customFormat="1" ht="12.75">
      <c r="A801" s="12"/>
      <c r="B801" s="269"/>
      <c r="C801" s="12"/>
      <c r="D801" s="12"/>
      <c r="E801" s="12"/>
      <c r="F801" s="63"/>
      <c r="G801" s="30"/>
      <c r="H801" s="29">
        <f t="shared" si="52"/>
        <v>0</v>
      </c>
      <c r="I801" s="40">
        <f t="shared" si="53"/>
        <v>0</v>
      </c>
      <c r="M801" s="2">
        <v>440</v>
      </c>
    </row>
    <row r="802" spans="1:13" s="15" customFormat="1" ht="12.75">
      <c r="A802" s="12"/>
      <c r="B802" s="266">
        <v>2000</v>
      </c>
      <c r="C802" s="1" t="s">
        <v>452</v>
      </c>
      <c r="D802" s="1" t="s">
        <v>170</v>
      </c>
      <c r="E802" s="1" t="s">
        <v>171</v>
      </c>
      <c r="F802" s="51" t="s">
        <v>381</v>
      </c>
      <c r="G802" s="27" t="s">
        <v>52</v>
      </c>
      <c r="H802" s="29">
        <f t="shared" si="52"/>
        <v>-2000</v>
      </c>
      <c r="I802" s="40">
        <f t="shared" si="53"/>
        <v>4.545454545454546</v>
      </c>
      <c r="K802" s="15" t="s">
        <v>382</v>
      </c>
      <c r="M802" s="2">
        <v>440</v>
      </c>
    </row>
    <row r="803" spans="1:13" s="15" customFormat="1" ht="12.75">
      <c r="A803" s="12"/>
      <c r="B803" s="266">
        <v>2000</v>
      </c>
      <c r="C803" s="1" t="s">
        <v>452</v>
      </c>
      <c r="D803" s="1" t="s">
        <v>170</v>
      </c>
      <c r="E803" s="1" t="s">
        <v>171</v>
      </c>
      <c r="F803" s="51" t="s">
        <v>381</v>
      </c>
      <c r="G803" s="27" t="s">
        <v>43</v>
      </c>
      <c r="H803" s="29">
        <f t="shared" si="52"/>
        <v>-4000</v>
      </c>
      <c r="I803" s="40">
        <f t="shared" si="53"/>
        <v>4.545454545454546</v>
      </c>
      <c r="K803" s="15" t="s">
        <v>382</v>
      </c>
      <c r="M803" s="2">
        <v>440</v>
      </c>
    </row>
    <row r="804" spans="1:13" s="15" customFormat="1" ht="12.75">
      <c r="A804" s="12"/>
      <c r="B804" s="266">
        <v>2000</v>
      </c>
      <c r="C804" s="1" t="s">
        <v>452</v>
      </c>
      <c r="D804" s="1" t="s">
        <v>170</v>
      </c>
      <c r="E804" s="1" t="s">
        <v>171</v>
      </c>
      <c r="F804" s="51" t="s">
        <v>381</v>
      </c>
      <c r="G804" s="27" t="s">
        <v>45</v>
      </c>
      <c r="H804" s="29">
        <f t="shared" si="52"/>
        <v>-6000</v>
      </c>
      <c r="I804" s="40">
        <f t="shared" si="53"/>
        <v>4.545454545454546</v>
      </c>
      <c r="K804" s="15" t="s">
        <v>382</v>
      </c>
      <c r="M804" s="2">
        <v>440</v>
      </c>
    </row>
    <row r="805" spans="1:13" s="15" customFormat="1" ht="12.75">
      <c r="A805" s="12"/>
      <c r="B805" s="266">
        <v>2000</v>
      </c>
      <c r="C805" s="1" t="s">
        <v>452</v>
      </c>
      <c r="D805" s="1" t="s">
        <v>170</v>
      </c>
      <c r="E805" s="1" t="s">
        <v>171</v>
      </c>
      <c r="F805" s="51" t="s">
        <v>381</v>
      </c>
      <c r="G805" s="27" t="s">
        <v>47</v>
      </c>
      <c r="H805" s="29">
        <f t="shared" si="52"/>
        <v>-8000</v>
      </c>
      <c r="I805" s="40">
        <f t="shared" si="53"/>
        <v>4.545454545454546</v>
      </c>
      <c r="K805" s="15" t="s">
        <v>382</v>
      </c>
      <c r="M805" s="2">
        <v>440</v>
      </c>
    </row>
    <row r="806" spans="1:13" s="15" customFormat="1" ht="12.75">
      <c r="A806" s="12"/>
      <c r="B806" s="266">
        <v>2000</v>
      </c>
      <c r="C806" s="1" t="s">
        <v>452</v>
      </c>
      <c r="D806" s="1" t="s">
        <v>170</v>
      </c>
      <c r="E806" s="1" t="s">
        <v>171</v>
      </c>
      <c r="F806" s="51" t="s">
        <v>381</v>
      </c>
      <c r="G806" s="27" t="s">
        <v>48</v>
      </c>
      <c r="H806" s="29">
        <f t="shared" si="52"/>
        <v>-10000</v>
      </c>
      <c r="I806" s="40">
        <f t="shared" si="53"/>
        <v>4.545454545454546</v>
      </c>
      <c r="K806" s="15" t="s">
        <v>382</v>
      </c>
      <c r="M806" s="2">
        <v>440</v>
      </c>
    </row>
    <row r="807" spans="1:13" s="15" customFormat="1" ht="12.75">
      <c r="A807" s="12"/>
      <c r="B807" s="266">
        <v>2000</v>
      </c>
      <c r="C807" s="1" t="s">
        <v>452</v>
      </c>
      <c r="D807" s="1" t="s">
        <v>170</v>
      </c>
      <c r="E807" s="1" t="s">
        <v>171</v>
      </c>
      <c r="F807" s="51" t="s">
        <v>381</v>
      </c>
      <c r="G807" s="27" t="s">
        <v>116</v>
      </c>
      <c r="H807" s="29">
        <f t="shared" si="52"/>
        <v>-12000</v>
      </c>
      <c r="I807" s="40">
        <f t="shared" si="53"/>
        <v>4.545454545454546</v>
      </c>
      <c r="K807" s="15" t="s">
        <v>382</v>
      </c>
      <c r="M807" s="2">
        <v>440</v>
      </c>
    </row>
    <row r="808" spans="1:13" s="15" customFormat="1" ht="12.75">
      <c r="A808" s="12"/>
      <c r="B808" s="266">
        <v>2000</v>
      </c>
      <c r="C808" s="1" t="s">
        <v>452</v>
      </c>
      <c r="D808" s="1" t="s">
        <v>170</v>
      </c>
      <c r="E808" s="1" t="s">
        <v>171</v>
      </c>
      <c r="F808" s="51" t="s">
        <v>381</v>
      </c>
      <c r="G808" s="27" t="s">
        <v>118</v>
      </c>
      <c r="H808" s="29">
        <f t="shared" si="52"/>
        <v>-14000</v>
      </c>
      <c r="I808" s="40">
        <f t="shared" si="53"/>
        <v>4.545454545454546</v>
      </c>
      <c r="K808" s="15" t="s">
        <v>382</v>
      </c>
      <c r="M808" s="2">
        <v>440</v>
      </c>
    </row>
    <row r="809" spans="1:13" s="15" customFormat="1" ht="12.75">
      <c r="A809" s="12"/>
      <c r="B809" s="266">
        <v>2000</v>
      </c>
      <c r="C809" s="1" t="s">
        <v>452</v>
      </c>
      <c r="D809" s="1" t="s">
        <v>170</v>
      </c>
      <c r="E809" s="1" t="s">
        <v>171</v>
      </c>
      <c r="F809" s="51" t="s">
        <v>381</v>
      </c>
      <c r="G809" s="27" t="s">
        <v>122</v>
      </c>
      <c r="H809" s="29">
        <f t="shared" si="52"/>
        <v>-16000</v>
      </c>
      <c r="I809" s="40">
        <f t="shared" si="53"/>
        <v>4.545454545454546</v>
      </c>
      <c r="K809" s="15" t="s">
        <v>382</v>
      </c>
      <c r="M809" s="2">
        <v>440</v>
      </c>
    </row>
    <row r="810" spans="1:13" s="15" customFormat="1" ht="12.75">
      <c r="A810" s="12"/>
      <c r="B810" s="266">
        <v>2000</v>
      </c>
      <c r="C810" s="1" t="s">
        <v>452</v>
      </c>
      <c r="D810" s="1" t="s">
        <v>170</v>
      </c>
      <c r="E810" s="1" t="s">
        <v>171</v>
      </c>
      <c r="F810" s="51" t="s">
        <v>381</v>
      </c>
      <c r="G810" s="27" t="s">
        <v>125</v>
      </c>
      <c r="H810" s="29">
        <f aca="true" t="shared" si="54" ref="H810:H869">H809-B810</f>
        <v>-18000</v>
      </c>
      <c r="I810" s="40">
        <f t="shared" si="53"/>
        <v>4.545454545454546</v>
      </c>
      <c r="K810" s="15" t="s">
        <v>382</v>
      </c>
      <c r="M810" s="2">
        <v>440</v>
      </c>
    </row>
    <row r="811" spans="1:13" s="15" customFormat="1" ht="12.75">
      <c r="A811" s="12"/>
      <c r="B811" s="266">
        <v>2000</v>
      </c>
      <c r="C811" s="1" t="s">
        <v>452</v>
      </c>
      <c r="D811" s="1" t="s">
        <v>170</v>
      </c>
      <c r="E811" s="1" t="s">
        <v>171</v>
      </c>
      <c r="F811" s="51" t="s">
        <v>381</v>
      </c>
      <c r="G811" s="27" t="s">
        <v>127</v>
      </c>
      <c r="H811" s="29">
        <f t="shared" si="54"/>
        <v>-20000</v>
      </c>
      <c r="I811" s="40">
        <f t="shared" si="53"/>
        <v>4.545454545454546</v>
      </c>
      <c r="K811" s="15" t="s">
        <v>382</v>
      </c>
      <c r="M811" s="2">
        <v>440</v>
      </c>
    </row>
    <row r="812" spans="1:13" s="15" customFormat="1" ht="12.75">
      <c r="A812" s="12"/>
      <c r="B812" s="266">
        <v>2000</v>
      </c>
      <c r="C812" s="1" t="s">
        <v>452</v>
      </c>
      <c r="D812" s="1" t="s">
        <v>170</v>
      </c>
      <c r="E812" s="1" t="s">
        <v>171</v>
      </c>
      <c r="F812" s="51" t="s">
        <v>381</v>
      </c>
      <c r="G812" s="27" t="s">
        <v>181</v>
      </c>
      <c r="H812" s="29">
        <f t="shared" si="54"/>
        <v>-22000</v>
      </c>
      <c r="I812" s="40">
        <f t="shared" si="53"/>
        <v>4.545454545454546</v>
      </c>
      <c r="K812" s="15" t="s">
        <v>382</v>
      </c>
      <c r="M812" s="2">
        <v>440</v>
      </c>
    </row>
    <row r="813" spans="1:13" s="15" customFormat="1" ht="12.75">
      <c r="A813" s="12"/>
      <c r="B813" s="266">
        <v>2000</v>
      </c>
      <c r="C813" s="1" t="s">
        <v>452</v>
      </c>
      <c r="D813" s="1" t="s">
        <v>170</v>
      </c>
      <c r="E813" s="1" t="s">
        <v>171</v>
      </c>
      <c r="F813" s="51" t="s">
        <v>381</v>
      </c>
      <c r="G813" s="27" t="s">
        <v>187</v>
      </c>
      <c r="H813" s="29">
        <f t="shared" si="54"/>
        <v>-24000</v>
      </c>
      <c r="I813" s="40">
        <f t="shared" si="53"/>
        <v>4.545454545454546</v>
      </c>
      <c r="K813" s="15" t="s">
        <v>382</v>
      </c>
      <c r="M813" s="2">
        <v>440</v>
      </c>
    </row>
    <row r="814" spans="1:13" s="15" customFormat="1" ht="12.75">
      <c r="A814" s="12"/>
      <c r="B814" s="266">
        <v>2000</v>
      </c>
      <c r="C814" s="1" t="s">
        <v>452</v>
      </c>
      <c r="D814" s="1" t="s">
        <v>170</v>
      </c>
      <c r="E814" s="1" t="s">
        <v>171</v>
      </c>
      <c r="F814" s="51" t="s">
        <v>381</v>
      </c>
      <c r="G814" s="27" t="s">
        <v>166</v>
      </c>
      <c r="H814" s="29">
        <f t="shared" si="54"/>
        <v>-26000</v>
      </c>
      <c r="I814" s="40">
        <f t="shared" si="53"/>
        <v>4.545454545454546</v>
      </c>
      <c r="K814" s="15" t="s">
        <v>382</v>
      </c>
      <c r="M814" s="2">
        <v>440</v>
      </c>
    </row>
    <row r="815" spans="1:13" s="15" customFormat="1" ht="12.75">
      <c r="A815" s="12"/>
      <c r="B815" s="267">
        <v>2000</v>
      </c>
      <c r="C815" s="12" t="s">
        <v>452</v>
      </c>
      <c r="D815" s="12" t="s">
        <v>170</v>
      </c>
      <c r="E815" s="1" t="s">
        <v>171</v>
      </c>
      <c r="F815" s="63" t="s">
        <v>435</v>
      </c>
      <c r="G815" s="30" t="s">
        <v>26</v>
      </c>
      <c r="H815" s="29">
        <f t="shared" si="54"/>
        <v>-28000</v>
      </c>
      <c r="I815" s="40">
        <f t="shared" si="53"/>
        <v>4.545454545454546</v>
      </c>
      <c r="K815" s="15" t="s">
        <v>407</v>
      </c>
      <c r="M815" s="2">
        <v>440</v>
      </c>
    </row>
    <row r="816" spans="1:13" s="15" customFormat="1" ht="12.75">
      <c r="A816" s="12"/>
      <c r="B816" s="267">
        <v>2000</v>
      </c>
      <c r="C816" s="12" t="s">
        <v>452</v>
      </c>
      <c r="D816" s="12" t="s">
        <v>170</v>
      </c>
      <c r="E816" s="1" t="s">
        <v>171</v>
      </c>
      <c r="F816" s="63" t="s">
        <v>435</v>
      </c>
      <c r="G816" s="30" t="s">
        <v>22</v>
      </c>
      <c r="H816" s="29">
        <f t="shared" si="54"/>
        <v>-30000</v>
      </c>
      <c r="I816" s="40">
        <f>+B816/M816</f>
        <v>4.545454545454546</v>
      </c>
      <c r="K816" s="15" t="s">
        <v>407</v>
      </c>
      <c r="M816" s="2">
        <v>440</v>
      </c>
    </row>
    <row r="817" spans="1:13" s="15" customFormat="1" ht="12.75">
      <c r="A817" s="12"/>
      <c r="B817" s="267">
        <v>2000</v>
      </c>
      <c r="C817" s="12" t="s">
        <v>452</v>
      </c>
      <c r="D817" s="12" t="s">
        <v>170</v>
      </c>
      <c r="E817" s="1" t="s">
        <v>171</v>
      </c>
      <c r="F817" s="63" t="s">
        <v>435</v>
      </c>
      <c r="G817" s="30" t="s">
        <v>43</v>
      </c>
      <c r="H817" s="29">
        <f t="shared" si="54"/>
        <v>-32000</v>
      </c>
      <c r="I817" s="40">
        <f t="shared" si="53"/>
        <v>4.545454545454546</v>
      </c>
      <c r="K817" s="15" t="s">
        <v>407</v>
      </c>
      <c r="M817" s="2">
        <v>440</v>
      </c>
    </row>
    <row r="818" spans="1:13" s="15" customFormat="1" ht="12.75">
      <c r="A818" s="12"/>
      <c r="B818" s="267">
        <v>2000</v>
      </c>
      <c r="C818" s="12" t="s">
        <v>452</v>
      </c>
      <c r="D818" s="12" t="s">
        <v>170</v>
      </c>
      <c r="E818" s="1" t="s">
        <v>171</v>
      </c>
      <c r="F818" s="63" t="s">
        <v>435</v>
      </c>
      <c r="G818" s="30" t="s">
        <v>45</v>
      </c>
      <c r="H818" s="29">
        <f t="shared" si="54"/>
        <v>-34000</v>
      </c>
      <c r="I818" s="40">
        <f t="shared" si="53"/>
        <v>4.545454545454546</v>
      </c>
      <c r="K818" s="15" t="s">
        <v>407</v>
      </c>
      <c r="M818" s="2">
        <v>440</v>
      </c>
    </row>
    <row r="819" spans="1:13" s="15" customFormat="1" ht="12.75">
      <c r="A819" s="12"/>
      <c r="B819" s="267">
        <v>1000</v>
      </c>
      <c r="C819" s="12" t="s">
        <v>452</v>
      </c>
      <c r="D819" s="12" t="s">
        <v>170</v>
      </c>
      <c r="E819" s="12" t="s">
        <v>171</v>
      </c>
      <c r="F819" s="63" t="s">
        <v>435</v>
      </c>
      <c r="G819" s="30" t="s">
        <v>194</v>
      </c>
      <c r="H819" s="29">
        <f t="shared" si="54"/>
        <v>-35000</v>
      </c>
      <c r="I819" s="40">
        <f t="shared" si="53"/>
        <v>2.272727272727273</v>
      </c>
      <c r="K819" s="15" t="s">
        <v>407</v>
      </c>
      <c r="M819" s="2">
        <v>440</v>
      </c>
    </row>
    <row r="820" spans="1:13" s="15" customFormat="1" ht="12.75">
      <c r="A820" s="12"/>
      <c r="B820" s="267">
        <v>1000</v>
      </c>
      <c r="C820" s="12" t="s">
        <v>452</v>
      </c>
      <c r="D820" s="12" t="s">
        <v>170</v>
      </c>
      <c r="E820" s="12" t="s">
        <v>171</v>
      </c>
      <c r="F820" s="99" t="s">
        <v>435</v>
      </c>
      <c r="G820" s="30" t="s">
        <v>295</v>
      </c>
      <c r="H820" s="29">
        <f t="shared" si="54"/>
        <v>-36000</v>
      </c>
      <c r="I820" s="40">
        <f t="shared" si="53"/>
        <v>2.272727272727273</v>
      </c>
      <c r="K820" s="15" t="s">
        <v>407</v>
      </c>
      <c r="M820" s="2">
        <v>440</v>
      </c>
    </row>
    <row r="821" spans="1:13" s="15" customFormat="1" ht="12.75">
      <c r="A821" s="12"/>
      <c r="B821" s="267">
        <v>2000</v>
      </c>
      <c r="C821" s="12" t="s">
        <v>452</v>
      </c>
      <c r="D821" s="12" t="s">
        <v>170</v>
      </c>
      <c r="E821" s="12" t="s">
        <v>171</v>
      </c>
      <c r="F821" s="99" t="s">
        <v>435</v>
      </c>
      <c r="G821" s="30" t="s">
        <v>187</v>
      </c>
      <c r="H821" s="29">
        <f t="shared" si="54"/>
        <v>-38000</v>
      </c>
      <c r="I821" s="40">
        <f t="shared" si="53"/>
        <v>4.545454545454546</v>
      </c>
      <c r="K821" s="15" t="s">
        <v>407</v>
      </c>
      <c r="M821" s="2">
        <v>440</v>
      </c>
    </row>
    <row r="822" spans="1:13" s="15" customFormat="1" ht="12.75">
      <c r="A822" s="12"/>
      <c r="B822" s="269">
        <v>2000</v>
      </c>
      <c r="C822" s="12" t="s">
        <v>452</v>
      </c>
      <c r="D822" s="12" t="s">
        <v>170</v>
      </c>
      <c r="E822" s="12" t="s">
        <v>171</v>
      </c>
      <c r="F822" s="99" t="s">
        <v>435</v>
      </c>
      <c r="G822" s="30" t="s">
        <v>166</v>
      </c>
      <c r="H822" s="29">
        <f t="shared" si="54"/>
        <v>-40000</v>
      </c>
      <c r="I822" s="40">
        <f t="shared" si="53"/>
        <v>4.545454545454546</v>
      </c>
      <c r="K822" s="15" t="s">
        <v>407</v>
      </c>
      <c r="M822" s="2">
        <v>440</v>
      </c>
    </row>
    <row r="823" spans="1:13" s="15" customFormat="1" ht="12.75">
      <c r="A823" s="12"/>
      <c r="B823" s="266">
        <v>2000</v>
      </c>
      <c r="C823" s="12" t="s">
        <v>452</v>
      </c>
      <c r="D823" s="1" t="s">
        <v>170</v>
      </c>
      <c r="E823" s="12" t="s">
        <v>171</v>
      </c>
      <c r="F823" s="65" t="s">
        <v>437</v>
      </c>
      <c r="G823" s="27" t="s">
        <v>26</v>
      </c>
      <c r="H823" s="29">
        <f t="shared" si="54"/>
        <v>-42000</v>
      </c>
      <c r="I823" s="40">
        <f t="shared" si="53"/>
        <v>4.545454545454546</v>
      </c>
      <c r="K823" s="15" t="s">
        <v>65</v>
      </c>
      <c r="M823" s="2">
        <v>440</v>
      </c>
    </row>
    <row r="824" spans="1:13" s="15" customFormat="1" ht="12.75">
      <c r="A824" s="12"/>
      <c r="B824" s="266">
        <v>500</v>
      </c>
      <c r="C824" s="12" t="s">
        <v>452</v>
      </c>
      <c r="D824" s="1" t="s">
        <v>170</v>
      </c>
      <c r="E824" s="12" t="s">
        <v>171</v>
      </c>
      <c r="F824" s="65" t="s">
        <v>437</v>
      </c>
      <c r="G824" s="27" t="s">
        <v>26</v>
      </c>
      <c r="H824" s="29">
        <f t="shared" si="54"/>
        <v>-42500</v>
      </c>
      <c r="I824" s="40">
        <f t="shared" si="53"/>
        <v>1.1363636363636365</v>
      </c>
      <c r="K824" s="15" t="s">
        <v>65</v>
      </c>
      <c r="M824" s="2">
        <v>440</v>
      </c>
    </row>
    <row r="825" spans="1:13" s="15" customFormat="1" ht="12.75">
      <c r="A825" s="12"/>
      <c r="B825" s="267">
        <v>2000</v>
      </c>
      <c r="C825" s="12" t="s">
        <v>452</v>
      </c>
      <c r="D825" s="12" t="s">
        <v>170</v>
      </c>
      <c r="E825" s="12" t="s">
        <v>171</v>
      </c>
      <c r="F825" s="99" t="s">
        <v>437</v>
      </c>
      <c r="G825" s="30" t="s">
        <v>22</v>
      </c>
      <c r="H825" s="29">
        <f t="shared" si="54"/>
        <v>-44500</v>
      </c>
      <c r="I825" s="40">
        <f t="shared" si="53"/>
        <v>4.545454545454546</v>
      </c>
      <c r="K825" s="15" t="s">
        <v>65</v>
      </c>
      <c r="M825" s="2">
        <v>440</v>
      </c>
    </row>
    <row r="826" spans="1:13" s="15" customFormat="1" ht="12.75">
      <c r="A826" s="12"/>
      <c r="B826" s="267">
        <v>500</v>
      </c>
      <c r="C826" s="12" t="s">
        <v>452</v>
      </c>
      <c r="D826" s="1" t="s">
        <v>170</v>
      </c>
      <c r="E826" s="12" t="s">
        <v>171</v>
      </c>
      <c r="F826" s="51" t="s">
        <v>437</v>
      </c>
      <c r="G826" s="27" t="s">
        <v>22</v>
      </c>
      <c r="H826" s="29">
        <f t="shared" si="54"/>
        <v>-45000</v>
      </c>
      <c r="I826" s="40">
        <f t="shared" si="53"/>
        <v>1.1363636363636365</v>
      </c>
      <c r="K826" s="15" t="s">
        <v>65</v>
      </c>
      <c r="M826" s="2">
        <v>440</v>
      </c>
    </row>
    <row r="827" spans="1:13" s="15" customFormat="1" ht="12.75">
      <c r="A827" s="12"/>
      <c r="B827" s="266">
        <v>2000</v>
      </c>
      <c r="C827" s="1" t="s">
        <v>452</v>
      </c>
      <c r="D827" s="1" t="s">
        <v>170</v>
      </c>
      <c r="E827" s="12" t="s">
        <v>171</v>
      </c>
      <c r="F827" s="51" t="s">
        <v>437</v>
      </c>
      <c r="G827" s="27" t="s">
        <v>52</v>
      </c>
      <c r="H827" s="29">
        <f t="shared" si="54"/>
        <v>-47000</v>
      </c>
      <c r="I827" s="40">
        <f t="shared" si="53"/>
        <v>4.545454545454546</v>
      </c>
      <c r="K827" s="15" t="s">
        <v>65</v>
      </c>
      <c r="M827" s="2">
        <v>440</v>
      </c>
    </row>
    <row r="828" spans="1:13" s="15" customFormat="1" ht="12.75">
      <c r="A828" s="12"/>
      <c r="B828" s="266">
        <v>500</v>
      </c>
      <c r="C828" s="12" t="s">
        <v>452</v>
      </c>
      <c r="D828" s="1" t="s">
        <v>170</v>
      </c>
      <c r="E828" s="12" t="s">
        <v>171</v>
      </c>
      <c r="F828" s="51" t="s">
        <v>437</v>
      </c>
      <c r="G828" s="27" t="s">
        <v>52</v>
      </c>
      <c r="H828" s="29">
        <f t="shared" si="54"/>
        <v>-47500</v>
      </c>
      <c r="I828" s="40">
        <f t="shared" si="53"/>
        <v>1.1363636363636365</v>
      </c>
      <c r="K828" s="15" t="s">
        <v>65</v>
      </c>
      <c r="M828" s="2">
        <v>440</v>
      </c>
    </row>
    <row r="829" spans="1:13" s="15" customFormat="1" ht="12.75">
      <c r="A829" s="12"/>
      <c r="B829" s="266">
        <v>2000</v>
      </c>
      <c r="C829" s="12" t="s">
        <v>452</v>
      </c>
      <c r="D829" s="1" t="s">
        <v>170</v>
      </c>
      <c r="E829" s="12" t="s">
        <v>171</v>
      </c>
      <c r="F829" s="51" t="s">
        <v>437</v>
      </c>
      <c r="G829" s="27" t="s">
        <v>43</v>
      </c>
      <c r="H829" s="29">
        <f t="shared" si="54"/>
        <v>-49500</v>
      </c>
      <c r="I829" s="40">
        <f t="shared" si="53"/>
        <v>4.545454545454546</v>
      </c>
      <c r="K829" s="15" t="s">
        <v>65</v>
      </c>
      <c r="M829" s="2">
        <v>440</v>
      </c>
    </row>
    <row r="830" spans="1:13" s="15" customFormat="1" ht="12.75">
      <c r="A830" s="12"/>
      <c r="B830" s="267">
        <v>500</v>
      </c>
      <c r="C830" s="12" t="s">
        <v>452</v>
      </c>
      <c r="D830" s="1" t="s">
        <v>170</v>
      </c>
      <c r="E830" s="12" t="s">
        <v>171</v>
      </c>
      <c r="F830" s="51" t="s">
        <v>437</v>
      </c>
      <c r="G830" s="27" t="s">
        <v>43</v>
      </c>
      <c r="H830" s="29">
        <f t="shared" si="54"/>
        <v>-50000</v>
      </c>
      <c r="I830" s="40">
        <f t="shared" si="53"/>
        <v>1.1363636363636365</v>
      </c>
      <c r="K830" s="15" t="s">
        <v>65</v>
      </c>
      <c r="M830" s="2">
        <v>440</v>
      </c>
    </row>
    <row r="831" spans="1:13" s="15" customFormat="1" ht="12.75">
      <c r="A831" s="12"/>
      <c r="B831" s="266">
        <v>2000</v>
      </c>
      <c r="C831" s="1" t="s">
        <v>452</v>
      </c>
      <c r="D831" s="1" t="s">
        <v>170</v>
      </c>
      <c r="E831" s="12" t="s">
        <v>171</v>
      </c>
      <c r="F831" s="51" t="s">
        <v>437</v>
      </c>
      <c r="G831" s="27" t="s">
        <v>45</v>
      </c>
      <c r="H831" s="29">
        <f t="shared" si="54"/>
        <v>-52000</v>
      </c>
      <c r="I831" s="40">
        <f t="shared" si="53"/>
        <v>4.545454545454546</v>
      </c>
      <c r="K831" s="15" t="s">
        <v>65</v>
      </c>
      <c r="M831" s="2">
        <v>440</v>
      </c>
    </row>
    <row r="832" spans="1:13" s="15" customFormat="1" ht="12.75">
      <c r="A832" s="12"/>
      <c r="B832" s="266">
        <v>500</v>
      </c>
      <c r="C832" s="12" t="s">
        <v>452</v>
      </c>
      <c r="D832" s="1" t="s">
        <v>170</v>
      </c>
      <c r="E832" s="12" t="s">
        <v>171</v>
      </c>
      <c r="F832" s="51" t="s">
        <v>437</v>
      </c>
      <c r="G832" s="27" t="s">
        <v>45</v>
      </c>
      <c r="H832" s="29">
        <f t="shared" si="54"/>
        <v>-52500</v>
      </c>
      <c r="I832" s="40">
        <f t="shared" si="53"/>
        <v>1.1363636363636365</v>
      </c>
      <c r="K832" s="15" t="s">
        <v>65</v>
      </c>
      <c r="M832" s="2">
        <v>440</v>
      </c>
    </row>
    <row r="833" spans="1:13" s="15" customFormat="1" ht="12.75">
      <c r="A833" s="12"/>
      <c r="B833" s="266">
        <v>2000</v>
      </c>
      <c r="C833" s="33" t="s">
        <v>452</v>
      </c>
      <c r="D833" s="1" t="s">
        <v>170</v>
      </c>
      <c r="E833" s="12" t="s">
        <v>171</v>
      </c>
      <c r="F833" s="51" t="s">
        <v>437</v>
      </c>
      <c r="G833" s="27" t="s">
        <v>47</v>
      </c>
      <c r="H833" s="29">
        <f t="shared" si="54"/>
        <v>-54500</v>
      </c>
      <c r="I833" s="40">
        <f t="shared" si="53"/>
        <v>4.545454545454546</v>
      </c>
      <c r="K833" s="15" t="s">
        <v>65</v>
      </c>
      <c r="M833" s="2">
        <v>440</v>
      </c>
    </row>
    <row r="834" spans="1:13" s="15" customFormat="1" ht="12.75">
      <c r="A834" s="12"/>
      <c r="B834" s="266">
        <v>500</v>
      </c>
      <c r="C834" s="12" t="s">
        <v>452</v>
      </c>
      <c r="D834" s="1" t="s">
        <v>170</v>
      </c>
      <c r="E834" s="12" t="s">
        <v>171</v>
      </c>
      <c r="F834" s="51" t="s">
        <v>437</v>
      </c>
      <c r="G834" s="27" t="s">
        <v>47</v>
      </c>
      <c r="H834" s="29">
        <f t="shared" si="54"/>
        <v>-55000</v>
      </c>
      <c r="I834" s="40">
        <f t="shared" si="53"/>
        <v>1.1363636363636365</v>
      </c>
      <c r="K834" s="15" t="s">
        <v>65</v>
      </c>
      <c r="M834" s="2">
        <v>440</v>
      </c>
    </row>
    <row r="835" spans="1:13" s="15" customFormat="1" ht="12.75">
      <c r="A835" s="12"/>
      <c r="B835" s="266">
        <v>2000</v>
      </c>
      <c r="C835" s="1" t="s">
        <v>452</v>
      </c>
      <c r="D835" s="1" t="s">
        <v>170</v>
      </c>
      <c r="E835" s="12" t="s">
        <v>171</v>
      </c>
      <c r="F835" s="51" t="s">
        <v>437</v>
      </c>
      <c r="G835" s="27" t="s">
        <v>48</v>
      </c>
      <c r="H835" s="29">
        <f t="shared" si="54"/>
        <v>-57000</v>
      </c>
      <c r="I835" s="40">
        <f t="shared" si="53"/>
        <v>4.545454545454546</v>
      </c>
      <c r="K835" s="15" t="s">
        <v>65</v>
      </c>
      <c r="M835" s="2">
        <v>440</v>
      </c>
    </row>
    <row r="836" spans="1:13" s="15" customFormat="1" ht="12.75">
      <c r="A836" s="12"/>
      <c r="B836" s="266">
        <v>500</v>
      </c>
      <c r="C836" s="12" t="s">
        <v>452</v>
      </c>
      <c r="D836" s="1" t="s">
        <v>170</v>
      </c>
      <c r="E836" s="12" t="s">
        <v>171</v>
      </c>
      <c r="F836" s="63" t="s">
        <v>437</v>
      </c>
      <c r="G836" s="27" t="s">
        <v>48</v>
      </c>
      <c r="H836" s="29">
        <f t="shared" si="54"/>
        <v>-57500</v>
      </c>
      <c r="I836" s="40">
        <f t="shared" si="53"/>
        <v>1.1363636363636365</v>
      </c>
      <c r="K836" s="15" t="s">
        <v>65</v>
      </c>
      <c r="M836" s="2">
        <v>440</v>
      </c>
    </row>
    <row r="837" spans="1:13" s="15" customFormat="1" ht="12.75">
      <c r="A837" s="12"/>
      <c r="B837" s="266">
        <v>2000</v>
      </c>
      <c r="C837" s="12" t="s">
        <v>452</v>
      </c>
      <c r="D837" s="1" t="s">
        <v>170</v>
      </c>
      <c r="E837" s="12" t="s">
        <v>171</v>
      </c>
      <c r="F837" s="51" t="s">
        <v>437</v>
      </c>
      <c r="G837" s="27" t="s">
        <v>49</v>
      </c>
      <c r="H837" s="29">
        <f t="shared" si="54"/>
        <v>-59500</v>
      </c>
      <c r="I837" s="40">
        <f t="shared" si="53"/>
        <v>4.545454545454546</v>
      </c>
      <c r="K837" s="15" t="s">
        <v>65</v>
      </c>
      <c r="M837" s="2">
        <v>440</v>
      </c>
    </row>
    <row r="838" spans="1:13" s="15" customFormat="1" ht="12.75">
      <c r="A838" s="12"/>
      <c r="B838" s="266">
        <v>500</v>
      </c>
      <c r="C838" s="12" t="s">
        <v>452</v>
      </c>
      <c r="D838" s="1" t="s">
        <v>170</v>
      </c>
      <c r="E838" s="12" t="s">
        <v>171</v>
      </c>
      <c r="F838" s="51" t="s">
        <v>437</v>
      </c>
      <c r="G838" s="27" t="s">
        <v>49</v>
      </c>
      <c r="H838" s="29">
        <f t="shared" si="54"/>
        <v>-60000</v>
      </c>
      <c r="I838" s="40">
        <f t="shared" si="53"/>
        <v>1.1363636363636365</v>
      </c>
      <c r="K838" s="15" t="s">
        <v>65</v>
      </c>
      <c r="M838" s="2">
        <v>440</v>
      </c>
    </row>
    <row r="839" spans="1:13" s="15" customFormat="1" ht="12.75">
      <c r="A839" s="12"/>
      <c r="B839" s="267">
        <v>1000</v>
      </c>
      <c r="C839" s="12" t="s">
        <v>452</v>
      </c>
      <c r="D839" s="12" t="s">
        <v>170</v>
      </c>
      <c r="E839" s="12" t="s">
        <v>171</v>
      </c>
      <c r="F839" s="63" t="s">
        <v>437</v>
      </c>
      <c r="G839" s="30" t="s">
        <v>194</v>
      </c>
      <c r="H839" s="29">
        <f t="shared" si="54"/>
        <v>-61000</v>
      </c>
      <c r="I839" s="40">
        <f t="shared" si="53"/>
        <v>2.272727272727273</v>
      </c>
      <c r="K839" s="15" t="s">
        <v>65</v>
      </c>
      <c r="M839" s="2">
        <v>440</v>
      </c>
    </row>
    <row r="840" spans="1:13" s="15" customFormat="1" ht="12.75">
      <c r="A840" s="12"/>
      <c r="B840" s="267">
        <v>1000</v>
      </c>
      <c r="C840" s="12" t="s">
        <v>452</v>
      </c>
      <c r="D840" s="12" t="s">
        <v>170</v>
      </c>
      <c r="E840" s="12" t="s">
        <v>171</v>
      </c>
      <c r="F840" s="63" t="s">
        <v>385</v>
      </c>
      <c r="G840" s="30" t="s">
        <v>243</v>
      </c>
      <c r="H840" s="29">
        <f t="shared" si="54"/>
        <v>-62000</v>
      </c>
      <c r="I840" s="40">
        <f t="shared" si="53"/>
        <v>2.272727272727273</v>
      </c>
      <c r="K840" s="15" t="s">
        <v>386</v>
      </c>
      <c r="M840" s="2">
        <v>440</v>
      </c>
    </row>
    <row r="841" spans="1:13" s="15" customFormat="1" ht="12.75">
      <c r="A841" s="12"/>
      <c r="B841" s="253">
        <v>1000</v>
      </c>
      <c r="C841" s="12" t="s">
        <v>452</v>
      </c>
      <c r="D841" s="12" t="s">
        <v>170</v>
      </c>
      <c r="E841" s="12" t="s">
        <v>171</v>
      </c>
      <c r="F841" s="63" t="s">
        <v>385</v>
      </c>
      <c r="G841" s="30" t="s">
        <v>295</v>
      </c>
      <c r="H841" s="29">
        <f t="shared" si="54"/>
        <v>-63000</v>
      </c>
      <c r="I841" s="40">
        <f t="shared" si="53"/>
        <v>2.272727272727273</v>
      </c>
      <c r="K841" s="15" t="s">
        <v>386</v>
      </c>
      <c r="M841" s="2">
        <v>440</v>
      </c>
    </row>
    <row r="842" spans="1:13" s="58" customFormat="1" ht="12.75">
      <c r="A842" s="11"/>
      <c r="B842" s="56">
        <f>SUM(B802:B841)</f>
        <v>63000</v>
      </c>
      <c r="C842" s="11" t="s">
        <v>452</v>
      </c>
      <c r="D842" s="11"/>
      <c r="E842" s="11"/>
      <c r="F842" s="100"/>
      <c r="G842" s="18"/>
      <c r="H842" s="56">
        <v>0</v>
      </c>
      <c r="I842" s="57">
        <f t="shared" si="53"/>
        <v>143.1818181818182</v>
      </c>
      <c r="M842" s="2">
        <v>440</v>
      </c>
    </row>
    <row r="843" spans="1:13" s="15" customFormat="1" ht="12.75">
      <c r="A843" s="12"/>
      <c r="B843" s="29"/>
      <c r="C843" s="12"/>
      <c r="D843" s="12"/>
      <c r="E843" s="12"/>
      <c r="F843" s="63"/>
      <c r="G843" s="30"/>
      <c r="H843" s="29">
        <f t="shared" si="54"/>
        <v>0</v>
      </c>
      <c r="I843" s="40">
        <f t="shared" si="53"/>
        <v>0</v>
      </c>
      <c r="J843" s="15" t="s">
        <v>453</v>
      </c>
      <c r="M843" s="2">
        <v>440</v>
      </c>
    </row>
    <row r="844" spans="1:13" s="15" customFormat="1" ht="12.75">
      <c r="A844" s="12"/>
      <c r="B844" s="29"/>
      <c r="C844" s="12"/>
      <c r="D844" s="12"/>
      <c r="E844" s="12"/>
      <c r="F844" s="63"/>
      <c r="G844" s="30"/>
      <c r="H844" s="29">
        <f t="shared" si="54"/>
        <v>0</v>
      </c>
      <c r="I844" s="40">
        <f t="shared" si="53"/>
        <v>0</v>
      </c>
      <c r="M844" s="2">
        <v>440</v>
      </c>
    </row>
    <row r="845" spans="1:13" s="15" customFormat="1" ht="12.75">
      <c r="A845" s="12"/>
      <c r="B845" s="29"/>
      <c r="C845" s="12"/>
      <c r="D845" s="12"/>
      <c r="E845" s="12"/>
      <c r="F845" s="63"/>
      <c r="G845" s="31"/>
      <c r="H845" s="29">
        <f t="shared" si="54"/>
        <v>0</v>
      </c>
      <c r="I845" s="40">
        <f t="shared" si="53"/>
        <v>0</v>
      </c>
      <c r="M845" s="2">
        <v>440</v>
      </c>
    </row>
    <row r="846" spans="1:13" s="15" customFormat="1" ht="12.75">
      <c r="A846" s="12"/>
      <c r="B846" s="253">
        <v>500</v>
      </c>
      <c r="C846" s="71" t="s">
        <v>454</v>
      </c>
      <c r="D846" s="12" t="s">
        <v>170</v>
      </c>
      <c r="E846" s="12" t="s">
        <v>455</v>
      </c>
      <c r="F846" s="99" t="s">
        <v>435</v>
      </c>
      <c r="G846" s="30" t="s">
        <v>45</v>
      </c>
      <c r="H846" s="29">
        <f t="shared" si="54"/>
        <v>-500</v>
      </c>
      <c r="I846" s="40">
        <f t="shared" si="53"/>
        <v>1.1363636363636365</v>
      </c>
      <c r="K846" s="15" t="s">
        <v>407</v>
      </c>
      <c r="M846" s="2">
        <v>440</v>
      </c>
    </row>
    <row r="847" spans="1:13" s="15" customFormat="1" ht="12.75">
      <c r="A847" s="12"/>
      <c r="B847" s="253">
        <v>150</v>
      </c>
      <c r="C847" s="12" t="s">
        <v>189</v>
      </c>
      <c r="D847" s="12" t="s">
        <v>170</v>
      </c>
      <c r="E847" s="12" t="s">
        <v>455</v>
      </c>
      <c r="F847" s="99" t="s">
        <v>435</v>
      </c>
      <c r="G847" s="30" t="s">
        <v>181</v>
      </c>
      <c r="H847" s="29">
        <f t="shared" si="54"/>
        <v>-650</v>
      </c>
      <c r="I847" s="40">
        <f t="shared" si="53"/>
        <v>0.3409090909090909</v>
      </c>
      <c r="K847" s="15" t="s">
        <v>407</v>
      </c>
      <c r="M847" s="2">
        <v>440</v>
      </c>
    </row>
    <row r="848" spans="1:13" s="15" customFormat="1" ht="12.75">
      <c r="A848" s="12"/>
      <c r="B848" s="258">
        <v>300</v>
      </c>
      <c r="C848" s="12" t="s">
        <v>456</v>
      </c>
      <c r="D848" s="1" t="s">
        <v>170</v>
      </c>
      <c r="E848" s="1" t="s">
        <v>455</v>
      </c>
      <c r="F848" s="51" t="s">
        <v>437</v>
      </c>
      <c r="G848" s="27" t="s">
        <v>47</v>
      </c>
      <c r="H848" s="29">
        <f t="shared" si="54"/>
        <v>-950</v>
      </c>
      <c r="I848" s="40">
        <f aca="true" t="shared" si="55" ref="I848:I887">+B848/M848</f>
        <v>0.6818181818181818</v>
      </c>
      <c r="K848" s="15" t="s">
        <v>65</v>
      </c>
      <c r="M848" s="2">
        <v>440</v>
      </c>
    </row>
    <row r="849" spans="1:13" s="15" customFormat="1" ht="12.75">
      <c r="A849" s="12"/>
      <c r="B849" s="254">
        <v>1350</v>
      </c>
      <c r="C849" s="12" t="s">
        <v>457</v>
      </c>
      <c r="D849" s="12" t="s">
        <v>170</v>
      </c>
      <c r="E849" s="1" t="s">
        <v>455</v>
      </c>
      <c r="F849" s="51" t="s">
        <v>458</v>
      </c>
      <c r="G849" s="27" t="s">
        <v>122</v>
      </c>
      <c r="H849" s="29">
        <f t="shared" si="54"/>
        <v>-2300</v>
      </c>
      <c r="I849" s="40">
        <f t="shared" si="55"/>
        <v>3.0681818181818183</v>
      </c>
      <c r="K849" s="15" t="s">
        <v>292</v>
      </c>
      <c r="M849" s="2">
        <v>440</v>
      </c>
    </row>
    <row r="850" spans="1:13" s="15" customFormat="1" ht="12.75">
      <c r="A850" s="12"/>
      <c r="B850" s="254">
        <v>15000</v>
      </c>
      <c r="C850" s="1" t="s">
        <v>839</v>
      </c>
      <c r="D850" s="12" t="s">
        <v>170</v>
      </c>
      <c r="E850" s="1" t="s">
        <v>455</v>
      </c>
      <c r="F850" s="51" t="s">
        <v>459</v>
      </c>
      <c r="G850" s="27" t="s">
        <v>125</v>
      </c>
      <c r="H850" s="29">
        <f t="shared" si="54"/>
        <v>-17300</v>
      </c>
      <c r="I850" s="40">
        <f>+B850/M850</f>
        <v>34.09090909090909</v>
      </c>
      <c r="K850" s="15" t="s">
        <v>292</v>
      </c>
      <c r="M850" s="2">
        <v>440</v>
      </c>
    </row>
    <row r="851" spans="1:13" s="15" customFormat="1" ht="12.75">
      <c r="A851" s="12"/>
      <c r="B851" s="253">
        <v>625</v>
      </c>
      <c r="C851" s="12" t="s">
        <v>460</v>
      </c>
      <c r="D851" s="12" t="s">
        <v>170</v>
      </c>
      <c r="E851" s="12" t="s">
        <v>455</v>
      </c>
      <c r="F851" s="63" t="s">
        <v>461</v>
      </c>
      <c r="G851" s="30" t="s">
        <v>122</v>
      </c>
      <c r="H851" s="29">
        <f t="shared" si="54"/>
        <v>-17925</v>
      </c>
      <c r="I851" s="40">
        <f t="shared" si="55"/>
        <v>1.4204545454545454</v>
      </c>
      <c r="K851" s="15" t="s">
        <v>386</v>
      </c>
      <c r="M851" s="2">
        <v>440</v>
      </c>
    </row>
    <row r="852" spans="1:13" s="15" customFormat="1" ht="12.75">
      <c r="A852" s="12"/>
      <c r="B852" s="265">
        <v>2500</v>
      </c>
      <c r="C852" s="12" t="s">
        <v>799</v>
      </c>
      <c r="D852" s="12" t="s">
        <v>170</v>
      </c>
      <c r="E852" s="12" t="s">
        <v>455</v>
      </c>
      <c r="F852" s="63" t="s">
        <v>462</v>
      </c>
      <c r="G852" s="30" t="s">
        <v>122</v>
      </c>
      <c r="H852" s="29">
        <f t="shared" si="54"/>
        <v>-20425</v>
      </c>
      <c r="I852" s="40">
        <f t="shared" si="55"/>
        <v>5.681818181818182</v>
      </c>
      <c r="K852" s="15" t="s">
        <v>386</v>
      </c>
      <c r="M852" s="2">
        <v>440</v>
      </c>
    </row>
    <row r="853" spans="1:13" s="58" customFormat="1" ht="12.75">
      <c r="A853" s="11"/>
      <c r="B853" s="255">
        <f>SUM(B846:B852)</f>
        <v>20425</v>
      </c>
      <c r="C853" s="67" t="s">
        <v>455</v>
      </c>
      <c r="D853" s="67"/>
      <c r="E853" s="67"/>
      <c r="F853" s="100"/>
      <c r="G853" s="101"/>
      <c r="H853" s="56">
        <v>0</v>
      </c>
      <c r="I853" s="57">
        <f t="shared" si="55"/>
        <v>46.42045454545455</v>
      </c>
      <c r="M853" s="2">
        <v>440</v>
      </c>
    </row>
    <row r="854" spans="1:13" s="15" customFormat="1" ht="12.75">
      <c r="A854" s="12"/>
      <c r="B854" s="32"/>
      <c r="C854" s="12"/>
      <c r="D854" s="12"/>
      <c r="E854" s="12"/>
      <c r="F854" s="63"/>
      <c r="G854" s="30"/>
      <c r="H854" s="29">
        <f t="shared" si="54"/>
        <v>0</v>
      </c>
      <c r="I854" s="40">
        <f t="shared" si="55"/>
        <v>0</v>
      </c>
      <c r="M854" s="2">
        <v>440</v>
      </c>
    </row>
    <row r="855" spans="1:13" s="15" customFormat="1" ht="12.75">
      <c r="A855" s="12"/>
      <c r="B855" s="32"/>
      <c r="C855" s="12"/>
      <c r="D855" s="12"/>
      <c r="E855" s="12"/>
      <c r="F855" s="63"/>
      <c r="G855" s="30"/>
      <c r="H855" s="29">
        <f t="shared" si="54"/>
        <v>0</v>
      </c>
      <c r="I855" s="40">
        <f t="shared" si="55"/>
        <v>0</v>
      </c>
      <c r="M855" s="2">
        <v>440</v>
      </c>
    </row>
    <row r="856" spans="1:13" s="15" customFormat="1" ht="12.75">
      <c r="A856" s="12"/>
      <c r="B856" s="32"/>
      <c r="C856" s="12"/>
      <c r="D856" s="12"/>
      <c r="E856" s="12"/>
      <c r="F856" s="63"/>
      <c r="G856" s="30"/>
      <c r="H856" s="29">
        <f t="shared" si="54"/>
        <v>0</v>
      </c>
      <c r="I856" s="40">
        <f t="shared" si="55"/>
        <v>0</v>
      </c>
      <c r="M856" s="2">
        <v>440</v>
      </c>
    </row>
    <row r="857" spans="1:13" s="15" customFormat="1" ht="12.75">
      <c r="A857" s="12"/>
      <c r="B857" s="267">
        <v>50000</v>
      </c>
      <c r="C857" s="1" t="s">
        <v>463</v>
      </c>
      <c r="D857" s="12" t="s">
        <v>170</v>
      </c>
      <c r="E857" s="1" t="s">
        <v>464</v>
      </c>
      <c r="F857" s="51" t="s">
        <v>465</v>
      </c>
      <c r="G857" s="31" t="s">
        <v>43</v>
      </c>
      <c r="H857" s="29">
        <f t="shared" si="54"/>
        <v>-50000</v>
      </c>
      <c r="I857" s="40">
        <f t="shared" si="55"/>
        <v>113.63636363636364</v>
      </c>
      <c r="K857" s="15" t="s">
        <v>292</v>
      </c>
      <c r="M857" s="2">
        <v>440</v>
      </c>
    </row>
    <row r="858" spans="1:13" s="15" customFormat="1" ht="12.75">
      <c r="A858" s="12"/>
      <c r="B858" s="267">
        <v>50000</v>
      </c>
      <c r="C858" s="1" t="s">
        <v>463</v>
      </c>
      <c r="D858" s="12" t="s">
        <v>170</v>
      </c>
      <c r="E858" s="1" t="s">
        <v>464</v>
      </c>
      <c r="F858" s="51" t="s">
        <v>466</v>
      </c>
      <c r="G858" s="31" t="s">
        <v>43</v>
      </c>
      <c r="H858" s="29">
        <f t="shared" si="54"/>
        <v>-100000</v>
      </c>
      <c r="I858" s="40">
        <f t="shared" si="55"/>
        <v>113.63636363636364</v>
      </c>
      <c r="K858" s="15" t="s">
        <v>292</v>
      </c>
      <c r="M858" s="2">
        <v>440</v>
      </c>
    </row>
    <row r="859" spans="1:13" s="15" customFormat="1" ht="12.75">
      <c r="A859" s="12"/>
      <c r="B859" s="267">
        <v>20000</v>
      </c>
      <c r="C859" s="1" t="s">
        <v>463</v>
      </c>
      <c r="D859" s="12" t="s">
        <v>170</v>
      </c>
      <c r="E859" s="1" t="s">
        <v>464</v>
      </c>
      <c r="F859" s="51" t="s">
        <v>467</v>
      </c>
      <c r="G859" s="31" t="s">
        <v>43</v>
      </c>
      <c r="H859" s="29">
        <f t="shared" si="54"/>
        <v>-120000</v>
      </c>
      <c r="I859" s="40">
        <f t="shared" si="55"/>
        <v>45.45454545454545</v>
      </c>
      <c r="K859" s="15" t="s">
        <v>292</v>
      </c>
      <c r="M859" s="2">
        <v>440</v>
      </c>
    </row>
    <row r="860" spans="1:13" s="15" customFormat="1" ht="12.75">
      <c r="A860" s="12"/>
      <c r="B860" s="267">
        <v>70000</v>
      </c>
      <c r="C860" s="1" t="s">
        <v>463</v>
      </c>
      <c r="D860" s="12" t="s">
        <v>170</v>
      </c>
      <c r="E860" s="1" t="s">
        <v>464</v>
      </c>
      <c r="F860" s="51" t="s">
        <v>468</v>
      </c>
      <c r="G860" s="30" t="s">
        <v>48</v>
      </c>
      <c r="H860" s="29">
        <f t="shared" si="54"/>
        <v>-190000</v>
      </c>
      <c r="I860" s="40">
        <f t="shared" si="55"/>
        <v>159.0909090909091</v>
      </c>
      <c r="K860" s="15" t="s">
        <v>292</v>
      </c>
      <c r="M860" s="2">
        <v>440</v>
      </c>
    </row>
    <row r="861" spans="1:13" s="15" customFormat="1" ht="12.75">
      <c r="A861" s="12"/>
      <c r="B861" s="254">
        <v>50000</v>
      </c>
      <c r="C861" s="1" t="s">
        <v>463</v>
      </c>
      <c r="D861" s="12" t="s">
        <v>170</v>
      </c>
      <c r="E861" s="1" t="s">
        <v>464</v>
      </c>
      <c r="F861" s="51" t="s">
        <v>469</v>
      </c>
      <c r="G861" s="27" t="s">
        <v>116</v>
      </c>
      <c r="H861" s="29">
        <f t="shared" si="54"/>
        <v>-240000</v>
      </c>
      <c r="I861" s="40">
        <f t="shared" si="55"/>
        <v>113.63636363636364</v>
      </c>
      <c r="K861" s="15" t="s">
        <v>292</v>
      </c>
      <c r="M861" s="2">
        <v>440</v>
      </c>
    </row>
    <row r="862" spans="1:13" s="15" customFormat="1" ht="12.75">
      <c r="A862" s="12"/>
      <c r="B862" s="253">
        <v>125000</v>
      </c>
      <c r="C862" s="12" t="s">
        <v>463</v>
      </c>
      <c r="D862" s="12" t="s">
        <v>170</v>
      </c>
      <c r="E862" s="1" t="s">
        <v>464</v>
      </c>
      <c r="F862" s="65" t="s">
        <v>470</v>
      </c>
      <c r="G862" s="27" t="s">
        <v>471</v>
      </c>
      <c r="H862" s="29">
        <f t="shared" si="54"/>
        <v>-365000</v>
      </c>
      <c r="I862" s="40">
        <f>+B862/M862</f>
        <v>284.09090909090907</v>
      </c>
      <c r="K862" s="15" t="s">
        <v>292</v>
      </c>
      <c r="M862" s="2">
        <v>440</v>
      </c>
    </row>
    <row r="863" spans="1:13" s="15" customFormat="1" ht="12.75">
      <c r="A863" s="12"/>
      <c r="B863" s="253">
        <v>125000</v>
      </c>
      <c r="C863" s="12" t="s">
        <v>463</v>
      </c>
      <c r="D863" s="12" t="s">
        <v>170</v>
      </c>
      <c r="E863" s="1" t="s">
        <v>464</v>
      </c>
      <c r="F863" s="65" t="s">
        <v>472</v>
      </c>
      <c r="G863" s="27" t="s">
        <v>471</v>
      </c>
      <c r="H863" s="29">
        <f t="shared" si="54"/>
        <v>-490000</v>
      </c>
      <c r="I863" s="40">
        <f>+B863/M863</f>
        <v>284.09090909090907</v>
      </c>
      <c r="K863" s="15" t="s">
        <v>292</v>
      </c>
      <c r="M863" s="2">
        <v>440</v>
      </c>
    </row>
    <row r="864" spans="1:13" s="15" customFormat="1" ht="12.75">
      <c r="A864" s="12"/>
      <c r="B864" s="253">
        <v>125000</v>
      </c>
      <c r="C864" s="12" t="s">
        <v>463</v>
      </c>
      <c r="D864" s="12" t="s">
        <v>170</v>
      </c>
      <c r="E864" s="1" t="s">
        <v>464</v>
      </c>
      <c r="F864" s="65" t="s">
        <v>473</v>
      </c>
      <c r="G864" s="27" t="s">
        <v>471</v>
      </c>
      <c r="H864" s="29">
        <f t="shared" si="54"/>
        <v>-615000</v>
      </c>
      <c r="I864" s="40">
        <f>+B864/M864</f>
        <v>284.09090909090907</v>
      </c>
      <c r="K864" s="15" t="s">
        <v>292</v>
      </c>
      <c r="M864" s="2">
        <v>440</v>
      </c>
    </row>
    <row r="865" spans="1:13" s="15" customFormat="1" ht="12.75">
      <c r="A865" s="12"/>
      <c r="B865" s="253">
        <v>125000</v>
      </c>
      <c r="C865" s="12" t="s">
        <v>463</v>
      </c>
      <c r="D865" s="12" t="s">
        <v>170</v>
      </c>
      <c r="E865" s="1" t="s">
        <v>464</v>
      </c>
      <c r="F865" s="65" t="s">
        <v>474</v>
      </c>
      <c r="G865" s="27" t="s">
        <v>471</v>
      </c>
      <c r="H865" s="29">
        <f t="shared" si="54"/>
        <v>-740000</v>
      </c>
      <c r="I865" s="40">
        <f>+B865/M865</f>
        <v>284.09090909090907</v>
      </c>
      <c r="K865" s="15" t="s">
        <v>292</v>
      </c>
      <c r="M865" s="2">
        <v>440</v>
      </c>
    </row>
    <row r="866" spans="1:13" s="15" customFormat="1" ht="12.75">
      <c r="A866" s="12"/>
      <c r="B866" s="253">
        <v>125000</v>
      </c>
      <c r="C866" s="12" t="s">
        <v>463</v>
      </c>
      <c r="D866" s="12" t="s">
        <v>170</v>
      </c>
      <c r="E866" s="1" t="s">
        <v>464</v>
      </c>
      <c r="F866" s="249" t="s">
        <v>475</v>
      </c>
      <c r="G866" s="27" t="s">
        <v>471</v>
      </c>
      <c r="H866" s="29">
        <f t="shared" si="54"/>
        <v>-865000</v>
      </c>
      <c r="I866" s="40">
        <f>+B866/M866</f>
        <v>284.09090909090907</v>
      </c>
      <c r="K866" s="15" t="s">
        <v>292</v>
      </c>
      <c r="M866" s="2">
        <v>440</v>
      </c>
    </row>
    <row r="867" spans="1:13" s="58" customFormat="1" ht="12.75">
      <c r="A867" s="11"/>
      <c r="B867" s="56">
        <f>SUM(B857:B866)</f>
        <v>865000</v>
      </c>
      <c r="C867" s="11" t="s">
        <v>463</v>
      </c>
      <c r="D867" s="11"/>
      <c r="E867" s="11"/>
      <c r="F867" s="61"/>
      <c r="G867" s="18"/>
      <c r="H867" s="56">
        <v>0</v>
      </c>
      <c r="I867" s="57">
        <f t="shared" si="55"/>
        <v>1965.909090909091</v>
      </c>
      <c r="M867" s="2">
        <v>440</v>
      </c>
    </row>
    <row r="868" spans="1:13" s="15" customFormat="1" ht="12.75">
      <c r="A868" s="12"/>
      <c r="B868" s="29"/>
      <c r="C868" s="12"/>
      <c r="D868" s="12"/>
      <c r="E868" s="12"/>
      <c r="F868" s="63"/>
      <c r="G868" s="30"/>
      <c r="H868" s="29">
        <f t="shared" si="54"/>
        <v>0</v>
      </c>
      <c r="I868" s="40">
        <f t="shared" si="55"/>
        <v>0</v>
      </c>
      <c r="M868" s="2">
        <v>440</v>
      </c>
    </row>
    <row r="869" spans="6:13" ht="12.75">
      <c r="F869" s="51"/>
      <c r="H869" s="29">
        <f t="shared" si="54"/>
        <v>0</v>
      </c>
      <c r="I869" s="22">
        <f t="shared" si="55"/>
        <v>0</v>
      </c>
      <c r="M869" s="2">
        <v>440</v>
      </c>
    </row>
    <row r="870" spans="1:13" ht="12.75">
      <c r="A870" s="12"/>
      <c r="B870" s="176">
        <v>90000</v>
      </c>
      <c r="C870" s="102" t="s">
        <v>479</v>
      </c>
      <c r="D870" s="1" t="s">
        <v>170</v>
      </c>
      <c r="E870" s="12" t="s">
        <v>279</v>
      </c>
      <c r="F870" s="89" t="s">
        <v>278</v>
      </c>
      <c r="G870" s="30" t="s">
        <v>779</v>
      </c>
      <c r="H870" s="29">
        <f aca="true" t="shared" si="56" ref="H870:H936">H869-B870</f>
        <v>-90000</v>
      </c>
      <c r="I870" s="22">
        <f t="shared" si="55"/>
        <v>204.54545454545453</v>
      </c>
      <c r="M870" s="2">
        <v>440</v>
      </c>
    </row>
    <row r="871" spans="1:13" ht="12.75">
      <c r="A871" s="12"/>
      <c r="B871" s="279">
        <v>11655</v>
      </c>
      <c r="C871" s="102" t="s">
        <v>479</v>
      </c>
      <c r="D871" s="1" t="s">
        <v>170</v>
      </c>
      <c r="E871" s="12" t="s">
        <v>850</v>
      </c>
      <c r="F871" s="89"/>
      <c r="G871" s="30"/>
      <c r="H871" s="29">
        <f aca="true" t="shared" si="57" ref="H871:H879">H870-B871</f>
        <v>-101655</v>
      </c>
      <c r="I871" s="22">
        <f aca="true" t="shared" si="58" ref="I871:I879">+B871/M871</f>
        <v>26.488636363636363</v>
      </c>
      <c r="M871" s="2">
        <v>440</v>
      </c>
    </row>
    <row r="872" spans="1:13" s="58" customFormat="1" ht="12.75">
      <c r="A872" s="12"/>
      <c r="B872" s="176">
        <v>160000</v>
      </c>
      <c r="C872" s="102" t="s">
        <v>167</v>
      </c>
      <c r="D872" s="1" t="s">
        <v>170</v>
      </c>
      <c r="E872" s="12"/>
      <c r="F872" s="89" t="s">
        <v>278</v>
      </c>
      <c r="G872" s="30" t="s">
        <v>779</v>
      </c>
      <c r="H872" s="29">
        <f t="shared" si="57"/>
        <v>-261655</v>
      </c>
      <c r="I872" s="22">
        <f t="shared" si="58"/>
        <v>363.6363636363636</v>
      </c>
      <c r="J872"/>
      <c r="K872"/>
      <c r="L872"/>
      <c r="M872" s="2">
        <v>440</v>
      </c>
    </row>
    <row r="873" spans="1:13" s="58" customFormat="1" ht="12.75">
      <c r="A873" s="12"/>
      <c r="B873" s="279">
        <v>20720</v>
      </c>
      <c r="C873" s="102" t="s">
        <v>167</v>
      </c>
      <c r="D873" s="1" t="s">
        <v>170</v>
      </c>
      <c r="E873" s="12" t="s">
        <v>850</v>
      </c>
      <c r="F873" s="89"/>
      <c r="G873" s="30"/>
      <c r="H873" s="29">
        <f t="shared" si="57"/>
        <v>-282375</v>
      </c>
      <c r="I873" s="22">
        <f t="shared" si="58"/>
        <v>47.09090909090909</v>
      </c>
      <c r="J873"/>
      <c r="K873"/>
      <c r="L873"/>
      <c r="M873" s="2">
        <v>440</v>
      </c>
    </row>
    <row r="874" spans="1:13" ht="12.75">
      <c r="A874" s="12"/>
      <c r="B874" s="176">
        <v>210000</v>
      </c>
      <c r="C874" s="33" t="s">
        <v>292</v>
      </c>
      <c r="D874" s="1" t="s">
        <v>170</v>
      </c>
      <c r="E874" s="12"/>
      <c r="F874" s="89" t="s">
        <v>278</v>
      </c>
      <c r="G874" s="30" t="s">
        <v>779</v>
      </c>
      <c r="H874" s="29">
        <f t="shared" si="57"/>
        <v>-492375</v>
      </c>
      <c r="I874" s="22">
        <f t="shared" si="58"/>
        <v>477.27272727272725</v>
      </c>
      <c r="M874" s="2">
        <v>440</v>
      </c>
    </row>
    <row r="875" spans="1:13" ht="12.75">
      <c r="A875" s="12"/>
      <c r="B875" s="279">
        <v>27195</v>
      </c>
      <c r="C875" s="33" t="s">
        <v>292</v>
      </c>
      <c r="D875" s="1" t="s">
        <v>170</v>
      </c>
      <c r="E875" s="12" t="s">
        <v>850</v>
      </c>
      <c r="F875" s="89"/>
      <c r="G875" s="30"/>
      <c r="H875" s="29">
        <f t="shared" si="57"/>
        <v>-519570</v>
      </c>
      <c r="I875" s="22">
        <f t="shared" si="58"/>
        <v>61.80681818181818</v>
      </c>
      <c r="M875" s="2">
        <v>440</v>
      </c>
    </row>
    <row r="876" spans="1:13" ht="12.75">
      <c r="A876" s="12"/>
      <c r="B876" s="219">
        <v>150000</v>
      </c>
      <c r="C876" s="33" t="s">
        <v>480</v>
      </c>
      <c r="D876" s="1" t="s">
        <v>170</v>
      </c>
      <c r="E876" s="12"/>
      <c r="F876" s="89" t="s">
        <v>278</v>
      </c>
      <c r="G876" s="30" t="s">
        <v>779</v>
      </c>
      <c r="H876" s="29">
        <f t="shared" si="57"/>
        <v>-669570</v>
      </c>
      <c r="I876" s="22">
        <f t="shared" si="58"/>
        <v>340.90909090909093</v>
      </c>
      <c r="M876" s="2">
        <v>440</v>
      </c>
    </row>
    <row r="877" spans="1:13" ht="12.75">
      <c r="A877" s="12"/>
      <c r="B877" s="279">
        <v>19425</v>
      </c>
      <c r="C877" s="33" t="s">
        <v>480</v>
      </c>
      <c r="D877" s="1" t="s">
        <v>170</v>
      </c>
      <c r="E877" s="12" t="s">
        <v>850</v>
      </c>
      <c r="F877" s="89"/>
      <c r="G877" s="30"/>
      <c r="H877" s="29">
        <f t="shared" si="57"/>
        <v>-688995</v>
      </c>
      <c r="I877" s="22">
        <f t="shared" si="58"/>
        <v>44.14772727272727</v>
      </c>
      <c r="M877" s="2">
        <v>440</v>
      </c>
    </row>
    <row r="878" spans="1:13" ht="12.75">
      <c r="A878" s="12"/>
      <c r="B878" s="219">
        <v>130000</v>
      </c>
      <c r="C878" s="33" t="s">
        <v>358</v>
      </c>
      <c r="D878" s="1" t="s">
        <v>170</v>
      </c>
      <c r="E878" s="12" t="s">
        <v>279</v>
      </c>
      <c r="F878" s="89"/>
      <c r="G878" s="30" t="s">
        <v>779</v>
      </c>
      <c r="H878" s="29">
        <f t="shared" si="57"/>
        <v>-818995</v>
      </c>
      <c r="I878" s="22">
        <f t="shared" si="58"/>
        <v>295.45454545454544</v>
      </c>
      <c r="M878" s="2">
        <v>440</v>
      </c>
    </row>
    <row r="879" spans="1:13" ht="12.75">
      <c r="A879" s="12"/>
      <c r="B879" s="279">
        <v>16835</v>
      </c>
      <c r="C879" s="33" t="s">
        <v>358</v>
      </c>
      <c r="D879" s="1" t="s">
        <v>170</v>
      </c>
      <c r="E879" s="12" t="s">
        <v>850</v>
      </c>
      <c r="F879" s="89"/>
      <c r="G879" s="30"/>
      <c r="H879" s="29">
        <f t="shared" si="57"/>
        <v>-835830</v>
      </c>
      <c r="I879" s="22">
        <f t="shared" si="58"/>
        <v>38.26136363636363</v>
      </c>
      <c r="M879" s="2">
        <v>440</v>
      </c>
    </row>
    <row r="880" spans="1:13" ht="12.75">
      <c r="A880" s="11"/>
      <c r="B880" s="69">
        <f>SUM(B870:B879)</f>
        <v>835830</v>
      </c>
      <c r="C880" s="104" t="s">
        <v>854</v>
      </c>
      <c r="D880" s="11"/>
      <c r="E880" s="11"/>
      <c r="F880" s="90"/>
      <c r="G880" s="18"/>
      <c r="H880" s="95">
        <v>0</v>
      </c>
      <c r="I880" s="57">
        <f t="shared" si="55"/>
        <v>1899.6136363636363</v>
      </c>
      <c r="J880" s="58"/>
      <c r="K880" s="58"/>
      <c r="L880" s="58"/>
      <c r="M880" s="2">
        <v>440</v>
      </c>
    </row>
    <row r="881" spans="6:13" ht="12.75">
      <c r="F881" s="51"/>
      <c r="H881" s="6">
        <f t="shared" si="56"/>
        <v>0</v>
      </c>
      <c r="I881" s="22">
        <f t="shared" si="55"/>
        <v>0</v>
      </c>
      <c r="M881" s="2">
        <v>440</v>
      </c>
    </row>
    <row r="882" spans="6:13" ht="12.75">
      <c r="F882" s="51"/>
      <c r="H882" s="6">
        <f t="shared" si="56"/>
        <v>0</v>
      </c>
      <c r="I882" s="22">
        <f t="shared" si="55"/>
        <v>0</v>
      </c>
      <c r="M882" s="2">
        <v>440</v>
      </c>
    </row>
    <row r="883" spans="6:13" ht="12.75">
      <c r="F883" s="51"/>
      <c r="H883" s="6">
        <f t="shared" si="56"/>
        <v>0</v>
      </c>
      <c r="I883" s="22">
        <f t="shared" si="55"/>
        <v>0</v>
      </c>
      <c r="M883" s="2">
        <v>440</v>
      </c>
    </row>
    <row r="884" spans="6:13" ht="12.75">
      <c r="F884" s="51"/>
      <c r="H884" s="6">
        <f t="shared" si="56"/>
        <v>0</v>
      </c>
      <c r="I884" s="22">
        <f t="shared" si="55"/>
        <v>0</v>
      </c>
      <c r="M884" s="2">
        <v>440</v>
      </c>
    </row>
    <row r="885" spans="1:13" ht="13.5" thickBot="1">
      <c r="A885" s="45"/>
      <c r="B885" s="86">
        <f>+B971+B975+B980+B986+B991+B1119+B1123+B1160+B1186+B1197</f>
        <v>1497785</v>
      </c>
      <c r="C885" s="45"/>
      <c r="D885" s="44" t="s">
        <v>266</v>
      </c>
      <c r="E885" s="42"/>
      <c r="F885" s="98"/>
      <c r="G885" s="47"/>
      <c r="H885" s="105">
        <f t="shared" si="56"/>
        <v>-1497785</v>
      </c>
      <c r="I885" s="49">
        <f t="shared" si="55"/>
        <v>3404.056818181818</v>
      </c>
      <c r="J885" s="50"/>
      <c r="K885" s="50"/>
      <c r="L885" s="50"/>
      <c r="M885" s="2">
        <v>440</v>
      </c>
    </row>
    <row r="886" spans="6:13" ht="12.75">
      <c r="F886" s="51"/>
      <c r="H886" s="6">
        <v>0</v>
      </c>
      <c r="I886" s="22">
        <f t="shared" si="55"/>
        <v>0</v>
      </c>
      <c r="M886" s="2">
        <v>440</v>
      </c>
    </row>
    <row r="887" spans="6:13" ht="12.75">
      <c r="F887" s="51"/>
      <c r="H887" s="6">
        <f t="shared" si="56"/>
        <v>0</v>
      </c>
      <c r="I887" s="22">
        <f t="shared" si="55"/>
        <v>0</v>
      </c>
      <c r="M887" s="2">
        <v>440</v>
      </c>
    </row>
    <row r="888" spans="2:13" ht="12.75">
      <c r="B888" s="254">
        <v>5000</v>
      </c>
      <c r="C888" s="1" t="s">
        <v>18</v>
      </c>
      <c r="D888" s="12" t="s">
        <v>266</v>
      </c>
      <c r="E888" s="1" t="s">
        <v>481</v>
      </c>
      <c r="F888" s="51" t="s">
        <v>482</v>
      </c>
      <c r="G888" s="27" t="s">
        <v>26</v>
      </c>
      <c r="H888" s="6">
        <f t="shared" si="56"/>
        <v>-5000</v>
      </c>
      <c r="I888" s="22">
        <v>10</v>
      </c>
      <c r="K888" t="s">
        <v>18</v>
      </c>
      <c r="M888" s="2">
        <v>440</v>
      </c>
    </row>
    <row r="889" spans="2:13" ht="12.75">
      <c r="B889" s="254">
        <v>2500</v>
      </c>
      <c r="C889" s="1" t="s">
        <v>18</v>
      </c>
      <c r="D889" s="12" t="s">
        <v>266</v>
      </c>
      <c r="E889" s="1" t="s">
        <v>481</v>
      </c>
      <c r="F889" s="51" t="s">
        <v>483</v>
      </c>
      <c r="G889" s="27" t="s">
        <v>22</v>
      </c>
      <c r="H889" s="6">
        <f t="shared" si="56"/>
        <v>-7500</v>
      </c>
      <c r="I889" s="22">
        <v>5</v>
      </c>
      <c r="K889" t="s">
        <v>18</v>
      </c>
      <c r="M889" s="2">
        <v>440</v>
      </c>
    </row>
    <row r="890" spans="2:13" ht="12.75">
      <c r="B890" s="254">
        <v>2500</v>
      </c>
      <c r="C890" s="1" t="s">
        <v>18</v>
      </c>
      <c r="D890" s="1" t="s">
        <v>266</v>
      </c>
      <c r="E890" s="1" t="s">
        <v>481</v>
      </c>
      <c r="F890" s="51" t="s">
        <v>484</v>
      </c>
      <c r="G890" s="27" t="s">
        <v>43</v>
      </c>
      <c r="H890" s="6">
        <f t="shared" si="56"/>
        <v>-10000</v>
      </c>
      <c r="I890" s="22">
        <v>5</v>
      </c>
      <c r="K890" t="s">
        <v>18</v>
      </c>
      <c r="M890" s="2">
        <v>440</v>
      </c>
    </row>
    <row r="891" spans="2:13" ht="12.75">
      <c r="B891" s="254">
        <v>5000</v>
      </c>
      <c r="C891" s="1" t="s">
        <v>18</v>
      </c>
      <c r="D891" s="1" t="s">
        <v>266</v>
      </c>
      <c r="E891" s="1" t="s">
        <v>481</v>
      </c>
      <c r="F891" s="51" t="s">
        <v>485</v>
      </c>
      <c r="G891" s="27" t="s">
        <v>45</v>
      </c>
      <c r="H891" s="6">
        <f t="shared" si="56"/>
        <v>-15000</v>
      </c>
      <c r="I891" s="22">
        <v>10</v>
      </c>
      <c r="K891" t="s">
        <v>18</v>
      </c>
      <c r="M891" s="2">
        <v>440</v>
      </c>
    </row>
    <row r="892" spans="2:13" ht="12.75">
      <c r="B892" s="254">
        <v>5000</v>
      </c>
      <c r="C892" s="1" t="s">
        <v>18</v>
      </c>
      <c r="D892" s="1" t="s">
        <v>266</v>
      </c>
      <c r="E892" s="1" t="s">
        <v>481</v>
      </c>
      <c r="F892" s="51" t="s">
        <v>486</v>
      </c>
      <c r="G892" s="27" t="s">
        <v>47</v>
      </c>
      <c r="H892" s="6">
        <f t="shared" si="56"/>
        <v>-20000</v>
      </c>
      <c r="I892" s="22">
        <v>10</v>
      </c>
      <c r="K892" t="s">
        <v>18</v>
      </c>
      <c r="M892" s="2">
        <v>440</v>
      </c>
    </row>
    <row r="893" spans="2:13" ht="12.75">
      <c r="B893" s="254">
        <v>2500</v>
      </c>
      <c r="C893" s="1" t="s">
        <v>18</v>
      </c>
      <c r="D893" s="1" t="s">
        <v>266</v>
      </c>
      <c r="E893" s="1" t="s">
        <v>481</v>
      </c>
      <c r="F893" s="51" t="s">
        <v>788</v>
      </c>
      <c r="G893" s="27" t="s">
        <v>48</v>
      </c>
      <c r="H893" s="6">
        <f t="shared" si="56"/>
        <v>-22500</v>
      </c>
      <c r="I893" s="22">
        <v>5</v>
      </c>
      <c r="K893" t="s">
        <v>18</v>
      </c>
      <c r="M893" s="2">
        <v>440</v>
      </c>
    </row>
    <row r="894" spans="2:13" ht="12.75">
      <c r="B894" s="254">
        <v>5000</v>
      </c>
      <c r="C894" s="1" t="s">
        <v>18</v>
      </c>
      <c r="D894" s="1" t="s">
        <v>266</v>
      </c>
      <c r="E894" s="1" t="s">
        <v>481</v>
      </c>
      <c r="F894" s="63" t="s">
        <v>789</v>
      </c>
      <c r="G894" s="27" t="s">
        <v>49</v>
      </c>
      <c r="H894" s="6">
        <f t="shared" si="56"/>
        <v>-27500</v>
      </c>
      <c r="I894" s="22">
        <v>10</v>
      </c>
      <c r="K894" t="s">
        <v>18</v>
      </c>
      <c r="M894" s="2">
        <v>440</v>
      </c>
    </row>
    <row r="895" spans="2:13" ht="12.75">
      <c r="B895" s="254">
        <v>2500</v>
      </c>
      <c r="C895" s="1" t="s">
        <v>18</v>
      </c>
      <c r="D895" s="1" t="s">
        <v>266</v>
      </c>
      <c r="E895" s="1" t="s">
        <v>481</v>
      </c>
      <c r="F895" s="63" t="s">
        <v>790</v>
      </c>
      <c r="G895" s="27" t="s">
        <v>69</v>
      </c>
      <c r="H895" s="6">
        <f t="shared" si="56"/>
        <v>-30000</v>
      </c>
      <c r="I895" s="22">
        <v>5</v>
      </c>
      <c r="K895" t="s">
        <v>18</v>
      </c>
      <c r="M895" s="2">
        <v>440</v>
      </c>
    </row>
    <row r="896" spans="2:13" ht="12.75">
      <c r="B896" s="254">
        <v>2500</v>
      </c>
      <c r="C896" s="1" t="s">
        <v>18</v>
      </c>
      <c r="D896" s="1" t="s">
        <v>266</v>
      </c>
      <c r="E896" s="1" t="s">
        <v>481</v>
      </c>
      <c r="F896" s="63" t="s">
        <v>791</v>
      </c>
      <c r="G896" s="27" t="s">
        <v>81</v>
      </c>
      <c r="H896" s="6">
        <f t="shared" si="56"/>
        <v>-32500</v>
      </c>
      <c r="I896" s="22">
        <v>5</v>
      </c>
      <c r="K896" t="s">
        <v>18</v>
      </c>
      <c r="M896" s="2">
        <v>440</v>
      </c>
    </row>
    <row r="897" spans="2:13" ht="12.75">
      <c r="B897" s="254">
        <v>5000</v>
      </c>
      <c r="C897" s="1" t="s">
        <v>18</v>
      </c>
      <c r="D897" s="1" t="s">
        <v>266</v>
      </c>
      <c r="E897" s="1" t="s">
        <v>481</v>
      </c>
      <c r="F897" s="63" t="s">
        <v>792</v>
      </c>
      <c r="G897" s="27" t="s">
        <v>82</v>
      </c>
      <c r="H897" s="6">
        <f t="shared" si="56"/>
        <v>-37500</v>
      </c>
      <c r="I897" s="22">
        <v>10</v>
      </c>
      <c r="K897" t="s">
        <v>18</v>
      </c>
      <c r="M897" s="2">
        <v>440</v>
      </c>
    </row>
    <row r="898" spans="2:13" ht="12.75">
      <c r="B898" s="254">
        <v>5000</v>
      </c>
      <c r="C898" s="1" t="s">
        <v>18</v>
      </c>
      <c r="D898" s="1" t="s">
        <v>266</v>
      </c>
      <c r="E898" s="1" t="s">
        <v>481</v>
      </c>
      <c r="F898" s="51" t="s">
        <v>793</v>
      </c>
      <c r="G898" s="27" t="s">
        <v>84</v>
      </c>
      <c r="H898" s="6">
        <f t="shared" si="56"/>
        <v>-42500</v>
      </c>
      <c r="I898" s="22">
        <v>10</v>
      </c>
      <c r="K898" t="s">
        <v>18</v>
      </c>
      <c r="M898" s="2">
        <v>440</v>
      </c>
    </row>
    <row r="899" spans="2:13" ht="12.75">
      <c r="B899" s="254">
        <v>2500</v>
      </c>
      <c r="C899" s="1" t="s">
        <v>18</v>
      </c>
      <c r="D899" s="1" t="s">
        <v>266</v>
      </c>
      <c r="E899" s="1" t="s">
        <v>481</v>
      </c>
      <c r="F899" s="51" t="s">
        <v>487</v>
      </c>
      <c r="G899" s="27" t="s">
        <v>194</v>
      </c>
      <c r="H899" s="6">
        <f t="shared" si="56"/>
        <v>-45000</v>
      </c>
      <c r="I899" s="22">
        <v>5</v>
      </c>
      <c r="K899" t="s">
        <v>18</v>
      </c>
      <c r="M899" s="2">
        <v>440</v>
      </c>
    </row>
    <row r="900" spans="2:13" ht="12.75">
      <c r="B900" s="254">
        <v>2500</v>
      </c>
      <c r="C900" s="1" t="s">
        <v>18</v>
      </c>
      <c r="D900" s="1" t="s">
        <v>266</v>
      </c>
      <c r="E900" s="1" t="s">
        <v>481</v>
      </c>
      <c r="F900" s="51" t="s">
        <v>488</v>
      </c>
      <c r="G900" s="27" t="s">
        <v>243</v>
      </c>
      <c r="H900" s="6">
        <f t="shared" si="56"/>
        <v>-47500</v>
      </c>
      <c r="I900" s="22">
        <v>5</v>
      </c>
      <c r="K900" t="s">
        <v>18</v>
      </c>
      <c r="M900" s="2">
        <v>440</v>
      </c>
    </row>
    <row r="901" spans="2:13" ht="12.75">
      <c r="B901" s="254">
        <v>2500</v>
      </c>
      <c r="C901" s="1" t="s">
        <v>18</v>
      </c>
      <c r="D901" s="1" t="s">
        <v>266</v>
      </c>
      <c r="E901" s="1" t="s">
        <v>481</v>
      </c>
      <c r="F901" s="51" t="s">
        <v>489</v>
      </c>
      <c r="G901" s="27" t="s">
        <v>295</v>
      </c>
      <c r="H901" s="6">
        <f t="shared" si="56"/>
        <v>-50000</v>
      </c>
      <c r="I901" s="22">
        <v>5</v>
      </c>
      <c r="K901" t="s">
        <v>18</v>
      </c>
      <c r="M901" s="2">
        <v>440</v>
      </c>
    </row>
    <row r="902" spans="2:13" ht="12.75">
      <c r="B902" s="254">
        <v>5000</v>
      </c>
      <c r="C902" s="1" t="s">
        <v>18</v>
      </c>
      <c r="D902" s="1" t="s">
        <v>266</v>
      </c>
      <c r="E902" s="1" t="s">
        <v>481</v>
      </c>
      <c r="F902" s="51" t="s">
        <v>490</v>
      </c>
      <c r="G902" s="27" t="s">
        <v>116</v>
      </c>
      <c r="H902" s="6">
        <f t="shared" si="56"/>
        <v>-55000</v>
      </c>
      <c r="I902" s="22">
        <v>10</v>
      </c>
      <c r="K902" t="s">
        <v>18</v>
      </c>
      <c r="M902" s="2">
        <v>440</v>
      </c>
    </row>
    <row r="903" spans="2:13" ht="12.75">
      <c r="B903" s="254">
        <v>5000</v>
      </c>
      <c r="C903" s="1" t="s">
        <v>18</v>
      </c>
      <c r="D903" s="1" t="s">
        <v>266</v>
      </c>
      <c r="E903" s="1" t="s">
        <v>481</v>
      </c>
      <c r="F903" s="51" t="s">
        <v>491</v>
      </c>
      <c r="G903" s="27" t="s">
        <v>118</v>
      </c>
      <c r="H903" s="6">
        <f t="shared" si="56"/>
        <v>-60000</v>
      </c>
      <c r="I903" s="22">
        <v>10</v>
      </c>
      <c r="K903" t="s">
        <v>18</v>
      </c>
      <c r="M903" s="2">
        <v>440</v>
      </c>
    </row>
    <row r="904" spans="2:13" ht="12.75">
      <c r="B904" s="254">
        <v>2500</v>
      </c>
      <c r="C904" s="1" t="s">
        <v>18</v>
      </c>
      <c r="D904" s="1" t="s">
        <v>266</v>
      </c>
      <c r="E904" s="1" t="s">
        <v>481</v>
      </c>
      <c r="F904" s="51" t="s">
        <v>492</v>
      </c>
      <c r="G904" s="27" t="s">
        <v>122</v>
      </c>
      <c r="H904" s="6">
        <f t="shared" si="56"/>
        <v>-62500</v>
      </c>
      <c r="I904" s="22">
        <v>5</v>
      </c>
      <c r="K904" t="s">
        <v>18</v>
      </c>
      <c r="M904" s="2">
        <v>440</v>
      </c>
    </row>
    <row r="905" spans="2:13" ht="12.75">
      <c r="B905" s="254">
        <v>5000</v>
      </c>
      <c r="C905" s="1" t="s">
        <v>18</v>
      </c>
      <c r="D905" s="1" t="s">
        <v>266</v>
      </c>
      <c r="E905" s="1" t="s">
        <v>481</v>
      </c>
      <c r="F905" s="51" t="s">
        <v>493</v>
      </c>
      <c r="G905" s="27" t="s">
        <v>125</v>
      </c>
      <c r="H905" s="6">
        <f t="shared" si="56"/>
        <v>-67500</v>
      </c>
      <c r="I905" s="22">
        <v>10</v>
      </c>
      <c r="K905" t="s">
        <v>18</v>
      </c>
      <c r="M905" s="2">
        <v>440</v>
      </c>
    </row>
    <row r="906" spans="2:13" ht="12.75">
      <c r="B906" s="254">
        <v>2500</v>
      </c>
      <c r="C906" s="1" t="s">
        <v>18</v>
      </c>
      <c r="D906" s="1" t="s">
        <v>266</v>
      </c>
      <c r="E906" s="1" t="s">
        <v>481</v>
      </c>
      <c r="F906" s="51" t="s">
        <v>494</v>
      </c>
      <c r="G906" s="27" t="s">
        <v>127</v>
      </c>
      <c r="H906" s="6">
        <f t="shared" si="56"/>
        <v>-70000</v>
      </c>
      <c r="I906" s="22">
        <v>5</v>
      </c>
      <c r="K906" t="s">
        <v>18</v>
      </c>
      <c r="M906" s="2">
        <v>440</v>
      </c>
    </row>
    <row r="907" spans="2:13" ht="12.75">
      <c r="B907" s="254">
        <v>2500</v>
      </c>
      <c r="C907" s="1" t="s">
        <v>18</v>
      </c>
      <c r="D907" s="1" t="s">
        <v>266</v>
      </c>
      <c r="E907" s="1" t="s">
        <v>481</v>
      </c>
      <c r="F907" s="51" t="s">
        <v>495</v>
      </c>
      <c r="G907" s="27" t="s">
        <v>132</v>
      </c>
      <c r="H907" s="6">
        <f t="shared" si="56"/>
        <v>-72500</v>
      </c>
      <c r="I907" s="22">
        <v>5</v>
      </c>
      <c r="K907" t="s">
        <v>18</v>
      </c>
      <c r="M907" s="2">
        <v>440</v>
      </c>
    </row>
    <row r="908" spans="2:13" ht="12.75">
      <c r="B908" s="254">
        <v>5000</v>
      </c>
      <c r="C908" s="1" t="s">
        <v>18</v>
      </c>
      <c r="D908" s="1" t="s">
        <v>266</v>
      </c>
      <c r="E908" s="1" t="s">
        <v>481</v>
      </c>
      <c r="F908" s="51" t="s">
        <v>496</v>
      </c>
      <c r="G908" s="27" t="s">
        <v>134</v>
      </c>
      <c r="H908" s="6">
        <f t="shared" si="56"/>
        <v>-77500</v>
      </c>
      <c r="I908" s="22">
        <v>10</v>
      </c>
      <c r="K908" t="s">
        <v>18</v>
      </c>
      <c r="M908" s="2">
        <v>440</v>
      </c>
    </row>
    <row r="909" spans="2:13" ht="12.75">
      <c r="B909" s="254">
        <v>5000</v>
      </c>
      <c r="C909" s="1" t="s">
        <v>18</v>
      </c>
      <c r="D909" s="1" t="s">
        <v>266</v>
      </c>
      <c r="E909" s="1" t="s">
        <v>481</v>
      </c>
      <c r="F909" s="51" t="s">
        <v>497</v>
      </c>
      <c r="G909" s="27" t="s">
        <v>181</v>
      </c>
      <c r="H909" s="6">
        <f t="shared" si="56"/>
        <v>-82500</v>
      </c>
      <c r="I909" s="22">
        <v>10</v>
      </c>
      <c r="K909" t="s">
        <v>18</v>
      </c>
      <c r="M909" s="2">
        <v>440</v>
      </c>
    </row>
    <row r="910" spans="2:13" ht="12.75">
      <c r="B910" s="254">
        <v>5000</v>
      </c>
      <c r="C910" s="1" t="s">
        <v>18</v>
      </c>
      <c r="D910" s="1" t="s">
        <v>266</v>
      </c>
      <c r="E910" s="1" t="s">
        <v>481</v>
      </c>
      <c r="F910" s="51" t="s">
        <v>498</v>
      </c>
      <c r="G910" s="27" t="s">
        <v>187</v>
      </c>
      <c r="H910" s="6">
        <f t="shared" si="56"/>
        <v>-87500</v>
      </c>
      <c r="I910" s="22">
        <v>10</v>
      </c>
      <c r="K910" t="s">
        <v>18</v>
      </c>
      <c r="M910" s="2">
        <v>440</v>
      </c>
    </row>
    <row r="911" spans="2:13" ht="12.75">
      <c r="B911" s="254">
        <v>2500</v>
      </c>
      <c r="C911" s="1" t="s">
        <v>18</v>
      </c>
      <c r="D911" s="1" t="s">
        <v>266</v>
      </c>
      <c r="E911" s="1" t="s">
        <v>481</v>
      </c>
      <c r="F911" s="51" t="s">
        <v>499</v>
      </c>
      <c r="G911" s="27" t="s">
        <v>166</v>
      </c>
      <c r="H911" s="6">
        <f t="shared" si="56"/>
        <v>-90000</v>
      </c>
      <c r="I911" s="22">
        <v>5</v>
      </c>
      <c r="K911" t="s">
        <v>18</v>
      </c>
      <c r="M911" s="2">
        <v>440</v>
      </c>
    </row>
    <row r="912" spans="2:13" ht="12.75">
      <c r="B912" s="254">
        <v>5000</v>
      </c>
      <c r="C912" s="1" t="s">
        <v>18</v>
      </c>
      <c r="D912" s="1" t="s">
        <v>266</v>
      </c>
      <c r="E912" s="1" t="s">
        <v>481</v>
      </c>
      <c r="F912" s="51" t="s">
        <v>500</v>
      </c>
      <c r="G912" s="27" t="s">
        <v>173</v>
      </c>
      <c r="H912" s="6">
        <f t="shared" si="56"/>
        <v>-95000</v>
      </c>
      <c r="I912" s="22">
        <v>10</v>
      </c>
      <c r="K912" t="s">
        <v>18</v>
      </c>
      <c r="M912" s="2">
        <v>440</v>
      </c>
    </row>
    <row r="913" spans="1:13" ht="12.75">
      <c r="A913" s="12"/>
      <c r="B913" s="253">
        <v>2500</v>
      </c>
      <c r="C913" s="1" t="s">
        <v>18</v>
      </c>
      <c r="D913" s="12" t="s">
        <v>266</v>
      </c>
      <c r="E913" s="12" t="s">
        <v>501</v>
      </c>
      <c r="F913" s="51" t="s">
        <v>502</v>
      </c>
      <c r="G913" s="30" t="s">
        <v>26</v>
      </c>
      <c r="H913" s="6">
        <f t="shared" si="56"/>
        <v>-97500</v>
      </c>
      <c r="I913" s="40">
        <v>5</v>
      </c>
      <c r="J913" s="15"/>
      <c r="K913" t="s">
        <v>18</v>
      </c>
      <c r="L913" s="15"/>
      <c r="M913" s="2">
        <v>440</v>
      </c>
    </row>
    <row r="914" spans="1:13" ht="12.75">
      <c r="A914" s="12"/>
      <c r="B914" s="253">
        <v>2500</v>
      </c>
      <c r="C914" s="1" t="s">
        <v>18</v>
      </c>
      <c r="D914" s="12" t="s">
        <v>266</v>
      </c>
      <c r="E914" s="12" t="s">
        <v>501</v>
      </c>
      <c r="F914" s="51" t="s">
        <v>503</v>
      </c>
      <c r="G914" s="30" t="s">
        <v>504</v>
      </c>
      <c r="H914" s="6">
        <f t="shared" si="56"/>
        <v>-100000</v>
      </c>
      <c r="I914" s="40">
        <v>5</v>
      </c>
      <c r="J914" s="15"/>
      <c r="K914" t="s">
        <v>18</v>
      </c>
      <c r="L914" s="15"/>
      <c r="M914" s="2">
        <v>440</v>
      </c>
    </row>
    <row r="915" spans="2:13" ht="12.75">
      <c r="B915" s="254">
        <v>2500</v>
      </c>
      <c r="C915" s="1" t="s">
        <v>18</v>
      </c>
      <c r="D915" s="1" t="s">
        <v>266</v>
      </c>
      <c r="E915" s="1" t="s">
        <v>501</v>
      </c>
      <c r="F915" s="51" t="s">
        <v>505</v>
      </c>
      <c r="G915" s="27" t="s">
        <v>43</v>
      </c>
      <c r="H915" s="6">
        <f t="shared" si="56"/>
        <v>-102500</v>
      </c>
      <c r="I915" s="22">
        <v>5</v>
      </c>
      <c r="K915" t="s">
        <v>18</v>
      </c>
      <c r="M915" s="2">
        <v>440</v>
      </c>
    </row>
    <row r="916" spans="2:13" ht="12.75">
      <c r="B916" s="254">
        <v>2500</v>
      </c>
      <c r="C916" s="1" t="s">
        <v>18</v>
      </c>
      <c r="D916" s="1" t="s">
        <v>266</v>
      </c>
      <c r="E916" s="1" t="s">
        <v>501</v>
      </c>
      <c r="F916" s="51" t="s">
        <v>506</v>
      </c>
      <c r="G916" s="27" t="s">
        <v>45</v>
      </c>
      <c r="H916" s="6">
        <f t="shared" si="56"/>
        <v>-105000</v>
      </c>
      <c r="I916" s="22">
        <v>5</v>
      </c>
      <c r="K916" t="s">
        <v>18</v>
      </c>
      <c r="M916" s="2">
        <v>440</v>
      </c>
    </row>
    <row r="917" spans="2:13" ht="12.75">
      <c r="B917" s="254">
        <v>2500</v>
      </c>
      <c r="C917" s="1" t="s">
        <v>18</v>
      </c>
      <c r="D917" s="1" t="s">
        <v>266</v>
      </c>
      <c r="E917" s="1" t="s">
        <v>501</v>
      </c>
      <c r="F917" s="51" t="s">
        <v>507</v>
      </c>
      <c r="G917" s="27" t="s">
        <v>47</v>
      </c>
      <c r="H917" s="6">
        <f t="shared" si="56"/>
        <v>-107500</v>
      </c>
      <c r="I917" s="22">
        <v>5</v>
      </c>
      <c r="K917" t="s">
        <v>18</v>
      </c>
      <c r="M917" s="2">
        <v>440</v>
      </c>
    </row>
    <row r="918" spans="2:13" ht="12.75">
      <c r="B918" s="254">
        <v>2500</v>
      </c>
      <c r="C918" s="1" t="s">
        <v>18</v>
      </c>
      <c r="D918" s="1" t="s">
        <v>266</v>
      </c>
      <c r="E918" s="1" t="s">
        <v>501</v>
      </c>
      <c r="F918" s="51" t="s">
        <v>794</v>
      </c>
      <c r="G918" s="27" t="s">
        <v>48</v>
      </c>
      <c r="H918" s="6">
        <f t="shared" si="56"/>
        <v>-110000</v>
      </c>
      <c r="I918" s="22">
        <v>5</v>
      </c>
      <c r="K918" t="s">
        <v>18</v>
      </c>
      <c r="M918" s="2">
        <v>440</v>
      </c>
    </row>
    <row r="919" spans="2:13" ht="12.75">
      <c r="B919" s="254">
        <v>2500</v>
      </c>
      <c r="C919" s="1" t="s">
        <v>18</v>
      </c>
      <c r="D919" s="1" t="s">
        <v>266</v>
      </c>
      <c r="E919" s="1" t="s">
        <v>501</v>
      </c>
      <c r="F919" s="51" t="s">
        <v>795</v>
      </c>
      <c r="G919" s="27" t="s">
        <v>49</v>
      </c>
      <c r="H919" s="6">
        <f t="shared" si="56"/>
        <v>-112500</v>
      </c>
      <c r="I919" s="22">
        <v>5</v>
      </c>
      <c r="K919" t="s">
        <v>18</v>
      </c>
      <c r="M919" s="2">
        <v>440</v>
      </c>
    </row>
    <row r="920" spans="1:13" ht="12.75">
      <c r="A920" s="12"/>
      <c r="B920" s="253">
        <v>2500</v>
      </c>
      <c r="C920" s="1" t="s">
        <v>18</v>
      </c>
      <c r="D920" s="12" t="s">
        <v>266</v>
      </c>
      <c r="E920" s="12" t="s">
        <v>501</v>
      </c>
      <c r="F920" s="51" t="s">
        <v>508</v>
      </c>
      <c r="G920" s="30" t="s">
        <v>69</v>
      </c>
      <c r="H920" s="6">
        <f t="shared" si="56"/>
        <v>-115000</v>
      </c>
      <c r="I920" s="40">
        <v>5</v>
      </c>
      <c r="J920" s="15"/>
      <c r="K920" t="s">
        <v>18</v>
      </c>
      <c r="L920" s="15"/>
      <c r="M920" s="2">
        <v>440</v>
      </c>
    </row>
    <row r="921" spans="2:13" ht="12.75">
      <c r="B921" s="254">
        <v>2500</v>
      </c>
      <c r="C921" s="1" t="s">
        <v>18</v>
      </c>
      <c r="D921" s="1" t="s">
        <v>266</v>
      </c>
      <c r="E921" s="1" t="s">
        <v>501</v>
      </c>
      <c r="F921" s="51" t="s">
        <v>796</v>
      </c>
      <c r="G921" s="27" t="s">
        <v>82</v>
      </c>
      <c r="H921" s="6">
        <f t="shared" si="56"/>
        <v>-117500</v>
      </c>
      <c r="I921" s="22">
        <v>5</v>
      </c>
      <c r="K921" t="s">
        <v>18</v>
      </c>
      <c r="M921" s="2">
        <v>440</v>
      </c>
    </row>
    <row r="922" spans="2:13" ht="12.75">
      <c r="B922" s="254">
        <v>2500</v>
      </c>
      <c r="C922" s="1" t="s">
        <v>18</v>
      </c>
      <c r="D922" s="1" t="s">
        <v>266</v>
      </c>
      <c r="E922" s="1" t="s">
        <v>501</v>
      </c>
      <c r="F922" s="51" t="s">
        <v>797</v>
      </c>
      <c r="G922" s="27" t="s">
        <v>83</v>
      </c>
      <c r="H922" s="6">
        <f t="shared" si="56"/>
        <v>-120000</v>
      </c>
      <c r="I922" s="22">
        <v>5</v>
      </c>
      <c r="K922" t="s">
        <v>18</v>
      </c>
      <c r="M922" s="2">
        <v>440</v>
      </c>
    </row>
    <row r="923" spans="2:13" ht="12.75">
      <c r="B923" s="254">
        <v>1000</v>
      </c>
      <c r="C923" s="1" t="s">
        <v>18</v>
      </c>
      <c r="D923" s="1" t="s">
        <v>266</v>
      </c>
      <c r="E923" s="1" t="s">
        <v>501</v>
      </c>
      <c r="F923" s="51" t="s">
        <v>798</v>
      </c>
      <c r="G923" s="27" t="s">
        <v>84</v>
      </c>
      <c r="H923" s="6">
        <f t="shared" si="56"/>
        <v>-121000</v>
      </c>
      <c r="I923" s="22">
        <v>2</v>
      </c>
      <c r="K923" t="s">
        <v>18</v>
      </c>
      <c r="M923" s="2">
        <v>440</v>
      </c>
    </row>
    <row r="924" spans="2:13" ht="12.75">
      <c r="B924" s="254">
        <v>2500</v>
      </c>
      <c r="C924" s="1" t="s">
        <v>18</v>
      </c>
      <c r="D924" s="1" t="s">
        <v>266</v>
      </c>
      <c r="E924" s="1" t="s">
        <v>501</v>
      </c>
      <c r="F924" s="51" t="s">
        <v>509</v>
      </c>
      <c r="G924" s="27" t="s">
        <v>194</v>
      </c>
      <c r="H924" s="6">
        <f t="shared" si="56"/>
        <v>-123500</v>
      </c>
      <c r="I924" s="22">
        <v>5</v>
      </c>
      <c r="K924" t="s">
        <v>18</v>
      </c>
      <c r="M924" s="2">
        <v>440</v>
      </c>
    </row>
    <row r="925" spans="2:13" ht="12.75">
      <c r="B925" s="254">
        <v>2500</v>
      </c>
      <c r="C925" s="1" t="s">
        <v>18</v>
      </c>
      <c r="D925" s="1" t="s">
        <v>266</v>
      </c>
      <c r="E925" s="1" t="s">
        <v>501</v>
      </c>
      <c r="F925" s="51" t="s">
        <v>510</v>
      </c>
      <c r="G925" s="27" t="s">
        <v>116</v>
      </c>
      <c r="H925" s="6">
        <f t="shared" si="56"/>
        <v>-126000</v>
      </c>
      <c r="I925" s="22">
        <v>5</v>
      </c>
      <c r="K925" t="s">
        <v>18</v>
      </c>
      <c r="M925" s="2">
        <v>440</v>
      </c>
    </row>
    <row r="926" spans="2:13" ht="12.75">
      <c r="B926" s="254">
        <v>2500</v>
      </c>
      <c r="C926" s="1" t="s">
        <v>18</v>
      </c>
      <c r="D926" s="1" t="s">
        <v>266</v>
      </c>
      <c r="E926" s="1" t="s">
        <v>501</v>
      </c>
      <c r="F926" s="51" t="s">
        <v>511</v>
      </c>
      <c r="G926" s="27" t="s">
        <v>118</v>
      </c>
      <c r="H926" s="6">
        <f t="shared" si="56"/>
        <v>-128500</v>
      </c>
      <c r="I926" s="22">
        <v>5</v>
      </c>
      <c r="K926" t="s">
        <v>18</v>
      </c>
      <c r="M926" s="2">
        <v>440</v>
      </c>
    </row>
    <row r="927" spans="2:13" ht="12.75">
      <c r="B927" s="254">
        <v>2500</v>
      </c>
      <c r="C927" s="1" t="s">
        <v>18</v>
      </c>
      <c r="D927" s="1" t="s">
        <v>266</v>
      </c>
      <c r="E927" s="1" t="s">
        <v>501</v>
      </c>
      <c r="F927" s="51" t="s">
        <v>512</v>
      </c>
      <c r="G927" s="27" t="s">
        <v>122</v>
      </c>
      <c r="H927" s="6">
        <f t="shared" si="56"/>
        <v>-131000</v>
      </c>
      <c r="I927" s="22">
        <v>5</v>
      </c>
      <c r="K927" t="s">
        <v>18</v>
      </c>
      <c r="M927" s="2">
        <v>440</v>
      </c>
    </row>
    <row r="928" spans="2:13" ht="12.75">
      <c r="B928" s="254">
        <v>2500</v>
      </c>
      <c r="C928" s="1" t="s">
        <v>18</v>
      </c>
      <c r="D928" s="1" t="s">
        <v>266</v>
      </c>
      <c r="E928" s="1" t="s">
        <v>501</v>
      </c>
      <c r="F928" s="51" t="s">
        <v>513</v>
      </c>
      <c r="G928" s="27" t="s">
        <v>125</v>
      </c>
      <c r="H928" s="6">
        <f t="shared" si="56"/>
        <v>-133500</v>
      </c>
      <c r="I928" s="22">
        <v>5</v>
      </c>
      <c r="K928" t="s">
        <v>18</v>
      </c>
      <c r="M928" s="2">
        <v>440</v>
      </c>
    </row>
    <row r="929" spans="2:13" ht="12.75">
      <c r="B929" s="254">
        <v>2500</v>
      </c>
      <c r="C929" s="1" t="s">
        <v>18</v>
      </c>
      <c r="D929" s="1" t="s">
        <v>266</v>
      </c>
      <c r="E929" s="1" t="s">
        <v>501</v>
      </c>
      <c r="F929" s="51" t="s">
        <v>514</v>
      </c>
      <c r="G929" s="27" t="s">
        <v>127</v>
      </c>
      <c r="H929" s="6">
        <f t="shared" si="56"/>
        <v>-136000</v>
      </c>
      <c r="I929" s="22">
        <v>5</v>
      </c>
      <c r="K929" t="s">
        <v>18</v>
      </c>
      <c r="M929" s="2">
        <v>440</v>
      </c>
    </row>
    <row r="930" spans="2:13" ht="12.75">
      <c r="B930" s="258">
        <v>2500</v>
      </c>
      <c r="C930" s="1" t="s">
        <v>18</v>
      </c>
      <c r="D930" s="1" t="s">
        <v>266</v>
      </c>
      <c r="E930" s="1" t="s">
        <v>501</v>
      </c>
      <c r="F930" s="51" t="s">
        <v>515</v>
      </c>
      <c r="G930" s="27" t="s">
        <v>130</v>
      </c>
      <c r="H930" s="6">
        <f t="shared" si="56"/>
        <v>-138500</v>
      </c>
      <c r="I930" s="22">
        <v>5</v>
      </c>
      <c r="K930" t="s">
        <v>18</v>
      </c>
      <c r="M930" s="2">
        <v>440</v>
      </c>
    </row>
    <row r="931" spans="2:13" ht="12.75">
      <c r="B931" s="254">
        <v>2500</v>
      </c>
      <c r="C931" s="1" t="s">
        <v>18</v>
      </c>
      <c r="D931" s="1" t="s">
        <v>266</v>
      </c>
      <c r="E931" s="1" t="s">
        <v>501</v>
      </c>
      <c r="F931" s="51" t="s">
        <v>516</v>
      </c>
      <c r="G931" s="27" t="s">
        <v>132</v>
      </c>
      <c r="H931" s="6">
        <f t="shared" si="56"/>
        <v>-141000</v>
      </c>
      <c r="I931" s="22">
        <v>5</v>
      </c>
      <c r="K931" t="s">
        <v>18</v>
      </c>
      <c r="M931" s="2">
        <v>440</v>
      </c>
    </row>
    <row r="932" spans="2:13" ht="12.75">
      <c r="B932" s="254">
        <v>2500</v>
      </c>
      <c r="C932" s="1" t="s">
        <v>18</v>
      </c>
      <c r="D932" s="1" t="s">
        <v>266</v>
      </c>
      <c r="E932" s="1" t="s">
        <v>501</v>
      </c>
      <c r="F932" s="51" t="s">
        <v>517</v>
      </c>
      <c r="G932" s="27" t="s">
        <v>134</v>
      </c>
      <c r="H932" s="6">
        <f t="shared" si="56"/>
        <v>-143500</v>
      </c>
      <c r="I932" s="22">
        <v>5</v>
      </c>
      <c r="K932" t="s">
        <v>18</v>
      </c>
      <c r="M932" s="2">
        <v>440</v>
      </c>
    </row>
    <row r="933" spans="2:13" ht="12.75">
      <c r="B933" s="254">
        <v>2500</v>
      </c>
      <c r="C933" s="1" t="s">
        <v>18</v>
      </c>
      <c r="D933" s="1" t="s">
        <v>266</v>
      </c>
      <c r="E933" s="1" t="s">
        <v>501</v>
      </c>
      <c r="F933" s="51" t="s">
        <v>518</v>
      </c>
      <c r="G933" s="27" t="s">
        <v>181</v>
      </c>
      <c r="H933" s="6">
        <f t="shared" si="56"/>
        <v>-146000</v>
      </c>
      <c r="I933" s="22">
        <v>5</v>
      </c>
      <c r="K933" t="s">
        <v>18</v>
      </c>
      <c r="M933" s="2">
        <v>440</v>
      </c>
    </row>
    <row r="934" spans="2:13" ht="12.75">
      <c r="B934" s="254">
        <v>2500</v>
      </c>
      <c r="C934" s="1" t="s">
        <v>18</v>
      </c>
      <c r="D934" s="1" t="s">
        <v>266</v>
      </c>
      <c r="E934" s="1" t="s">
        <v>501</v>
      </c>
      <c r="F934" s="51" t="s">
        <v>519</v>
      </c>
      <c r="G934" s="27" t="s">
        <v>187</v>
      </c>
      <c r="H934" s="6">
        <f t="shared" si="56"/>
        <v>-148500</v>
      </c>
      <c r="I934" s="22">
        <v>5</v>
      </c>
      <c r="K934" t="s">
        <v>18</v>
      </c>
      <c r="M934" s="2">
        <v>440</v>
      </c>
    </row>
    <row r="935" spans="2:13" ht="12.75">
      <c r="B935" s="254">
        <v>2500</v>
      </c>
      <c r="C935" s="1" t="s">
        <v>18</v>
      </c>
      <c r="D935" s="1" t="s">
        <v>266</v>
      </c>
      <c r="E935" s="1" t="s">
        <v>501</v>
      </c>
      <c r="F935" s="51" t="s">
        <v>520</v>
      </c>
      <c r="G935" s="27" t="s">
        <v>173</v>
      </c>
      <c r="H935" s="6">
        <f t="shared" si="56"/>
        <v>-151000</v>
      </c>
      <c r="I935" s="22">
        <v>5</v>
      </c>
      <c r="K935" t="s">
        <v>18</v>
      </c>
      <c r="M935" s="2">
        <v>440</v>
      </c>
    </row>
    <row r="936" spans="2:13" ht="12.75">
      <c r="B936" s="254">
        <v>2500</v>
      </c>
      <c r="C936" s="1" t="s">
        <v>18</v>
      </c>
      <c r="D936" s="12" t="s">
        <v>266</v>
      </c>
      <c r="E936" s="1" t="s">
        <v>521</v>
      </c>
      <c r="F936" s="51" t="s">
        <v>522</v>
      </c>
      <c r="G936" s="27" t="s">
        <v>22</v>
      </c>
      <c r="H936" s="6">
        <f t="shared" si="56"/>
        <v>-153500</v>
      </c>
      <c r="I936" s="22">
        <v>5</v>
      </c>
      <c r="K936" t="s">
        <v>18</v>
      </c>
      <c r="M936" s="2">
        <v>440</v>
      </c>
    </row>
    <row r="937" spans="2:13" ht="12.75">
      <c r="B937" s="254">
        <v>2500</v>
      </c>
      <c r="C937" s="1" t="s">
        <v>18</v>
      </c>
      <c r="D937" s="1" t="s">
        <v>266</v>
      </c>
      <c r="E937" s="1" t="s">
        <v>521</v>
      </c>
      <c r="F937" s="51" t="s">
        <v>523</v>
      </c>
      <c r="G937" s="27" t="s">
        <v>43</v>
      </c>
      <c r="H937" s="6">
        <f aca="true" t="shared" si="59" ref="H937:H974">H936-B937</f>
        <v>-156000</v>
      </c>
      <c r="I937" s="22">
        <v>5</v>
      </c>
      <c r="K937" t="s">
        <v>18</v>
      </c>
      <c r="M937" s="2">
        <v>440</v>
      </c>
    </row>
    <row r="938" spans="1:13" s="15" customFormat="1" ht="12.75">
      <c r="A938" s="1"/>
      <c r="B938" s="254">
        <v>2500</v>
      </c>
      <c r="C938" s="1" t="s">
        <v>18</v>
      </c>
      <c r="D938" s="1" t="s">
        <v>266</v>
      </c>
      <c r="E938" s="1" t="s">
        <v>521</v>
      </c>
      <c r="F938" s="51" t="s">
        <v>524</v>
      </c>
      <c r="G938" s="27" t="s">
        <v>45</v>
      </c>
      <c r="H938" s="6">
        <f t="shared" si="59"/>
        <v>-158500</v>
      </c>
      <c r="I938" s="22">
        <v>5</v>
      </c>
      <c r="J938"/>
      <c r="K938" t="s">
        <v>18</v>
      </c>
      <c r="L938"/>
      <c r="M938" s="2">
        <v>440</v>
      </c>
    </row>
    <row r="939" spans="2:13" ht="12.75">
      <c r="B939" s="254">
        <v>2500</v>
      </c>
      <c r="C939" s="1" t="s">
        <v>18</v>
      </c>
      <c r="D939" s="1" t="s">
        <v>266</v>
      </c>
      <c r="E939" s="1" t="s">
        <v>521</v>
      </c>
      <c r="F939" s="51" t="s">
        <v>525</v>
      </c>
      <c r="G939" s="27" t="s">
        <v>47</v>
      </c>
      <c r="H939" s="6">
        <f t="shared" si="59"/>
        <v>-161000</v>
      </c>
      <c r="I939" s="22">
        <v>5</v>
      </c>
      <c r="K939" t="s">
        <v>18</v>
      </c>
      <c r="M939" s="2">
        <v>440</v>
      </c>
    </row>
    <row r="940" spans="2:13" ht="12.75">
      <c r="B940" s="254">
        <v>2500</v>
      </c>
      <c r="C940" s="1" t="s">
        <v>18</v>
      </c>
      <c r="D940" s="1" t="s">
        <v>266</v>
      </c>
      <c r="E940" s="1" t="s">
        <v>521</v>
      </c>
      <c r="F940" s="51" t="s">
        <v>803</v>
      </c>
      <c r="G940" s="27" t="s">
        <v>48</v>
      </c>
      <c r="H940" s="6">
        <f t="shared" si="59"/>
        <v>-163500</v>
      </c>
      <c r="I940" s="22">
        <v>5</v>
      </c>
      <c r="K940" t="s">
        <v>18</v>
      </c>
      <c r="M940" s="2">
        <v>440</v>
      </c>
    </row>
    <row r="941" spans="2:13" ht="12.75">
      <c r="B941" s="254">
        <v>2500</v>
      </c>
      <c r="C941" s="1" t="s">
        <v>18</v>
      </c>
      <c r="D941" s="1" t="s">
        <v>266</v>
      </c>
      <c r="E941" s="1" t="s">
        <v>521</v>
      </c>
      <c r="F941" s="51" t="s">
        <v>526</v>
      </c>
      <c r="G941" s="27" t="s">
        <v>47</v>
      </c>
      <c r="H941" s="6">
        <f t="shared" si="59"/>
        <v>-166000</v>
      </c>
      <c r="I941" s="22">
        <v>5</v>
      </c>
      <c r="K941" t="s">
        <v>18</v>
      </c>
      <c r="M941" s="2">
        <v>440</v>
      </c>
    </row>
    <row r="942" spans="2:14" ht="12.75">
      <c r="B942" s="254">
        <v>2500</v>
      </c>
      <c r="C942" s="1" t="s">
        <v>18</v>
      </c>
      <c r="D942" s="1" t="s">
        <v>266</v>
      </c>
      <c r="E942" s="1" t="s">
        <v>521</v>
      </c>
      <c r="F942" s="51" t="s">
        <v>508</v>
      </c>
      <c r="G942" s="27" t="s">
        <v>47</v>
      </c>
      <c r="H942" s="6">
        <f t="shared" si="59"/>
        <v>-168500</v>
      </c>
      <c r="I942" s="22">
        <v>5</v>
      </c>
      <c r="K942" t="s">
        <v>18</v>
      </c>
      <c r="M942" s="2">
        <v>440</v>
      </c>
      <c r="N942" s="39">
        <v>500</v>
      </c>
    </row>
    <row r="943" spans="2:13" ht="12.75">
      <c r="B943" s="254">
        <v>2500</v>
      </c>
      <c r="C943" s="1" t="s">
        <v>18</v>
      </c>
      <c r="D943" s="1" t="s">
        <v>266</v>
      </c>
      <c r="E943" s="1" t="s">
        <v>521</v>
      </c>
      <c r="F943" s="51" t="s">
        <v>829</v>
      </c>
      <c r="G943" s="27" t="s">
        <v>82</v>
      </c>
      <c r="H943" s="6">
        <f t="shared" si="59"/>
        <v>-171000</v>
      </c>
      <c r="I943" s="22">
        <v>5</v>
      </c>
      <c r="K943" t="s">
        <v>18</v>
      </c>
      <c r="M943" s="2">
        <v>440</v>
      </c>
    </row>
    <row r="944" spans="2:13" ht="12.75">
      <c r="B944" s="254">
        <v>2500</v>
      </c>
      <c r="C944" s="1" t="s">
        <v>18</v>
      </c>
      <c r="D944" s="1" t="s">
        <v>266</v>
      </c>
      <c r="E944" s="1" t="s">
        <v>521</v>
      </c>
      <c r="F944" s="51" t="s">
        <v>527</v>
      </c>
      <c r="G944" s="27" t="s">
        <v>528</v>
      </c>
      <c r="H944" s="6">
        <f t="shared" si="59"/>
        <v>-173500</v>
      </c>
      <c r="I944" s="22">
        <v>5</v>
      </c>
      <c r="K944" t="s">
        <v>18</v>
      </c>
      <c r="M944" s="2">
        <v>440</v>
      </c>
    </row>
    <row r="945" spans="2:13" ht="12.75">
      <c r="B945" s="254">
        <v>2500</v>
      </c>
      <c r="C945" s="1" t="s">
        <v>18</v>
      </c>
      <c r="D945" s="1" t="s">
        <v>266</v>
      </c>
      <c r="E945" s="1" t="s">
        <v>521</v>
      </c>
      <c r="F945" s="51" t="s">
        <v>529</v>
      </c>
      <c r="G945" s="27" t="s">
        <v>194</v>
      </c>
      <c r="H945" s="6">
        <f t="shared" si="59"/>
        <v>-176000</v>
      </c>
      <c r="I945" s="22">
        <v>5</v>
      </c>
      <c r="K945" t="s">
        <v>18</v>
      </c>
      <c r="M945" s="2">
        <v>440</v>
      </c>
    </row>
    <row r="946" spans="2:13" ht="12.75">
      <c r="B946" s="254">
        <v>2500</v>
      </c>
      <c r="C946" s="1" t="s">
        <v>18</v>
      </c>
      <c r="D946" s="1" t="s">
        <v>266</v>
      </c>
      <c r="E946" s="1" t="s">
        <v>521</v>
      </c>
      <c r="F946" s="51" t="s">
        <v>530</v>
      </c>
      <c r="G946" s="27" t="s">
        <v>116</v>
      </c>
      <c r="H946" s="6">
        <f t="shared" si="59"/>
        <v>-178500</v>
      </c>
      <c r="I946" s="22">
        <v>5</v>
      </c>
      <c r="K946" t="s">
        <v>18</v>
      </c>
      <c r="M946" s="2">
        <v>440</v>
      </c>
    </row>
    <row r="947" spans="2:13" ht="12.75">
      <c r="B947" s="254">
        <v>2500</v>
      </c>
      <c r="C947" s="1" t="s">
        <v>18</v>
      </c>
      <c r="D947" s="1" t="s">
        <v>266</v>
      </c>
      <c r="E947" s="1" t="s">
        <v>521</v>
      </c>
      <c r="F947" s="51" t="s">
        <v>531</v>
      </c>
      <c r="G947" s="27" t="s">
        <v>118</v>
      </c>
      <c r="H947" s="6">
        <f t="shared" si="59"/>
        <v>-181000</v>
      </c>
      <c r="I947" s="22">
        <v>5</v>
      </c>
      <c r="K947" t="s">
        <v>18</v>
      </c>
      <c r="M947" s="2">
        <v>440</v>
      </c>
    </row>
    <row r="948" spans="2:13" ht="12.75">
      <c r="B948" s="254">
        <v>2500</v>
      </c>
      <c r="C948" s="1" t="s">
        <v>18</v>
      </c>
      <c r="D948" s="1" t="s">
        <v>266</v>
      </c>
      <c r="E948" s="1" t="s">
        <v>521</v>
      </c>
      <c r="F948" s="51" t="s">
        <v>532</v>
      </c>
      <c r="G948" s="27" t="s">
        <v>125</v>
      </c>
      <c r="H948" s="6">
        <f t="shared" si="59"/>
        <v>-183500</v>
      </c>
      <c r="I948" s="22">
        <v>5</v>
      </c>
      <c r="K948" t="s">
        <v>18</v>
      </c>
      <c r="M948" s="2">
        <v>440</v>
      </c>
    </row>
    <row r="949" spans="2:13" ht="12.75">
      <c r="B949" s="254">
        <v>2500</v>
      </c>
      <c r="C949" s="1" t="s">
        <v>18</v>
      </c>
      <c r="D949" s="1" t="s">
        <v>266</v>
      </c>
      <c r="E949" s="1" t="s">
        <v>521</v>
      </c>
      <c r="F949" s="51" t="s">
        <v>533</v>
      </c>
      <c r="G949" s="27" t="s">
        <v>127</v>
      </c>
      <c r="H949" s="6">
        <f t="shared" si="59"/>
        <v>-186000</v>
      </c>
      <c r="I949" s="22">
        <v>5</v>
      </c>
      <c r="K949" t="s">
        <v>18</v>
      </c>
      <c r="M949" s="2">
        <v>440</v>
      </c>
    </row>
    <row r="950" spans="2:13" ht="12.75">
      <c r="B950" s="254">
        <v>2500</v>
      </c>
      <c r="C950" s="1" t="s">
        <v>18</v>
      </c>
      <c r="D950" s="1" t="s">
        <v>266</v>
      </c>
      <c r="E950" s="1" t="s">
        <v>521</v>
      </c>
      <c r="F950" s="51" t="s">
        <v>534</v>
      </c>
      <c r="G950" s="27" t="s">
        <v>132</v>
      </c>
      <c r="H950" s="6">
        <f t="shared" si="59"/>
        <v>-188500</v>
      </c>
      <c r="I950" s="22">
        <v>5</v>
      </c>
      <c r="K950" t="s">
        <v>18</v>
      </c>
      <c r="M950" s="2">
        <v>440</v>
      </c>
    </row>
    <row r="951" spans="2:13" ht="12.75">
      <c r="B951" s="254">
        <v>2500</v>
      </c>
      <c r="C951" s="1" t="s">
        <v>18</v>
      </c>
      <c r="D951" s="1" t="s">
        <v>266</v>
      </c>
      <c r="E951" s="1" t="s">
        <v>521</v>
      </c>
      <c r="F951" s="51" t="s">
        <v>535</v>
      </c>
      <c r="G951" s="27" t="s">
        <v>134</v>
      </c>
      <c r="H951" s="6">
        <f t="shared" si="59"/>
        <v>-191000</v>
      </c>
      <c r="I951" s="22">
        <v>5</v>
      </c>
      <c r="K951" t="s">
        <v>18</v>
      </c>
      <c r="M951" s="2">
        <v>440</v>
      </c>
    </row>
    <row r="952" spans="2:13" ht="12.75">
      <c r="B952" s="254">
        <v>2500</v>
      </c>
      <c r="C952" s="1" t="s">
        <v>18</v>
      </c>
      <c r="D952" s="1" t="s">
        <v>266</v>
      </c>
      <c r="E952" s="1" t="s">
        <v>521</v>
      </c>
      <c r="F952" s="51" t="s">
        <v>536</v>
      </c>
      <c r="G952" s="27" t="s">
        <v>181</v>
      </c>
      <c r="H952" s="6">
        <f t="shared" si="59"/>
        <v>-193500</v>
      </c>
      <c r="I952" s="22">
        <v>5</v>
      </c>
      <c r="K952" t="s">
        <v>18</v>
      </c>
      <c r="M952" s="2">
        <v>440</v>
      </c>
    </row>
    <row r="953" spans="2:13" ht="12.75">
      <c r="B953" s="254">
        <v>2500</v>
      </c>
      <c r="C953" s="1" t="s">
        <v>18</v>
      </c>
      <c r="D953" s="1" t="s">
        <v>266</v>
      </c>
      <c r="E953" s="1" t="s">
        <v>521</v>
      </c>
      <c r="F953" s="51" t="s">
        <v>537</v>
      </c>
      <c r="G953" s="27" t="s">
        <v>187</v>
      </c>
      <c r="H953" s="6">
        <f t="shared" si="59"/>
        <v>-196000</v>
      </c>
      <c r="I953" s="22">
        <v>5</v>
      </c>
      <c r="K953" t="s">
        <v>18</v>
      </c>
      <c r="M953" s="2">
        <v>440</v>
      </c>
    </row>
    <row r="954" spans="2:13" ht="12.75">
      <c r="B954" s="254">
        <v>2500</v>
      </c>
      <c r="C954" s="1" t="s">
        <v>18</v>
      </c>
      <c r="D954" s="1" t="s">
        <v>266</v>
      </c>
      <c r="E954" s="1" t="s">
        <v>521</v>
      </c>
      <c r="F954" s="51" t="s">
        <v>538</v>
      </c>
      <c r="G954" s="27" t="s">
        <v>166</v>
      </c>
      <c r="H954" s="6">
        <f t="shared" si="59"/>
        <v>-198500</v>
      </c>
      <c r="I954" s="22">
        <v>5</v>
      </c>
      <c r="K954" t="s">
        <v>18</v>
      </c>
      <c r="M954" s="2">
        <v>440</v>
      </c>
    </row>
    <row r="955" spans="2:13" ht="12.75">
      <c r="B955" s="254">
        <v>2500</v>
      </c>
      <c r="C955" s="1" t="s">
        <v>18</v>
      </c>
      <c r="D955" s="1" t="s">
        <v>266</v>
      </c>
      <c r="E955" s="1" t="s">
        <v>521</v>
      </c>
      <c r="F955" s="51" t="s">
        <v>539</v>
      </c>
      <c r="G955" s="27" t="s">
        <v>173</v>
      </c>
      <c r="H955" s="6">
        <f t="shared" si="59"/>
        <v>-201000</v>
      </c>
      <c r="I955" s="22">
        <v>5</v>
      </c>
      <c r="K955" t="s">
        <v>18</v>
      </c>
      <c r="M955" s="2">
        <v>440</v>
      </c>
    </row>
    <row r="956" spans="2:13" ht="12.75">
      <c r="B956" s="254">
        <v>2500</v>
      </c>
      <c r="C956" s="1" t="s">
        <v>18</v>
      </c>
      <c r="D956" s="1" t="s">
        <v>266</v>
      </c>
      <c r="E956" s="1" t="s">
        <v>540</v>
      </c>
      <c r="F956" s="51" t="s">
        <v>541</v>
      </c>
      <c r="G956" s="27" t="s">
        <v>43</v>
      </c>
      <c r="H956" s="6">
        <f t="shared" si="59"/>
        <v>-203500</v>
      </c>
      <c r="I956" s="22">
        <v>5</v>
      </c>
      <c r="K956" t="s">
        <v>18</v>
      </c>
      <c r="M956" s="2">
        <v>440</v>
      </c>
    </row>
    <row r="957" spans="2:13" ht="12.75">
      <c r="B957" s="254">
        <v>2500</v>
      </c>
      <c r="C957" s="1" t="s">
        <v>0</v>
      </c>
      <c r="D957" s="1" t="s">
        <v>266</v>
      </c>
      <c r="E957" s="1" t="s">
        <v>540</v>
      </c>
      <c r="F957" s="51" t="s">
        <v>830</v>
      </c>
      <c r="G957" s="27" t="s">
        <v>45</v>
      </c>
      <c r="H957" s="6">
        <f t="shared" si="59"/>
        <v>-206000</v>
      </c>
      <c r="I957" s="22">
        <v>5</v>
      </c>
      <c r="K957" t="s">
        <v>18</v>
      </c>
      <c r="M957" s="2">
        <v>440</v>
      </c>
    </row>
    <row r="958" spans="2:13" ht="12.75">
      <c r="B958" s="254">
        <v>2500</v>
      </c>
      <c r="C958" s="1" t="s">
        <v>0</v>
      </c>
      <c r="D958" s="1" t="s">
        <v>266</v>
      </c>
      <c r="E958" s="1" t="s">
        <v>540</v>
      </c>
      <c r="F958" s="51" t="s">
        <v>830</v>
      </c>
      <c r="G958" s="27" t="s">
        <v>48</v>
      </c>
      <c r="H958" s="6">
        <f t="shared" si="59"/>
        <v>-208500</v>
      </c>
      <c r="I958" s="22">
        <v>5</v>
      </c>
      <c r="K958" t="s">
        <v>18</v>
      </c>
      <c r="M958" s="2">
        <v>440</v>
      </c>
    </row>
    <row r="959" spans="2:13" ht="12.75">
      <c r="B959" s="254">
        <v>1000</v>
      </c>
      <c r="C959" s="1" t="s">
        <v>18</v>
      </c>
      <c r="D959" s="1" t="s">
        <v>266</v>
      </c>
      <c r="E959" s="1" t="s">
        <v>540</v>
      </c>
      <c r="F959" s="51" t="s">
        <v>831</v>
      </c>
      <c r="G959" s="27" t="s">
        <v>84</v>
      </c>
      <c r="H959" s="6">
        <f t="shared" si="59"/>
        <v>-209500</v>
      </c>
      <c r="I959" s="22">
        <v>2</v>
      </c>
      <c r="K959" t="s">
        <v>18</v>
      </c>
      <c r="M959" s="2">
        <v>440</v>
      </c>
    </row>
    <row r="960" spans="2:13" ht="12.75">
      <c r="B960" s="254">
        <v>2500</v>
      </c>
      <c r="C960" s="1" t="s">
        <v>18</v>
      </c>
      <c r="D960" s="1" t="s">
        <v>266</v>
      </c>
      <c r="E960" s="1" t="s">
        <v>540</v>
      </c>
      <c r="F960" s="51" t="s">
        <v>542</v>
      </c>
      <c r="G960" s="27" t="s">
        <v>116</v>
      </c>
      <c r="H960" s="6">
        <f t="shared" si="59"/>
        <v>-212000</v>
      </c>
      <c r="I960" s="22">
        <v>5</v>
      </c>
      <c r="K960" t="s">
        <v>18</v>
      </c>
      <c r="M960" s="2">
        <v>440</v>
      </c>
    </row>
    <row r="961" spans="2:13" ht="12.75">
      <c r="B961" s="254">
        <v>2500</v>
      </c>
      <c r="C961" s="1" t="s">
        <v>18</v>
      </c>
      <c r="D961" s="1" t="s">
        <v>266</v>
      </c>
      <c r="E961" s="1" t="s">
        <v>540</v>
      </c>
      <c r="F961" s="51" t="s">
        <v>543</v>
      </c>
      <c r="G961" s="27" t="s">
        <v>125</v>
      </c>
      <c r="H961" s="6">
        <f t="shared" si="59"/>
        <v>-214500</v>
      </c>
      <c r="I961" s="22">
        <v>5</v>
      </c>
      <c r="K961" t="s">
        <v>18</v>
      </c>
      <c r="M961" s="2">
        <v>440</v>
      </c>
    </row>
    <row r="962" spans="2:13" ht="12.75">
      <c r="B962" s="254">
        <v>2500</v>
      </c>
      <c r="C962" s="1" t="s">
        <v>18</v>
      </c>
      <c r="D962" s="1" t="s">
        <v>266</v>
      </c>
      <c r="E962" s="1" t="s">
        <v>540</v>
      </c>
      <c r="F962" s="51" t="s">
        <v>544</v>
      </c>
      <c r="G962" s="27" t="s">
        <v>130</v>
      </c>
      <c r="H962" s="6">
        <f t="shared" si="59"/>
        <v>-217000</v>
      </c>
      <c r="I962" s="22">
        <v>5</v>
      </c>
      <c r="K962" t="s">
        <v>18</v>
      </c>
      <c r="M962" s="2">
        <v>440</v>
      </c>
    </row>
    <row r="963" spans="2:13" ht="12.75">
      <c r="B963" s="254">
        <v>2500</v>
      </c>
      <c r="C963" s="1" t="s">
        <v>18</v>
      </c>
      <c r="D963" s="1" t="s">
        <v>266</v>
      </c>
      <c r="E963" s="1" t="s">
        <v>540</v>
      </c>
      <c r="F963" s="51" t="s">
        <v>545</v>
      </c>
      <c r="G963" s="27" t="s">
        <v>132</v>
      </c>
      <c r="H963" s="6">
        <f t="shared" si="59"/>
        <v>-219500</v>
      </c>
      <c r="I963" s="22">
        <v>5</v>
      </c>
      <c r="K963" t="s">
        <v>18</v>
      </c>
      <c r="M963" s="2">
        <v>440</v>
      </c>
    </row>
    <row r="964" spans="2:13" ht="12.75">
      <c r="B964" s="254">
        <v>2500</v>
      </c>
      <c r="C964" s="1" t="s">
        <v>18</v>
      </c>
      <c r="D964" s="1" t="s">
        <v>266</v>
      </c>
      <c r="E964" s="1" t="s">
        <v>540</v>
      </c>
      <c r="F964" s="51" t="s">
        <v>546</v>
      </c>
      <c r="G964" s="27" t="s">
        <v>181</v>
      </c>
      <c r="H964" s="6">
        <f t="shared" si="59"/>
        <v>-222000</v>
      </c>
      <c r="I964" s="22">
        <v>5</v>
      </c>
      <c r="K964" t="s">
        <v>18</v>
      </c>
      <c r="M964" s="2">
        <v>440</v>
      </c>
    </row>
    <row r="965" spans="2:13" ht="12.75">
      <c r="B965" s="254">
        <v>2500</v>
      </c>
      <c r="C965" s="1" t="s">
        <v>18</v>
      </c>
      <c r="D965" s="1" t="s">
        <v>266</v>
      </c>
      <c r="E965" s="1" t="s">
        <v>547</v>
      </c>
      <c r="F965" s="51" t="s">
        <v>548</v>
      </c>
      <c r="G965" s="27" t="s">
        <v>43</v>
      </c>
      <c r="H965" s="6">
        <f t="shared" si="59"/>
        <v>-224500</v>
      </c>
      <c r="I965" s="22">
        <v>5</v>
      </c>
      <c r="K965" t="s">
        <v>18</v>
      </c>
      <c r="M965" s="2">
        <v>440</v>
      </c>
    </row>
    <row r="966" spans="2:13" ht="12.75">
      <c r="B966" s="254">
        <v>2500</v>
      </c>
      <c r="C966" s="1" t="s">
        <v>18</v>
      </c>
      <c r="D966" s="1" t="s">
        <v>266</v>
      </c>
      <c r="E966" s="1" t="s">
        <v>547</v>
      </c>
      <c r="F966" s="51" t="s">
        <v>549</v>
      </c>
      <c r="G966" s="27" t="s">
        <v>47</v>
      </c>
      <c r="H966" s="6">
        <f t="shared" si="59"/>
        <v>-227000</v>
      </c>
      <c r="I966" s="22">
        <v>5</v>
      </c>
      <c r="K966" t="s">
        <v>18</v>
      </c>
      <c r="M966" s="2">
        <v>440</v>
      </c>
    </row>
    <row r="967" spans="2:13" ht="12.75">
      <c r="B967" s="254">
        <v>2500</v>
      </c>
      <c r="C967" s="1" t="s">
        <v>18</v>
      </c>
      <c r="D967" s="1" t="s">
        <v>266</v>
      </c>
      <c r="E967" s="1" t="s">
        <v>547</v>
      </c>
      <c r="F967" s="51" t="s">
        <v>832</v>
      </c>
      <c r="G967" s="27" t="s">
        <v>49</v>
      </c>
      <c r="H967" s="6">
        <f t="shared" si="59"/>
        <v>-229500</v>
      </c>
      <c r="I967" s="22">
        <v>5</v>
      </c>
      <c r="K967" t="s">
        <v>18</v>
      </c>
      <c r="M967" s="2">
        <v>440</v>
      </c>
    </row>
    <row r="968" spans="2:13" ht="12.75">
      <c r="B968" s="254">
        <v>2500</v>
      </c>
      <c r="C968" s="1" t="s">
        <v>18</v>
      </c>
      <c r="D968" s="1" t="s">
        <v>266</v>
      </c>
      <c r="E968" s="1" t="s">
        <v>547</v>
      </c>
      <c r="F968" s="51" t="s">
        <v>550</v>
      </c>
      <c r="G968" s="27" t="s">
        <v>83</v>
      </c>
      <c r="H968" s="6">
        <f t="shared" si="59"/>
        <v>-232000</v>
      </c>
      <c r="I968" s="22">
        <v>5</v>
      </c>
      <c r="K968" t="s">
        <v>18</v>
      </c>
      <c r="M968" s="2">
        <v>440</v>
      </c>
    </row>
    <row r="969" spans="2:13" ht="12.75">
      <c r="B969" s="254">
        <v>2500</v>
      </c>
      <c r="C969" s="1" t="s">
        <v>18</v>
      </c>
      <c r="D969" s="1" t="s">
        <v>266</v>
      </c>
      <c r="E969" s="1" t="s">
        <v>547</v>
      </c>
      <c r="F969" s="51" t="s">
        <v>551</v>
      </c>
      <c r="G969" s="27" t="s">
        <v>127</v>
      </c>
      <c r="H969" s="6">
        <f t="shared" si="59"/>
        <v>-234500</v>
      </c>
      <c r="I969" s="22">
        <v>5</v>
      </c>
      <c r="K969" t="s">
        <v>18</v>
      </c>
      <c r="M969" s="2">
        <v>440</v>
      </c>
    </row>
    <row r="970" spans="2:13" ht="12.75">
      <c r="B970" s="254">
        <v>2500</v>
      </c>
      <c r="C970" s="1" t="s">
        <v>18</v>
      </c>
      <c r="D970" s="1" t="s">
        <v>266</v>
      </c>
      <c r="E970" s="1" t="s">
        <v>547</v>
      </c>
      <c r="F970" s="51" t="s">
        <v>552</v>
      </c>
      <c r="G970" s="27" t="s">
        <v>181</v>
      </c>
      <c r="H970" s="6">
        <f t="shared" si="59"/>
        <v>-237000</v>
      </c>
      <c r="I970" s="22">
        <v>5</v>
      </c>
      <c r="K970" t="s">
        <v>18</v>
      </c>
      <c r="M970" s="2">
        <v>440</v>
      </c>
    </row>
    <row r="971" spans="1:13" s="58" customFormat="1" ht="12.75">
      <c r="A971" s="11"/>
      <c r="B971" s="255">
        <f>SUM(B888:B970)</f>
        <v>237000</v>
      </c>
      <c r="C971" s="11" t="s">
        <v>0</v>
      </c>
      <c r="D971" s="11"/>
      <c r="E971" s="11"/>
      <c r="F971" s="61"/>
      <c r="G971" s="18"/>
      <c r="H971" s="56">
        <v>0</v>
      </c>
      <c r="I971" s="57">
        <f aca="true" t="shared" si="60" ref="I971:I989">+B971/M971</f>
        <v>538.6363636363636</v>
      </c>
      <c r="M971" s="2">
        <v>440</v>
      </c>
    </row>
    <row r="972" spans="2:13" ht="12.75">
      <c r="B972" s="254"/>
      <c r="F972" s="51"/>
      <c r="H972" s="6">
        <f t="shared" si="59"/>
        <v>0</v>
      </c>
      <c r="I972" s="22">
        <f t="shared" si="60"/>
        <v>0</v>
      </c>
      <c r="M972" s="2">
        <v>440</v>
      </c>
    </row>
    <row r="973" spans="2:13" ht="12.75">
      <c r="B973" s="254"/>
      <c r="F973" s="51"/>
      <c r="H973" s="6">
        <f t="shared" si="59"/>
        <v>0</v>
      </c>
      <c r="I973" s="22">
        <f t="shared" si="60"/>
        <v>0</v>
      </c>
      <c r="M973" s="2">
        <v>440</v>
      </c>
    </row>
    <row r="974" spans="1:13" s="15" customFormat="1" ht="12.75">
      <c r="A974" s="12"/>
      <c r="B974" s="253">
        <v>600</v>
      </c>
      <c r="C974" s="12" t="s">
        <v>553</v>
      </c>
      <c r="D974" s="12" t="s">
        <v>554</v>
      </c>
      <c r="E974" s="12" t="s">
        <v>86</v>
      </c>
      <c r="F974" s="63" t="s">
        <v>555</v>
      </c>
      <c r="G974" s="30" t="s">
        <v>187</v>
      </c>
      <c r="H974" s="29">
        <f t="shared" si="59"/>
        <v>-600</v>
      </c>
      <c r="I974" s="22">
        <f t="shared" si="60"/>
        <v>1.3636363636363635</v>
      </c>
      <c r="K974" s="15" t="s">
        <v>501</v>
      </c>
      <c r="M974" s="2">
        <v>440</v>
      </c>
    </row>
    <row r="975" spans="1:13" s="58" customFormat="1" ht="12.75">
      <c r="A975" s="11"/>
      <c r="B975" s="255">
        <f>SUM(B974)</f>
        <v>600</v>
      </c>
      <c r="C975" s="11" t="s">
        <v>1</v>
      </c>
      <c r="D975" s="11"/>
      <c r="E975" s="11"/>
      <c r="F975" s="61"/>
      <c r="G975" s="18"/>
      <c r="H975" s="56">
        <v>0</v>
      </c>
      <c r="I975" s="57">
        <f t="shared" si="60"/>
        <v>1.3636363636363635</v>
      </c>
      <c r="M975" s="2">
        <v>440</v>
      </c>
    </row>
    <row r="976" spans="2:13" ht="12.75">
      <c r="B976" s="254"/>
      <c r="C976" s="12"/>
      <c r="D976" s="12"/>
      <c r="F976" s="51"/>
      <c r="H976" s="29">
        <f aca="true" t="shared" si="61" ref="H976:H1039">H975-B976</f>
        <v>0</v>
      </c>
      <c r="I976" s="22">
        <f t="shared" si="60"/>
        <v>0</v>
      </c>
      <c r="M976" s="2">
        <v>440</v>
      </c>
    </row>
    <row r="977" spans="2:13" ht="12.75">
      <c r="B977" s="254"/>
      <c r="D977" s="12"/>
      <c r="F977" s="51"/>
      <c r="H977" s="29">
        <f t="shared" si="61"/>
        <v>0</v>
      </c>
      <c r="I977" s="22">
        <f t="shared" si="60"/>
        <v>0</v>
      </c>
      <c r="M977" s="2">
        <v>440</v>
      </c>
    </row>
    <row r="978" spans="2:13" ht="12.75">
      <c r="B978" s="254">
        <v>2500</v>
      </c>
      <c r="C978" s="1" t="s">
        <v>556</v>
      </c>
      <c r="D978" s="1" t="s">
        <v>554</v>
      </c>
      <c r="E978" s="1" t="s">
        <v>557</v>
      </c>
      <c r="F978" s="51" t="s">
        <v>558</v>
      </c>
      <c r="G978" s="27" t="s">
        <v>22</v>
      </c>
      <c r="H978" s="6">
        <f t="shared" si="61"/>
        <v>-2500</v>
      </c>
      <c r="I978" s="22">
        <f t="shared" si="60"/>
        <v>5.681818181818182</v>
      </c>
      <c r="K978" t="s">
        <v>501</v>
      </c>
      <c r="M978" s="2">
        <v>440</v>
      </c>
    </row>
    <row r="979" spans="2:14" ht="12.75">
      <c r="B979" s="254">
        <v>3500</v>
      </c>
      <c r="C979" s="1" t="s">
        <v>559</v>
      </c>
      <c r="D979" s="1" t="s">
        <v>554</v>
      </c>
      <c r="E979" s="1" t="s">
        <v>557</v>
      </c>
      <c r="F979" s="51" t="s">
        <v>560</v>
      </c>
      <c r="G979" s="27" t="s">
        <v>47</v>
      </c>
      <c r="H979" s="6">
        <f t="shared" si="61"/>
        <v>-6000</v>
      </c>
      <c r="I979" s="22">
        <f t="shared" si="60"/>
        <v>7.954545454545454</v>
      </c>
      <c r="K979" t="s">
        <v>501</v>
      </c>
      <c r="M979" s="2">
        <v>440</v>
      </c>
      <c r="N979" s="39">
        <v>500</v>
      </c>
    </row>
    <row r="980" spans="1:13" s="58" customFormat="1" ht="12.75">
      <c r="A980" s="11"/>
      <c r="B980" s="255">
        <f>SUM(B978:B979)</f>
        <v>6000</v>
      </c>
      <c r="C980" s="11" t="s">
        <v>561</v>
      </c>
      <c r="D980" s="11"/>
      <c r="E980" s="11" t="s">
        <v>787</v>
      </c>
      <c r="F980" s="61"/>
      <c r="G980" s="18"/>
      <c r="H980" s="56">
        <v>0</v>
      </c>
      <c r="I980" s="57">
        <f t="shared" si="60"/>
        <v>13.636363636363637</v>
      </c>
      <c r="M980" s="2">
        <v>440</v>
      </c>
    </row>
    <row r="981" spans="2:13" ht="12.75">
      <c r="B981" s="254"/>
      <c r="D981" s="12"/>
      <c r="F981" s="51"/>
      <c r="H981" s="29">
        <f t="shared" si="61"/>
        <v>0</v>
      </c>
      <c r="I981" s="40">
        <f t="shared" si="60"/>
        <v>0</v>
      </c>
      <c r="M981" s="2">
        <v>440</v>
      </c>
    </row>
    <row r="982" spans="2:13" ht="12.75">
      <c r="B982" s="254"/>
      <c r="D982" s="12"/>
      <c r="F982" s="51"/>
      <c r="H982" s="29">
        <f t="shared" si="61"/>
        <v>0</v>
      </c>
      <c r="I982" s="40">
        <f t="shared" si="60"/>
        <v>0</v>
      </c>
      <c r="M982" s="2">
        <v>440</v>
      </c>
    </row>
    <row r="983" spans="2:13" ht="12.75">
      <c r="B983" s="254">
        <v>2000</v>
      </c>
      <c r="C983" s="1" t="s">
        <v>452</v>
      </c>
      <c r="D983" s="1" t="s">
        <v>554</v>
      </c>
      <c r="E983" s="1" t="s">
        <v>557</v>
      </c>
      <c r="F983" s="51" t="s">
        <v>555</v>
      </c>
      <c r="G983" s="27" t="s">
        <v>22</v>
      </c>
      <c r="H983" s="6">
        <f t="shared" si="61"/>
        <v>-2000</v>
      </c>
      <c r="I983" s="40">
        <f t="shared" si="60"/>
        <v>4.545454545454546</v>
      </c>
      <c r="K983" t="s">
        <v>501</v>
      </c>
      <c r="M983" s="2">
        <v>440</v>
      </c>
    </row>
    <row r="984" spans="2:13" ht="12.75">
      <c r="B984" s="254">
        <v>2000</v>
      </c>
      <c r="C984" s="1" t="s">
        <v>452</v>
      </c>
      <c r="D984" s="1" t="s">
        <v>554</v>
      </c>
      <c r="E984" s="1" t="s">
        <v>557</v>
      </c>
      <c r="F984" s="51" t="s">
        <v>555</v>
      </c>
      <c r="G984" s="27" t="s">
        <v>43</v>
      </c>
      <c r="H984" s="6">
        <f t="shared" si="61"/>
        <v>-4000</v>
      </c>
      <c r="I984" s="22">
        <f t="shared" si="60"/>
        <v>4.545454545454546</v>
      </c>
      <c r="K984" t="s">
        <v>501</v>
      </c>
      <c r="M984" s="2">
        <v>440</v>
      </c>
    </row>
    <row r="985" spans="2:13" ht="12.75">
      <c r="B985" s="254">
        <v>2000</v>
      </c>
      <c r="C985" s="1" t="s">
        <v>452</v>
      </c>
      <c r="D985" s="1" t="s">
        <v>554</v>
      </c>
      <c r="E985" s="1" t="s">
        <v>557</v>
      </c>
      <c r="F985" s="51" t="s">
        <v>555</v>
      </c>
      <c r="G985" s="27" t="s">
        <v>45</v>
      </c>
      <c r="H985" s="6">
        <f t="shared" si="61"/>
        <v>-6000</v>
      </c>
      <c r="I985" s="22">
        <f t="shared" si="60"/>
        <v>4.545454545454546</v>
      </c>
      <c r="K985" t="s">
        <v>501</v>
      </c>
      <c r="M985" s="2">
        <v>440</v>
      </c>
    </row>
    <row r="986" spans="1:13" s="58" customFormat="1" ht="12.75">
      <c r="A986" s="11"/>
      <c r="B986" s="255">
        <f>SUM(B983:B985)</f>
        <v>6000</v>
      </c>
      <c r="C986" s="11" t="s">
        <v>452</v>
      </c>
      <c r="D986" s="11"/>
      <c r="E986" s="11" t="s">
        <v>787</v>
      </c>
      <c r="F986" s="61"/>
      <c r="G986" s="18"/>
      <c r="H986" s="56">
        <v>0</v>
      </c>
      <c r="I986" s="57">
        <f t="shared" si="60"/>
        <v>13.636363636363637</v>
      </c>
      <c r="M986" s="2">
        <v>440</v>
      </c>
    </row>
    <row r="987" spans="2:13" ht="12.75">
      <c r="B987" s="254"/>
      <c r="F987" s="51"/>
      <c r="H987" s="6">
        <f t="shared" si="61"/>
        <v>0</v>
      </c>
      <c r="I987" s="22">
        <f t="shared" si="60"/>
        <v>0</v>
      </c>
      <c r="M987" s="2">
        <v>440</v>
      </c>
    </row>
    <row r="988" spans="2:13" ht="12.75">
      <c r="B988" s="254"/>
      <c r="F988" s="51"/>
      <c r="H988" s="6">
        <f t="shared" si="61"/>
        <v>0</v>
      </c>
      <c r="I988" s="22">
        <f t="shared" si="60"/>
        <v>0</v>
      </c>
      <c r="M988" s="2">
        <v>440</v>
      </c>
    </row>
    <row r="989" spans="2:13" ht="12.75">
      <c r="B989" s="254">
        <v>5000</v>
      </c>
      <c r="C989" s="1" t="s">
        <v>562</v>
      </c>
      <c r="D989" s="1" t="s">
        <v>554</v>
      </c>
      <c r="E989" s="1" t="s">
        <v>557</v>
      </c>
      <c r="F989" s="51" t="s">
        <v>555</v>
      </c>
      <c r="G989" s="27" t="s">
        <v>43</v>
      </c>
      <c r="H989" s="6">
        <f t="shared" si="61"/>
        <v>-5000</v>
      </c>
      <c r="I989" s="22">
        <f t="shared" si="60"/>
        <v>11.363636363636363</v>
      </c>
      <c r="K989" t="s">
        <v>501</v>
      </c>
      <c r="M989" s="2">
        <v>440</v>
      </c>
    </row>
    <row r="990" spans="2:13" ht="12.75">
      <c r="B990" s="254">
        <v>5000</v>
      </c>
      <c r="C990" s="1" t="s">
        <v>562</v>
      </c>
      <c r="D990" s="1" t="s">
        <v>554</v>
      </c>
      <c r="E990" s="1" t="s">
        <v>557</v>
      </c>
      <c r="F990" s="51" t="s">
        <v>555</v>
      </c>
      <c r="G990" s="27" t="s">
        <v>45</v>
      </c>
      <c r="H990" s="6">
        <f t="shared" si="61"/>
        <v>-10000</v>
      </c>
      <c r="I990" s="22">
        <f>+B990/M990</f>
        <v>11.363636363636363</v>
      </c>
      <c r="K990" t="s">
        <v>501</v>
      </c>
      <c r="M990" s="2">
        <v>440</v>
      </c>
    </row>
    <row r="991" spans="1:13" s="58" customFormat="1" ht="12.75">
      <c r="A991" s="11"/>
      <c r="B991" s="255">
        <f>SUM(B989:B990)</f>
        <v>10000</v>
      </c>
      <c r="C991" s="11" t="s">
        <v>441</v>
      </c>
      <c r="D991" s="11"/>
      <c r="E991" s="11" t="s">
        <v>787</v>
      </c>
      <c r="F991" s="61"/>
      <c r="G991" s="18"/>
      <c r="H991" s="56">
        <v>0</v>
      </c>
      <c r="I991" s="57">
        <f>+B991/M991</f>
        <v>22.727272727272727</v>
      </c>
      <c r="M991" s="2">
        <v>440</v>
      </c>
    </row>
    <row r="992" spans="2:13" ht="12.75">
      <c r="B992" s="254"/>
      <c r="F992" s="51"/>
      <c r="H992" s="6">
        <f t="shared" si="61"/>
        <v>0</v>
      </c>
      <c r="I992" s="22">
        <f>+B992/M992</f>
        <v>0</v>
      </c>
      <c r="M992" s="2">
        <v>440</v>
      </c>
    </row>
    <row r="993" spans="2:13" ht="12.75">
      <c r="B993" s="254"/>
      <c r="F993" s="51"/>
      <c r="H993" s="6">
        <f t="shared" si="61"/>
        <v>0</v>
      </c>
      <c r="I993" s="22">
        <f aca="true" t="shared" si="62" ref="I993:I999">+B993/M993</f>
        <v>0</v>
      </c>
      <c r="M993" s="2">
        <v>440</v>
      </c>
    </row>
    <row r="994" spans="2:13" ht="12.75">
      <c r="B994" s="253">
        <v>850</v>
      </c>
      <c r="C994" s="12" t="s">
        <v>433</v>
      </c>
      <c r="D994" s="12" t="s">
        <v>554</v>
      </c>
      <c r="E994" s="12" t="s">
        <v>63</v>
      </c>
      <c r="F994" s="51" t="s">
        <v>563</v>
      </c>
      <c r="G994" s="30" t="s">
        <v>26</v>
      </c>
      <c r="H994" s="6">
        <f t="shared" si="61"/>
        <v>-850</v>
      </c>
      <c r="I994" s="22">
        <f t="shared" si="62"/>
        <v>1.9318181818181819</v>
      </c>
      <c r="K994" t="s">
        <v>564</v>
      </c>
      <c r="M994" s="2">
        <v>440</v>
      </c>
    </row>
    <row r="995" spans="1:13" ht="12.75">
      <c r="A995" s="12"/>
      <c r="B995" s="253">
        <v>950</v>
      </c>
      <c r="C995" s="12" t="s">
        <v>433</v>
      </c>
      <c r="D995" s="12" t="s">
        <v>554</v>
      </c>
      <c r="E995" s="12" t="s">
        <v>63</v>
      </c>
      <c r="F995" s="51" t="s">
        <v>563</v>
      </c>
      <c r="G995" s="30" t="s">
        <v>22</v>
      </c>
      <c r="H995" s="6">
        <f t="shared" si="61"/>
        <v>-1800</v>
      </c>
      <c r="I995" s="22">
        <f t="shared" si="62"/>
        <v>2.159090909090909</v>
      </c>
      <c r="J995" s="15"/>
      <c r="K995" t="s">
        <v>564</v>
      </c>
      <c r="L995" s="15"/>
      <c r="M995" s="2">
        <v>440</v>
      </c>
    </row>
    <row r="996" spans="2:13" ht="12.75">
      <c r="B996" s="254">
        <v>1150</v>
      </c>
      <c r="C996" s="12" t="s">
        <v>433</v>
      </c>
      <c r="D996" s="12" t="s">
        <v>554</v>
      </c>
      <c r="E996" s="1" t="s">
        <v>63</v>
      </c>
      <c r="F996" s="51" t="s">
        <v>563</v>
      </c>
      <c r="G996" s="27" t="s">
        <v>43</v>
      </c>
      <c r="H996" s="6">
        <f t="shared" si="61"/>
        <v>-2950</v>
      </c>
      <c r="I996" s="22">
        <f>+B996/M996</f>
        <v>2.6136363636363638</v>
      </c>
      <c r="K996" t="s">
        <v>564</v>
      </c>
      <c r="M996" s="2">
        <v>440</v>
      </c>
    </row>
    <row r="997" spans="2:13" ht="12.75">
      <c r="B997" s="254">
        <v>850</v>
      </c>
      <c r="C997" s="1" t="s">
        <v>433</v>
      </c>
      <c r="D997" s="12" t="s">
        <v>554</v>
      </c>
      <c r="E997" s="1" t="s">
        <v>63</v>
      </c>
      <c r="F997" s="51" t="s">
        <v>563</v>
      </c>
      <c r="G997" s="27" t="s">
        <v>45</v>
      </c>
      <c r="H997" s="6">
        <f t="shared" si="61"/>
        <v>-3800</v>
      </c>
      <c r="I997" s="22">
        <f t="shared" si="62"/>
        <v>1.9318181818181819</v>
      </c>
      <c r="K997" t="s">
        <v>564</v>
      </c>
      <c r="M997" s="2">
        <v>440</v>
      </c>
    </row>
    <row r="998" spans="2:13" ht="12.75">
      <c r="B998" s="254">
        <v>1550</v>
      </c>
      <c r="C998" s="1" t="s">
        <v>433</v>
      </c>
      <c r="D998" s="12" t="s">
        <v>554</v>
      </c>
      <c r="E998" s="1" t="s">
        <v>63</v>
      </c>
      <c r="F998" s="51" t="s">
        <v>563</v>
      </c>
      <c r="G998" s="27" t="s">
        <v>47</v>
      </c>
      <c r="H998" s="6">
        <f t="shared" si="61"/>
        <v>-5350</v>
      </c>
      <c r="I998" s="22">
        <f t="shared" si="62"/>
        <v>3.522727272727273</v>
      </c>
      <c r="K998" t="s">
        <v>564</v>
      </c>
      <c r="M998" s="2">
        <v>440</v>
      </c>
    </row>
    <row r="999" spans="2:13" ht="12.75">
      <c r="B999" s="254">
        <v>1100</v>
      </c>
      <c r="C999" s="38" t="s">
        <v>433</v>
      </c>
      <c r="D999" s="12" t="s">
        <v>554</v>
      </c>
      <c r="E999" s="1" t="s">
        <v>63</v>
      </c>
      <c r="F999" s="51" t="s">
        <v>563</v>
      </c>
      <c r="G999" s="27" t="s">
        <v>48</v>
      </c>
      <c r="H999" s="6">
        <f t="shared" si="61"/>
        <v>-6450</v>
      </c>
      <c r="I999" s="22">
        <f t="shared" si="62"/>
        <v>2.5</v>
      </c>
      <c r="J999" s="37"/>
      <c r="K999" t="s">
        <v>564</v>
      </c>
      <c r="L999" s="37"/>
      <c r="M999" s="2">
        <v>440</v>
      </c>
    </row>
    <row r="1000" spans="2:13" ht="12.75">
      <c r="B1000" s="254">
        <v>800</v>
      </c>
      <c r="C1000" s="1" t="s">
        <v>433</v>
      </c>
      <c r="D1000" s="12" t="s">
        <v>554</v>
      </c>
      <c r="E1000" s="1" t="s">
        <v>63</v>
      </c>
      <c r="F1000" s="51" t="s">
        <v>563</v>
      </c>
      <c r="G1000" s="27" t="s">
        <v>49</v>
      </c>
      <c r="H1000" s="6">
        <f t="shared" si="61"/>
        <v>-7250</v>
      </c>
      <c r="I1000" s="22">
        <f>+B1000/M1000</f>
        <v>1.8181818181818181</v>
      </c>
      <c r="K1000" t="s">
        <v>564</v>
      </c>
      <c r="M1000" s="2">
        <v>440</v>
      </c>
    </row>
    <row r="1001" spans="2:13" ht="12.75">
      <c r="B1001" s="254">
        <v>1300</v>
      </c>
      <c r="C1001" s="1" t="s">
        <v>433</v>
      </c>
      <c r="D1001" s="12" t="s">
        <v>554</v>
      </c>
      <c r="E1001" s="1" t="s">
        <v>63</v>
      </c>
      <c r="F1001" s="51" t="s">
        <v>563</v>
      </c>
      <c r="G1001" s="27" t="s">
        <v>69</v>
      </c>
      <c r="H1001" s="6">
        <f t="shared" si="61"/>
        <v>-8550</v>
      </c>
      <c r="I1001" s="22">
        <f aca="true" t="shared" si="63" ref="I1001:I1016">+B1001/M1001</f>
        <v>2.9545454545454546</v>
      </c>
      <c r="K1001" t="s">
        <v>564</v>
      </c>
      <c r="M1001" s="2">
        <v>440</v>
      </c>
    </row>
    <row r="1002" spans="2:13" ht="12.75">
      <c r="B1002" s="254">
        <v>800</v>
      </c>
      <c r="C1002" s="1" t="s">
        <v>433</v>
      </c>
      <c r="D1002" s="12" t="s">
        <v>554</v>
      </c>
      <c r="E1002" s="1" t="s">
        <v>63</v>
      </c>
      <c r="F1002" s="51" t="s">
        <v>563</v>
      </c>
      <c r="G1002" s="27" t="s">
        <v>82</v>
      </c>
      <c r="H1002" s="6">
        <f t="shared" si="61"/>
        <v>-9350</v>
      </c>
      <c r="I1002" s="22">
        <f t="shared" si="63"/>
        <v>1.8181818181818181</v>
      </c>
      <c r="K1002" t="s">
        <v>564</v>
      </c>
      <c r="M1002" s="2">
        <v>440</v>
      </c>
    </row>
    <row r="1003" spans="2:13" ht="12.75">
      <c r="B1003" s="254">
        <v>850</v>
      </c>
      <c r="C1003" s="1" t="s">
        <v>433</v>
      </c>
      <c r="D1003" s="12" t="s">
        <v>554</v>
      </c>
      <c r="E1003" s="1" t="s">
        <v>63</v>
      </c>
      <c r="F1003" s="51" t="s">
        <v>563</v>
      </c>
      <c r="G1003" s="27" t="s">
        <v>83</v>
      </c>
      <c r="H1003" s="6">
        <f t="shared" si="61"/>
        <v>-10200</v>
      </c>
      <c r="I1003" s="22">
        <f t="shared" si="63"/>
        <v>1.9318181818181819</v>
      </c>
      <c r="K1003" t="s">
        <v>564</v>
      </c>
      <c r="M1003" s="2">
        <v>440</v>
      </c>
    </row>
    <row r="1004" spans="2:13" ht="12.75">
      <c r="B1004" s="254">
        <v>850</v>
      </c>
      <c r="C1004" s="1" t="s">
        <v>433</v>
      </c>
      <c r="D1004" s="12" t="s">
        <v>554</v>
      </c>
      <c r="E1004" s="1" t="s">
        <v>63</v>
      </c>
      <c r="F1004" s="51" t="s">
        <v>563</v>
      </c>
      <c r="G1004" s="27" t="s">
        <v>194</v>
      </c>
      <c r="H1004" s="6">
        <f t="shared" si="61"/>
        <v>-11050</v>
      </c>
      <c r="I1004" s="22">
        <f t="shared" si="63"/>
        <v>1.9318181818181819</v>
      </c>
      <c r="K1004" t="s">
        <v>564</v>
      </c>
      <c r="M1004" s="2">
        <v>440</v>
      </c>
    </row>
    <row r="1005" spans="2:13" ht="12.75">
      <c r="B1005" s="254">
        <v>850</v>
      </c>
      <c r="C1005" s="1" t="s">
        <v>433</v>
      </c>
      <c r="D1005" s="12" t="s">
        <v>554</v>
      </c>
      <c r="E1005" s="1" t="s">
        <v>63</v>
      </c>
      <c r="F1005" s="51" t="s">
        <v>563</v>
      </c>
      <c r="G1005" s="27" t="s">
        <v>116</v>
      </c>
      <c r="H1005" s="6">
        <f t="shared" si="61"/>
        <v>-11900</v>
      </c>
      <c r="I1005" s="22">
        <f t="shared" si="63"/>
        <v>1.9318181818181819</v>
      </c>
      <c r="K1005" t="s">
        <v>564</v>
      </c>
      <c r="M1005" s="2">
        <v>440</v>
      </c>
    </row>
    <row r="1006" spans="2:13" ht="12.75">
      <c r="B1006" s="254">
        <v>850</v>
      </c>
      <c r="C1006" s="1" t="s">
        <v>433</v>
      </c>
      <c r="D1006" s="1" t="s">
        <v>554</v>
      </c>
      <c r="E1006" s="1" t="s">
        <v>63</v>
      </c>
      <c r="F1006" s="51" t="s">
        <v>563</v>
      </c>
      <c r="G1006" s="27" t="s">
        <v>118</v>
      </c>
      <c r="H1006" s="6">
        <f t="shared" si="61"/>
        <v>-12750</v>
      </c>
      <c r="I1006" s="22">
        <f t="shared" si="63"/>
        <v>1.9318181818181819</v>
      </c>
      <c r="K1006" t="s">
        <v>564</v>
      </c>
      <c r="M1006" s="2">
        <v>440</v>
      </c>
    </row>
    <row r="1007" spans="2:13" ht="12.75">
      <c r="B1007" s="254">
        <v>850</v>
      </c>
      <c r="C1007" s="1" t="s">
        <v>433</v>
      </c>
      <c r="D1007" s="1" t="s">
        <v>554</v>
      </c>
      <c r="E1007" s="1" t="s">
        <v>63</v>
      </c>
      <c r="F1007" s="51" t="s">
        <v>563</v>
      </c>
      <c r="G1007" s="27" t="s">
        <v>122</v>
      </c>
      <c r="H1007" s="6">
        <f t="shared" si="61"/>
        <v>-13600</v>
      </c>
      <c r="I1007" s="22">
        <f t="shared" si="63"/>
        <v>1.9318181818181819</v>
      </c>
      <c r="K1007" t="s">
        <v>564</v>
      </c>
      <c r="M1007" s="2">
        <v>440</v>
      </c>
    </row>
    <row r="1008" spans="2:13" ht="12.75">
      <c r="B1008" s="254">
        <v>1550</v>
      </c>
      <c r="C1008" s="1" t="s">
        <v>433</v>
      </c>
      <c r="D1008" s="1" t="s">
        <v>554</v>
      </c>
      <c r="E1008" s="1" t="s">
        <v>63</v>
      </c>
      <c r="F1008" s="51" t="s">
        <v>563</v>
      </c>
      <c r="G1008" s="27" t="s">
        <v>125</v>
      </c>
      <c r="H1008" s="6">
        <f t="shared" si="61"/>
        <v>-15150</v>
      </c>
      <c r="I1008" s="22">
        <f t="shared" si="63"/>
        <v>3.522727272727273</v>
      </c>
      <c r="K1008" t="s">
        <v>564</v>
      </c>
      <c r="M1008" s="2">
        <v>440</v>
      </c>
    </row>
    <row r="1009" spans="2:13" ht="12.75">
      <c r="B1009" s="254">
        <v>700</v>
      </c>
      <c r="C1009" s="1" t="s">
        <v>433</v>
      </c>
      <c r="D1009" s="1" t="s">
        <v>554</v>
      </c>
      <c r="E1009" s="1" t="s">
        <v>63</v>
      </c>
      <c r="F1009" s="51" t="s">
        <v>563</v>
      </c>
      <c r="G1009" s="27" t="s">
        <v>127</v>
      </c>
      <c r="H1009" s="6">
        <f t="shared" si="61"/>
        <v>-15850</v>
      </c>
      <c r="I1009" s="22">
        <f t="shared" si="63"/>
        <v>1.5909090909090908</v>
      </c>
      <c r="K1009" t="s">
        <v>564</v>
      </c>
      <c r="M1009" s="2">
        <v>440</v>
      </c>
    </row>
    <row r="1010" spans="2:13" ht="12.75">
      <c r="B1010" s="254">
        <v>700</v>
      </c>
      <c r="C1010" s="1" t="s">
        <v>433</v>
      </c>
      <c r="D1010" s="1" t="s">
        <v>554</v>
      </c>
      <c r="E1010" s="1" t="s">
        <v>63</v>
      </c>
      <c r="F1010" s="51" t="s">
        <v>563</v>
      </c>
      <c r="G1010" s="27" t="s">
        <v>130</v>
      </c>
      <c r="H1010" s="6">
        <f t="shared" si="61"/>
        <v>-16550</v>
      </c>
      <c r="I1010" s="22">
        <f t="shared" si="63"/>
        <v>1.5909090909090908</v>
      </c>
      <c r="K1010" t="s">
        <v>564</v>
      </c>
      <c r="M1010" s="2">
        <v>440</v>
      </c>
    </row>
    <row r="1011" spans="2:13" ht="12.75">
      <c r="B1011" s="254">
        <v>900</v>
      </c>
      <c r="C1011" s="1" t="s">
        <v>433</v>
      </c>
      <c r="D1011" s="1" t="s">
        <v>554</v>
      </c>
      <c r="E1011" s="1" t="s">
        <v>63</v>
      </c>
      <c r="F1011" s="51" t="s">
        <v>565</v>
      </c>
      <c r="G1011" s="27" t="s">
        <v>130</v>
      </c>
      <c r="H1011" s="6">
        <f t="shared" si="61"/>
        <v>-17450</v>
      </c>
      <c r="I1011" s="22">
        <f t="shared" si="63"/>
        <v>2.0454545454545454</v>
      </c>
      <c r="K1011" t="s">
        <v>564</v>
      </c>
      <c r="M1011" s="2">
        <v>440</v>
      </c>
    </row>
    <row r="1012" spans="2:13" ht="12.75">
      <c r="B1012" s="254">
        <v>800</v>
      </c>
      <c r="C1012" s="1" t="s">
        <v>433</v>
      </c>
      <c r="D1012" s="1" t="s">
        <v>554</v>
      </c>
      <c r="E1012" s="1" t="s">
        <v>63</v>
      </c>
      <c r="F1012" s="63" t="s">
        <v>563</v>
      </c>
      <c r="G1012" s="27" t="s">
        <v>132</v>
      </c>
      <c r="H1012" s="6">
        <f t="shared" si="61"/>
        <v>-18250</v>
      </c>
      <c r="I1012" s="22">
        <f t="shared" si="63"/>
        <v>1.8181818181818181</v>
      </c>
      <c r="K1012" t="s">
        <v>564</v>
      </c>
      <c r="M1012" s="2">
        <v>440</v>
      </c>
    </row>
    <row r="1013" spans="2:13" ht="12.75">
      <c r="B1013" s="254">
        <v>1400</v>
      </c>
      <c r="C1013" s="1" t="s">
        <v>433</v>
      </c>
      <c r="D1013" s="1" t="s">
        <v>554</v>
      </c>
      <c r="E1013" s="1" t="s">
        <v>63</v>
      </c>
      <c r="F1013" s="63" t="s">
        <v>565</v>
      </c>
      <c r="G1013" s="27" t="s">
        <v>132</v>
      </c>
      <c r="H1013" s="6">
        <f t="shared" si="61"/>
        <v>-19650</v>
      </c>
      <c r="I1013" s="22">
        <f t="shared" si="63"/>
        <v>3.1818181818181817</v>
      </c>
      <c r="K1013" t="s">
        <v>564</v>
      </c>
      <c r="M1013" s="2">
        <v>440</v>
      </c>
    </row>
    <row r="1014" spans="2:13" ht="12.75">
      <c r="B1014" s="254">
        <v>800</v>
      </c>
      <c r="C1014" s="1" t="s">
        <v>433</v>
      </c>
      <c r="D1014" s="1" t="s">
        <v>554</v>
      </c>
      <c r="E1014" s="1" t="s">
        <v>63</v>
      </c>
      <c r="F1014" s="63" t="s">
        <v>563</v>
      </c>
      <c r="G1014" s="27" t="s">
        <v>134</v>
      </c>
      <c r="H1014" s="6">
        <f t="shared" si="61"/>
        <v>-20450</v>
      </c>
      <c r="I1014" s="22">
        <f t="shared" si="63"/>
        <v>1.8181818181818181</v>
      </c>
      <c r="K1014" t="s">
        <v>564</v>
      </c>
      <c r="M1014" s="2">
        <v>440</v>
      </c>
    </row>
    <row r="1015" spans="2:13" ht="12.75">
      <c r="B1015" s="254">
        <v>900</v>
      </c>
      <c r="C1015" s="1" t="s">
        <v>433</v>
      </c>
      <c r="D1015" s="1" t="s">
        <v>554</v>
      </c>
      <c r="E1015" s="1" t="s">
        <v>63</v>
      </c>
      <c r="F1015" s="63" t="s">
        <v>563</v>
      </c>
      <c r="G1015" s="27" t="s">
        <v>181</v>
      </c>
      <c r="H1015" s="6">
        <f t="shared" si="61"/>
        <v>-21350</v>
      </c>
      <c r="I1015" s="22">
        <f t="shared" si="63"/>
        <v>2.0454545454545454</v>
      </c>
      <c r="K1015" t="s">
        <v>564</v>
      </c>
      <c r="M1015" s="2">
        <v>440</v>
      </c>
    </row>
    <row r="1016" spans="2:13" ht="12.75">
      <c r="B1016" s="254">
        <v>1000</v>
      </c>
      <c r="C1016" s="1" t="s">
        <v>433</v>
      </c>
      <c r="D1016" s="1" t="s">
        <v>554</v>
      </c>
      <c r="E1016" s="1" t="s">
        <v>63</v>
      </c>
      <c r="F1016" s="63" t="s">
        <v>565</v>
      </c>
      <c r="G1016" s="27" t="s">
        <v>181</v>
      </c>
      <c r="H1016" s="6">
        <f t="shared" si="61"/>
        <v>-22350</v>
      </c>
      <c r="I1016" s="22">
        <f t="shared" si="63"/>
        <v>2.272727272727273</v>
      </c>
      <c r="K1016" t="s">
        <v>564</v>
      </c>
      <c r="M1016" s="2">
        <v>440</v>
      </c>
    </row>
    <row r="1017" spans="2:13" ht="12.75">
      <c r="B1017" s="254">
        <v>1100</v>
      </c>
      <c r="C1017" s="1" t="s">
        <v>433</v>
      </c>
      <c r="D1017" s="1" t="s">
        <v>554</v>
      </c>
      <c r="E1017" s="1" t="s">
        <v>63</v>
      </c>
      <c r="F1017" s="63" t="s">
        <v>563</v>
      </c>
      <c r="G1017" s="27" t="s">
        <v>187</v>
      </c>
      <c r="H1017" s="6">
        <f t="shared" si="61"/>
        <v>-23450</v>
      </c>
      <c r="I1017" s="22">
        <f>+B1017/M1017</f>
        <v>2.5</v>
      </c>
      <c r="K1017" t="s">
        <v>564</v>
      </c>
      <c r="M1017" s="2">
        <v>440</v>
      </c>
    </row>
    <row r="1018" spans="2:13" ht="12.75">
      <c r="B1018" s="254">
        <v>1100</v>
      </c>
      <c r="C1018" s="1" t="s">
        <v>433</v>
      </c>
      <c r="D1018" s="1" t="s">
        <v>554</v>
      </c>
      <c r="E1018" s="1" t="s">
        <v>63</v>
      </c>
      <c r="F1018" s="63" t="s">
        <v>565</v>
      </c>
      <c r="G1018" s="27" t="s">
        <v>187</v>
      </c>
      <c r="H1018" s="6">
        <f t="shared" si="61"/>
        <v>-24550</v>
      </c>
      <c r="I1018" s="22">
        <f aca="true" t="shared" si="64" ref="I1018:I1055">+B1018/M1018</f>
        <v>2.5</v>
      </c>
      <c r="K1018" t="s">
        <v>564</v>
      </c>
      <c r="M1018" s="2">
        <v>440</v>
      </c>
    </row>
    <row r="1019" spans="2:13" ht="12.75">
      <c r="B1019" s="254">
        <v>800</v>
      </c>
      <c r="C1019" s="1" t="s">
        <v>433</v>
      </c>
      <c r="D1019" s="1" t="s">
        <v>554</v>
      </c>
      <c r="E1019" s="1" t="s">
        <v>63</v>
      </c>
      <c r="F1019" s="63" t="s">
        <v>563</v>
      </c>
      <c r="G1019" s="27" t="s">
        <v>166</v>
      </c>
      <c r="H1019" s="6">
        <f t="shared" si="61"/>
        <v>-25350</v>
      </c>
      <c r="I1019" s="22">
        <f t="shared" si="64"/>
        <v>1.8181818181818181</v>
      </c>
      <c r="K1019" t="s">
        <v>564</v>
      </c>
      <c r="M1019" s="2">
        <v>440</v>
      </c>
    </row>
    <row r="1020" spans="2:13" ht="12.75">
      <c r="B1020" s="254">
        <v>800</v>
      </c>
      <c r="C1020" s="1" t="s">
        <v>433</v>
      </c>
      <c r="D1020" s="1" t="s">
        <v>554</v>
      </c>
      <c r="E1020" s="1" t="s">
        <v>63</v>
      </c>
      <c r="F1020" s="63" t="s">
        <v>563</v>
      </c>
      <c r="G1020" s="27" t="s">
        <v>173</v>
      </c>
      <c r="H1020" s="6">
        <f t="shared" si="61"/>
        <v>-26150</v>
      </c>
      <c r="I1020" s="22">
        <f t="shared" si="64"/>
        <v>1.8181818181818181</v>
      </c>
      <c r="K1020" t="s">
        <v>564</v>
      </c>
      <c r="M1020" s="2">
        <v>440</v>
      </c>
    </row>
    <row r="1021" spans="2:13" ht="12.75">
      <c r="B1021" s="254">
        <v>800</v>
      </c>
      <c r="C1021" s="1" t="s">
        <v>433</v>
      </c>
      <c r="D1021" s="1" t="s">
        <v>554</v>
      </c>
      <c r="E1021" s="1" t="s">
        <v>63</v>
      </c>
      <c r="F1021" s="51" t="s">
        <v>555</v>
      </c>
      <c r="G1021" s="27" t="s">
        <v>26</v>
      </c>
      <c r="H1021" s="6">
        <f t="shared" si="61"/>
        <v>-26950</v>
      </c>
      <c r="I1021" s="22">
        <f t="shared" si="64"/>
        <v>1.8181818181818181</v>
      </c>
      <c r="K1021" t="s">
        <v>501</v>
      </c>
      <c r="M1021" s="2">
        <v>440</v>
      </c>
    </row>
    <row r="1022" spans="2:13" ht="12.75">
      <c r="B1022" s="254">
        <v>800</v>
      </c>
      <c r="C1022" s="1" t="s">
        <v>433</v>
      </c>
      <c r="D1022" s="1" t="s">
        <v>554</v>
      </c>
      <c r="E1022" s="1" t="s">
        <v>63</v>
      </c>
      <c r="F1022" s="51" t="s">
        <v>555</v>
      </c>
      <c r="G1022" s="27" t="s">
        <v>22</v>
      </c>
      <c r="H1022" s="6">
        <f t="shared" si="61"/>
        <v>-27750</v>
      </c>
      <c r="I1022" s="22">
        <f t="shared" si="64"/>
        <v>1.8181818181818181</v>
      </c>
      <c r="K1022" t="s">
        <v>501</v>
      </c>
      <c r="M1022" s="2">
        <v>440</v>
      </c>
    </row>
    <row r="1023" spans="2:13" ht="12.75">
      <c r="B1023" s="254">
        <v>1000</v>
      </c>
      <c r="C1023" s="1" t="s">
        <v>433</v>
      </c>
      <c r="D1023" s="1" t="s">
        <v>554</v>
      </c>
      <c r="E1023" s="1" t="s">
        <v>63</v>
      </c>
      <c r="F1023" s="51" t="s">
        <v>555</v>
      </c>
      <c r="G1023" s="27" t="s">
        <v>47</v>
      </c>
      <c r="H1023" s="6">
        <f t="shared" si="61"/>
        <v>-28750</v>
      </c>
      <c r="I1023" s="22">
        <f t="shared" si="64"/>
        <v>2.272727272727273</v>
      </c>
      <c r="K1023" t="s">
        <v>501</v>
      </c>
      <c r="M1023" s="2">
        <v>440</v>
      </c>
    </row>
    <row r="1024" spans="2:13" ht="12.75">
      <c r="B1024" s="254">
        <v>1200</v>
      </c>
      <c r="C1024" s="1" t="s">
        <v>433</v>
      </c>
      <c r="D1024" s="1" t="s">
        <v>554</v>
      </c>
      <c r="E1024" s="1" t="s">
        <v>63</v>
      </c>
      <c r="F1024" s="51" t="s">
        <v>555</v>
      </c>
      <c r="G1024" s="27" t="s">
        <v>48</v>
      </c>
      <c r="H1024" s="6">
        <f t="shared" si="61"/>
        <v>-29950</v>
      </c>
      <c r="I1024" s="22">
        <f t="shared" si="64"/>
        <v>2.727272727272727</v>
      </c>
      <c r="K1024" t="s">
        <v>501</v>
      </c>
      <c r="M1024" s="2">
        <v>440</v>
      </c>
    </row>
    <row r="1025" spans="2:13" ht="12.75">
      <c r="B1025" s="254">
        <v>1000</v>
      </c>
      <c r="C1025" s="1" t="s">
        <v>433</v>
      </c>
      <c r="D1025" s="1" t="s">
        <v>554</v>
      </c>
      <c r="E1025" s="1" t="s">
        <v>63</v>
      </c>
      <c r="F1025" s="51" t="s">
        <v>555</v>
      </c>
      <c r="G1025" s="27" t="s">
        <v>49</v>
      </c>
      <c r="H1025" s="6">
        <f t="shared" si="61"/>
        <v>-30950</v>
      </c>
      <c r="I1025" s="22">
        <f t="shared" si="64"/>
        <v>2.272727272727273</v>
      </c>
      <c r="K1025" t="s">
        <v>501</v>
      </c>
      <c r="M1025" s="2">
        <v>440</v>
      </c>
    </row>
    <row r="1026" spans="2:13" ht="12.75">
      <c r="B1026" s="254">
        <v>1000</v>
      </c>
      <c r="C1026" s="1" t="s">
        <v>433</v>
      </c>
      <c r="D1026" s="1" t="s">
        <v>554</v>
      </c>
      <c r="E1026" s="1" t="s">
        <v>63</v>
      </c>
      <c r="F1026" s="51" t="s">
        <v>555</v>
      </c>
      <c r="G1026" s="27" t="s">
        <v>69</v>
      </c>
      <c r="H1026" s="6">
        <f t="shared" si="61"/>
        <v>-31950</v>
      </c>
      <c r="I1026" s="22">
        <f t="shared" si="64"/>
        <v>2.272727272727273</v>
      </c>
      <c r="K1026" t="s">
        <v>501</v>
      </c>
      <c r="M1026" s="2">
        <v>440</v>
      </c>
    </row>
    <row r="1027" spans="2:13" ht="12.75">
      <c r="B1027" s="254">
        <v>800</v>
      </c>
      <c r="C1027" s="1" t="s">
        <v>433</v>
      </c>
      <c r="D1027" s="1" t="s">
        <v>554</v>
      </c>
      <c r="E1027" s="1" t="s">
        <v>63</v>
      </c>
      <c r="F1027" s="51" t="s">
        <v>555</v>
      </c>
      <c r="G1027" s="27" t="s">
        <v>82</v>
      </c>
      <c r="H1027" s="6">
        <f t="shared" si="61"/>
        <v>-32750</v>
      </c>
      <c r="I1027" s="22">
        <f t="shared" si="64"/>
        <v>1.8181818181818181</v>
      </c>
      <c r="K1027" t="s">
        <v>501</v>
      </c>
      <c r="M1027" s="2">
        <v>440</v>
      </c>
    </row>
    <row r="1028" spans="2:13" ht="12.75">
      <c r="B1028" s="254">
        <v>1000</v>
      </c>
      <c r="C1028" s="1" t="s">
        <v>433</v>
      </c>
      <c r="D1028" s="1" t="s">
        <v>554</v>
      </c>
      <c r="E1028" s="1" t="s">
        <v>63</v>
      </c>
      <c r="F1028" s="51" t="s">
        <v>555</v>
      </c>
      <c r="G1028" s="27" t="s">
        <v>83</v>
      </c>
      <c r="H1028" s="6">
        <f t="shared" si="61"/>
        <v>-33750</v>
      </c>
      <c r="I1028" s="22">
        <f t="shared" si="64"/>
        <v>2.272727272727273</v>
      </c>
      <c r="K1028" t="s">
        <v>501</v>
      </c>
      <c r="M1028" s="2">
        <v>440</v>
      </c>
    </row>
    <row r="1029" spans="1:13" s="15" customFormat="1" ht="12.75">
      <c r="A1029" s="12"/>
      <c r="B1029" s="253">
        <v>1500</v>
      </c>
      <c r="C1029" s="12" t="s">
        <v>566</v>
      </c>
      <c r="D1029" s="12" t="s">
        <v>554</v>
      </c>
      <c r="E1029" s="12" t="s">
        <v>63</v>
      </c>
      <c r="F1029" s="63" t="s">
        <v>555</v>
      </c>
      <c r="G1029" s="30" t="s">
        <v>83</v>
      </c>
      <c r="H1029" s="29">
        <f t="shared" si="61"/>
        <v>-35250</v>
      </c>
      <c r="I1029" s="22">
        <f t="shared" si="64"/>
        <v>3.409090909090909</v>
      </c>
      <c r="K1029" s="15" t="s">
        <v>501</v>
      </c>
      <c r="M1029" s="2">
        <v>440</v>
      </c>
    </row>
    <row r="1030" spans="2:13" ht="12.75">
      <c r="B1030" s="254">
        <v>1600</v>
      </c>
      <c r="C1030" s="1" t="s">
        <v>433</v>
      </c>
      <c r="D1030" s="1" t="s">
        <v>554</v>
      </c>
      <c r="E1030" s="1" t="s">
        <v>63</v>
      </c>
      <c r="F1030" s="51" t="s">
        <v>555</v>
      </c>
      <c r="G1030" s="27" t="s">
        <v>84</v>
      </c>
      <c r="H1030" s="6">
        <f t="shared" si="61"/>
        <v>-36850</v>
      </c>
      <c r="I1030" s="22">
        <f t="shared" si="64"/>
        <v>3.6363636363636362</v>
      </c>
      <c r="K1030" t="s">
        <v>501</v>
      </c>
      <c r="M1030" s="2">
        <v>440</v>
      </c>
    </row>
    <row r="1031" spans="2:13" ht="12.75">
      <c r="B1031" s="254">
        <v>800</v>
      </c>
      <c r="C1031" s="1" t="s">
        <v>433</v>
      </c>
      <c r="D1031" s="1" t="s">
        <v>554</v>
      </c>
      <c r="E1031" s="1" t="s">
        <v>63</v>
      </c>
      <c r="F1031" s="51" t="s">
        <v>555</v>
      </c>
      <c r="G1031" s="27" t="s">
        <v>194</v>
      </c>
      <c r="H1031" s="6">
        <f t="shared" si="61"/>
        <v>-37650</v>
      </c>
      <c r="I1031" s="22">
        <f t="shared" si="64"/>
        <v>1.8181818181818181</v>
      </c>
      <c r="K1031" t="s">
        <v>501</v>
      </c>
      <c r="M1031" s="2">
        <v>440</v>
      </c>
    </row>
    <row r="1032" spans="2:13" ht="12.75">
      <c r="B1032" s="254">
        <v>1800</v>
      </c>
      <c r="C1032" s="1" t="s">
        <v>433</v>
      </c>
      <c r="D1032" s="1" t="s">
        <v>554</v>
      </c>
      <c r="E1032" s="1" t="s">
        <v>63</v>
      </c>
      <c r="F1032" s="51" t="s">
        <v>555</v>
      </c>
      <c r="G1032" s="27" t="s">
        <v>116</v>
      </c>
      <c r="H1032" s="6">
        <f t="shared" si="61"/>
        <v>-39450</v>
      </c>
      <c r="I1032" s="22">
        <f t="shared" si="64"/>
        <v>4.090909090909091</v>
      </c>
      <c r="K1032" t="s">
        <v>501</v>
      </c>
      <c r="M1032" s="2">
        <v>440</v>
      </c>
    </row>
    <row r="1033" spans="2:13" ht="12.75">
      <c r="B1033" s="254">
        <v>800</v>
      </c>
      <c r="C1033" s="1" t="s">
        <v>433</v>
      </c>
      <c r="D1033" s="1" t="s">
        <v>554</v>
      </c>
      <c r="E1033" s="1" t="s">
        <v>63</v>
      </c>
      <c r="F1033" s="51" t="s">
        <v>555</v>
      </c>
      <c r="G1033" s="27" t="s">
        <v>118</v>
      </c>
      <c r="H1033" s="6">
        <f t="shared" si="61"/>
        <v>-40250</v>
      </c>
      <c r="I1033" s="22">
        <f t="shared" si="64"/>
        <v>1.8181818181818181</v>
      </c>
      <c r="K1033" t="s">
        <v>501</v>
      </c>
      <c r="M1033" s="2">
        <v>440</v>
      </c>
    </row>
    <row r="1034" spans="2:13" ht="12.75">
      <c r="B1034" s="254">
        <v>1200</v>
      </c>
      <c r="C1034" s="1" t="s">
        <v>433</v>
      </c>
      <c r="D1034" s="1" t="s">
        <v>554</v>
      </c>
      <c r="E1034" s="1" t="s">
        <v>63</v>
      </c>
      <c r="F1034" s="51" t="s">
        <v>555</v>
      </c>
      <c r="G1034" s="27" t="s">
        <v>122</v>
      </c>
      <c r="H1034" s="6">
        <f t="shared" si="61"/>
        <v>-41450</v>
      </c>
      <c r="I1034" s="22">
        <f t="shared" si="64"/>
        <v>2.727272727272727</v>
      </c>
      <c r="K1034" t="s">
        <v>501</v>
      </c>
      <c r="M1034" s="2">
        <v>440</v>
      </c>
    </row>
    <row r="1035" spans="2:13" ht="12.75">
      <c r="B1035" s="254">
        <v>1600</v>
      </c>
      <c r="C1035" s="1" t="s">
        <v>433</v>
      </c>
      <c r="D1035" s="1" t="s">
        <v>554</v>
      </c>
      <c r="E1035" s="1" t="s">
        <v>63</v>
      </c>
      <c r="F1035" s="51" t="s">
        <v>555</v>
      </c>
      <c r="G1035" s="27" t="s">
        <v>127</v>
      </c>
      <c r="H1035" s="6">
        <f t="shared" si="61"/>
        <v>-43050</v>
      </c>
      <c r="I1035" s="22">
        <f t="shared" si="64"/>
        <v>3.6363636363636362</v>
      </c>
      <c r="K1035" t="s">
        <v>501</v>
      </c>
      <c r="M1035" s="2">
        <v>440</v>
      </c>
    </row>
    <row r="1036" spans="2:13" ht="12.75">
      <c r="B1036" s="254">
        <v>800</v>
      </c>
      <c r="C1036" s="1" t="s">
        <v>433</v>
      </c>
      <c r="D1036" s="1" t="s">
        <v>554</v>
      </c>
      <c r="E1036" s="1" t="s">
        <v>63</v>
      </c>
      <c r="F1036" s="51" t="s">
        <v>555</v>
      </c>
      <c r="G1036" s="27" t="s">
        <v>130</v>
      </c>
      <c r="H1036" s="6">
        <f t="shared" si="61"/>
        <v>-43850</v>
      </c>
      <c r="I1036" s="22">
        <f t="shared" si="64"/>
        <v>1.8181818181818181</v>
      </c>
      <c r="K1036" t="s">
        <v>501</v>
      </c>
      <c r="M1036" s="2">
        <v>440</v>
      </c>
    </row>
    <row r="1037" spans="2:13" ht="12.75">
      <c r="B1037" s="254">
        <v>1200</v>
      </c>
      <c r="C1037" s="1" t="s">
        <v>433</v>
      </c>
      <c r="D1037" s="1" t="s">
        <v>554</v>
      </c>
      <c r="E1037" s="1" t="s">
        <v>63</v>
      </c>
      <c r="F1037" s="51" t="s">
        <v>555</v>
      </c>
      <c r="G1037" s="27" t="s">
        <v>132</v>
      </c>
      <c r="H1037" s="6">
        <f t="shared" si="61"/>
        <v>-45050</v>
      </c>
      <c r="I1037" s="22">
        <f t="shared" si="64"/>
        <v>2.727272727272727</v>
      </c>
      <c r="K1037" t="s">
        <v>501</v>
      </c>
      <c r="M1037" s="2">
        <v>440</v>
      </c>
    </row>
    <row r="1038" spans="2:13" ht="12.75">
      <c r="B1038" s="254">
        <v>1900</v>
      </c>
      <c r="C1038" s="1" t="s">
        <v>433</v>
      </c>
      <c r="D1038" s="1" t="s">
        <v>554</v>
      </c>
      <c r="E1038" s="1" t="s">
        <v>63</v>
      </c>
      <c r="F1038" s="51" t="s">
        <v>555</v>
      </c>
      <c r="G1038" s="27" t="s">
        <v>134</v>
      </c>
      <c r="H1038" s="6">
        <f t="shared" si="61"/>
        <v>-46950</v>
      </c>
      <c r="I1038" s="22">
        <f t="shared" si="64"/>
        <v>4.318181818181818</v>
      </c>
      <c r="K1038" t="s">
        <v>501</v>
      </c>
      <c r="M1038" s="2">
        <v>440</v>
      </c>
    </row>
    <row r="1039" spans="1:13" s="15" customFormat="1" ht="12.75">
      <c r="A1039" s="12"/>
      <c r="B1039" s="253">
        <v>1500</v>
      </c>
      <c r="C1039" s="12" t="s">
        <v>566</v>
      </c>
      <c r="D1039" s="12" t="s">
        <v>554</v>
      </c>
      <c r="E1039" s="12" t="s">
        <v>63</v>
      </c>
      <c r="F1039" s="63" t="s">
        <v>555</v>
      </c>
      <c r="G1039" s="30" t="s">
        <v>134</v>
      </c>
      <c r="H1039" s="29">
        <f t="shared" si="61"/>
        <v>-48450</v>
      </c>
      <c r="I1039" s="22">
        <f t="shared" si="64"/>
        <v>3.409090909090909</v>
      </c>
      <c r="K1039" s="15" t="s">
        <v>501</v>
      </c>
      <c r="M1039" s="2">
        <v>440</v>
      </c>
    </row>
    <row r="1040" spans="2:13" ht="12.75">
      <c r="B1040" s="254">
        <v>400</v>
      </c>
      <c r="C1040" s="1" t="s">
        <v>433</v>
      </c>
      <c r="D1040" s="1" t="s">
        <v>554</v>
      </c>
      <c r="E1040" s="1" t="s">
        <v>63</v>
      </c>
      <c r="F1040" s="51" t="s">
        <v>555</v>
      </c>
      <c r="G1040" s="27" t="s">
        <v>181</v>
      </c>
      <c r="H1040" s="6">
        <f aca="true" t="shared" si="65" ref="H1040:H1103">H1039-B1040</f>
        <v>-48850</v>
      </c>
      <c r="I1040" s="22">
        <f t="shared" si="64"/>
        <v>0.9090909090909091</v>
      </c>
      <c r="K1040" t="s">
        <v>501</v>
      </c>
      <c r="M1040" s="2">
        <v>440</v>
      </c>
    </row>
    <row r="1041" spans="2:13" ht="12.75">
      <c r="B1041" s="254">
        <v>1600</v>
      </c>
      <c r="C1041" s="1" t="s">
        <v>433</v>
      </c>
      <c r="D1041" s="1" t="s">
        <v>554</v>
      </c>
      <c r="E1041" s="1" t="s">
        <v>63</v>
      </c>
      <c r="F1041" s="51" t="s">
        <v>555</v>
      </c>
      <c r="G1041" s="27" t="s">
        <v>187</v>
      </c>
      <c r="H1041" s="6">
        <f t="shared" si="65"/>
        <v>-50450</v>
      </c>
      <c r="I1041" s="22">
        <f t="shared" si="64"/>
        <v>3.6363636363636362</v>
      </c>
      <c r="K1041" t="s">
        <v>501</v>
      </c>
      <c r="M1041" s="2">
        <v>440</v>
      </c>
    </row>
    <row r="1042" spans="2:13" ht="12.75">
      <c r="B1042" s="254">
        <v>1000</v>
      </c>
      <c r="C1042" s="1" t="s">
        <v>433</v>
      </c>
      <c r="D1042" s="1" t="s">
        <v>554</v>
      </c>
      <c r="E1042" s="1" t="s">
        <v>63</v>
      </c>
      <c r="F1042" s="51" t="s">
        <v>555</v>
      </c>
      <c r="G1042" s="27" t="s">
        <v>166</v>
      </c>
      <c r="H1042" s="6">
        <f t="shared" si="65"/>
        <v>-51450</v>
      </c>
      <c r="I1042" s="22">
        <f t="shared" si="64"/>
        <v>2.272727272727273</v>
      </c>
      <c r="K1042" t="s">
        <v>501</v>
      </c>
      <c r="M1042" s="2">
        <v>440</v>
      </c>
    </row>
    <row r="1043" spans="2:13" ht="12.75">
      <c r="B1043" s="254">
        <v>400</v>
      </c>
      <c r="C1043" s="1" t="s">
        <v>433</v>
      </c>
      <c r="D1043" s="1" t="s">
        <v>554</v>
      </c>
      <c r="E1043" s="1" t="s">
        <v>63</v>
      </c>
      <c r="F1043" s="51" t="s">
        <v>555</v>
      </c>
      <c r="G1043" s="27" t="s">
        <v>173</v>
      </c>
      <c r="H1043" s="6">
        <f t="shared" si="65"/>
        <v>-51850</v>
      </c>
      <c r="I1043" s="22">
        <f t="shared" si="64"/>
        <v>0.9090909090909091</v>
      </c>
      <c r="K1043" t="s">
        <v>501</v>
      </c>
      <c r="M1043" s="2">
        <v>440</v>
      </c>
    </row>
    <row r="1044" spans="2:13" ht="12.75">
      <c r="B1044" s="254">
        <v>800</v>
      </c>
      <c r="C1044" s="1" t="s">
        <v>433</v>
      </c>
      <c r="D1044" s="1" t="s">
        <v>554</v>
      </c>
      <c r="E1044" s="1" t="s">
        <v>63</v>
      </c>
      <c r="F1044" s="51" t="s">
        <v>565</v>
      </c>
      <c r="G1044" s="27" t="s">
        <v>26</v>
      </c>
      <c r="H1044" s="6">
        <f t="shared" si="65"/>
        <v>-52650</v>
      </c>
      <c r="I1044" s="22">
        <f t="shared" si="64"/>
        <v>1.8181818181818181</v>
      </c>
      <c r="K1044" t="s">
        <v>540</v>
      </c>
      <c r="M1044" s="2">
        <v>440</v>
      </c>
    </row>
    <row r="1045" spans="2:13" ht="12.75">
      <c r="B1045" s="254">
        <v>800</v>
      </c>
      <c r="C1045" s="1" t="s">
        <v>433</v>
      </c>
      <c r="D1045" s="1" t="s">
        <v>554</v>
      </c>
      <c r="E1045" s="1" t="s">
        <v>63</v>
      </c>
      <c r="F1045" s="51" t="s">
        <v>565</v>
      </c>
      <c r="G1045" s="27" t="s">
        <v>22</v>
      </c>
      <c r="H1045" s="6">
        <f t="shared" si="65"/>
        <v>-53450</v>
      </c>
      <c r="I1045" s="22">
        <f t="shared" si="64"/>
        <v>1.8181818181818181</v>
      </c>
      <c r="K1045" t="s">
        <v>540</v>
      </c>
      <c r="M1045" s="2">
        <v>440</v>
      </c>
    </row>
    <row r="1046" spans="2:13" ht="12.75">
      <c r="B1046" s="254">
        <v>1200</v>
      </c>
      <c r="C1046" s="1" t="s">
        <v>433</v>
      </c>
      <c r="D1046" s="1" t="s">
        <v>554</v>
      </c>
      <c r="E1046" s="1" t="s">
        <v>63</v>
      </c>
      <c r="F1046" s="51" t="s">
        <v>565</v>
      </c>
      <c r="G1046" s="27" t="s">
        <v>43</v>
      </c>
      <c r="H1046" s="6">
        <f t="shared" si="65"/>
        <v>-54650</v>
      </c>
      <c r="I1046" s="22">
        <f t="shared" si="64"/>
        <v>2.727272727272727</v>
      </c>
      <c r="K1046" t="s">
        <v>540</v>
      </c>
      <c r="M1046" s="2">
        <v>440</v>
      </c>
    </row>
    <row r="1047" spans="2:13" ht="12.75">
      <c r="B1047" s="254">
        <v>1800</v>
      </c>
      <c r="C1047" s="1" t="s">
        <v>433</v>
      </c>
      <c r="D1047" s="1" t="s">
        <v>554</v>
      </c>
      <c r="E1047" s="1" t="s">
        <v>63</v>
      </c>
      <c r="F1047" s="51" t="s">
        <v>565</v>
      </c>
      <c r="G1047" s="27" t="s">
        <v>45</v>
      </c>
      <c r="H1047" s="6">
        <f t="shared" si="65"/>
        <v>-56450</v>
      </c>
      <c r="I1047" s="22">
        <f t="shared" si="64"/>
        <v>4.090909090909091</v>
      </c>
      <c r="K1047" t="s">
        <v>540</v>
      </c>
      <c r="M1047" s="2">
        <v>440</v>
      </c>
    </row>
    <row r="1048" spans="2:13" ht="12.75">
      <c r="B1048" s="254">
        <v>1000</v>
      </c>
      <c r="C1048" s="1" t="s">
        <v>433</v>
      </c>
      <c r="D1048" s="1" t="s">
        <v>554</v>
      </c>
      <c r="E1048" s="1" t="s">
        <v>63</v>
      </c>
      <c r="F1048" s="51" t="s">
        <v>565</v>
      </c>
      <c r="G1048" s="27" t="s">
        <v>47</v>
      </c>
      <c r="H1048" s="6">
        <f t="shared" si="65"/>
        <v>-57450</v>
      </c>
      <c r="I1048" s="22">
        <f t="shared" si="64"/>
        <v>2.272727272727273</v>
      </c>
      <c r="K1048" t="s">
        <v>540</v>
      </c>
      <c r="M1048" s="2">
        <v>440</v>
      </c>
    </row>
    <row r="1049" spans="2:13" ht="12.75">
      <c r="B1049" s="254">
        <v>1000</v>
      </c>
      <c r="C1049" s="1" t="s">
        <v>433</v>
      </c>
      <c r="D1049" s="1" t="s">
        <v>554</v>
      </c>
      <c r="E1049" s="1" t="s">
        <v>63</v>
      </c>
      <c r="F1049" s="51" t="s">
        <v>565</v>
      </c>
      <c r="G1049" s="27" t="s">
        <v>48</v>
      </c>
      <c r="H1049" s="6">
        <f t="shared" si="65"/>
        <v>-58450</v>
      </c>
      <c r="I1049" s="22">
        <f t="shared" si="64"/>
        <v>2.272727272727273</v>
      </c>
      <c r="K1049" t="s">
        <v>540</v>
      </c>
      <c r="M1049" s="2">
        <v>440</v>
      </c>
    </row>
    <row r="1050" spans="2:13" ht="12.75">
      <c r="B1050" s="254">
        <v>800</v>
      </c>
      <c r="C1050" s="1" t="s">
        <v>433</v>
      </c>
      <c r="D1050" s="1" t="s">
        <v>554</v>
      </c>
      <c r="E1050" s="1" t="s">
        <v>63</v>
      </c>
      <c r="F1050" s="51" t="s">
        <v>565</v>
      </c>
      <c r="G1050" s="27" t="s">
        <v>49</v>
      </c>
      <c r="H1050" s="6">
        <f t="shared" si="65"/>
        <v>-59250</v>
      </c>
      <c r="I1050" s="22">
        <f t="shared" si="64"/>
        <v>1.8181818181818181</v>
      </c>
      <c r="K1050" t="s">
        <v>540</v>
      </c>
      <c r="M1050" s="2">
        <v>440</v>
      </c>
    </row>
    <row r="1051" spans="2:13" ht="12.75">
      <c r="B1051" s="254">
        <v>800</v>
      </c>
      <c r="C1051" s="1" t="s">
        <v>433</v>
      </c>
      <c r="D1051" s="1" t="s">
        <v>554</v>
      </c>
      <c r="E1051" s="1" t="s">
        <v>63</v>
      </c>
      <c r="F1051" s="51" t="s">
        <v>565</v>
      </c>
      <c r="G1051" s="27" t="s">
        <v>69</v>
      </c>
      <c r="H1051" s="6">
        <f t="shared" si="65"/>
        <v>-60050</v>
      </c>
      <c r="I1051" s="22">
        <f t="shared" si="64"/>
        <v>1.8181818181818181</v>
      </c>
      <c r="K1051" t="s">
        <v>540</v>
      </c>
      <c r="M1051" s="2">
        <v>440</v>
      </c>
    </row>
    <row r="1052" spans="2:13" ht="12.75">
      <c r="B1052" s="254">
        <v>1200</v>
      </c>
      <c r="C1052" s="1" t="s">
        <v>433</v>
      </c>
      <c r="D1052" s="1" t="s">
        <v>554</v>
      </c>
      <c r="E1052" s="1" t="s">
        <v>63</v>
      </c>
      <c r="F1052" s="51" t="s">
        <v>565</v>
      </c>
      <c r="G1052" s="27" t="s">
        <v>82</v>
      </c>
      <c r="H1052" s="6">
        <f t="shared" si="65"/>
        <v>-61250</v>
      </c>
      <c r="I1052" s="22">
        <f t="shared" si="64"/>
        <v>2.727272727272727</v>
      </c>
      <c r="K1052" t="s">
        <v>540</v>
      </c>
      <c r="M1052" s="2">
        <v>440</v>
      </c>
    </row>
    <row r="1053" spans="2:13" ht="12.75">
      <c r="B1053" s="254">
        <v>1300</v>
      </c>
      <c r="C1053" s="1" t="s">
        <v>433</v>
      </c>
      <c r="D1053" s="1" t="s">
        <v>554</v>
      </c>
      <c r="E1053" s="1" t="s">
        <v>63</v>
      </c>
      <c r="F1053" s="51" t="s">
        <v>565</v>
      </c>
      <c r="G1053" s="27" t="s">
        <v>83</v>
      </c>
      <c r="H1053" s="6">
        <f t="shared" si="65"/>
        <v>-62550</v>
      </c>
      <c r="I1053" s="22">
        <f t="shared" si="64"/>
        <v>2.9545454545454546</v>
      </c>
      <c r="K1053" t="s">
        <v>540</v>
      </c>
      <c r="M1053" s="2">
        <v>440</v>
      </c>
    </row>
    <row r="1054" spans="2:13" ht="12.75">
      <c r="B1054" s="254">
        <v>1400</v>
      </c>
      <c r="C1054" s="1" t="s">
        <v>433</v>
      </c>
      <c r="D1054" s="1" t="s">
        <v>554</v>
      </c>
      <c r="E1054" s="1" t="s">
        <v>63</v>
      </c>
      <c r="F1054" s="51" t="s">
        <v>565</v>
      </c>
      <c r="G1054" s="27" t="s">
        <v>84</v>
      </c>
      <c r="H1054" s="6">
        <f t="shared" si="65"/>
        <v>-63950</v>
      </c>
      <c r="I1054" s="22">
        <f t="shared" si="64"/>
        <v>3.1818181818181817</v>
      </c>
      <c r="K1054" t="s">
        <v>540</v>
      </c>
      <c r="M1054" s="2">
        <v>440</v>
      </c>
    </row>
    <row r="1055" spans="2:13" ht="12.75">
      <c r="B1055" s="254">
        <v>1000</v>
      </c>
      <c r="C1055" s="1" t="s">
        <v>433</v>
      </c>
      <c r="D1055" s="1" t="s">
        <v>554</v>
      </c>
      <c r="E1055" s="1" t="s">
        <v>63</v>
      </c>
      <c r="F1055" s="51" t="s">
        <v>565</v>
      </c>
      <c r="G1055" s="27" t="s">
        <v>194</v>
      </c>
      <c r="H1055" s="6">
        <f t="shared" si="65"/>
        <v>-64950</v>
      </c>
      <c r="I1055" s="22">
        <f t="shared" si="64"/>
        <v>2.272727272727273</v>
      </c>
      <c r="K1055" t="s">
        <v>540</v>
      </c>
      <c r="M1055" s="2">
        <v>440</v>
      </c>
    </row>
    <row r="1056" spans="2:13" ht="12.75">
      <c r="B1056" s="254">
        <v>1300</v>
      </c>
      <c r="C1056" s="1" t="s">
        <v>433</v>
      </c>
      <c r="D1056" s="1" t="s">
        <v>554</v>
      </c>
      <c r="E1056" s="1" t="s">
        <v>63</v>
      </c>
      <c r="F1056" s="51" t="s">
        <v>565</v>
      </c>
      <c r="G1056" s="27" t="s">
        <v>116</v>
      </c>
      <c r="H1056" s="6">
        <f t="shared" si="65"/>
        <v>-66250</v>
      </c>
      <c r="I1056" s="22">
        <f>+B1056/M1056</f>
        <v>2.9545454545454546</v>
      </c>
      <c r="K1056" t="s">
        <v>540</v>
      </c>
      <c r="M1056" s="2">
        <v>440</v>
      </c>
    </row>
    <row r="1057" spans="2:13" ht="12.75">
      <c r="B1057" s="254">
        <v>1300</v>
      </c>
      <c r="C1057" s="1" t="s">
        <v>433</v>
      </c>
      <c r="D1057" s="1" t="s">
        <v>554</v>
      </c>
      <c r="E1057" s="1" t="s">
        <v>63</v>
      </c>
      <c r="F1057" s="51" t="s">
        <v>565</v>
      </c>
      <c r="G1057" s="27" t="s">
        <v>118</v>
      </c>
      <c r="H1057" s="6">
        <f t="shared" si="65"/>
        <v>-67550</v>
      </c>
      <c r="I1057" s="22">
        <f>+B1057/M1057</f>
        <v>2.9545454545454546</v>
      </c>
      <c r="K1057" t="s">
        <v>540</v>
      </c>
      <c r="M1057" s="2">
        <v>440</v>
      </c>
    </row>
    <row r="1058" spans="2:13" ht="12.75">
      <c r="B1058" s="254">
        <v>1300</v>
      </c>
      <c r="C1058" s="1" t="s">
        <v>433</v>
      </c>
      <c r="D1058" s="1" t="s">
        <v>554</v>
      </c>
      <c r="E1058" s="1" t="s">
        <v>63</v>
      </c>
      <c r="F1058" s="51" t="s">
        <v>565</v>
      </c>
      <c r="G1058" s="27" t="s">
        <v>122</v>
      </c>
      <c r="H1058" s="6">
        <f t="shared" si="65"/>
        <v>-68850</v>
      </c>
      <c r="I1058" s="22">
        <f aca="true" t="shared" si="66" ref="I1058:I1077">+B1058/M1058</f>
        <v>2.9545454545454546</v>
      </c>
      <c r="K1058" t="s">
        <v>540</v>
      </c>
      <c r="M1058" s="2">
        <v>440</v>
      </c>
    </row>
    <row r="1059" spans="2:13" ht="12.75">
      <c r="B1059" s="254">
        <v>1600</v>
      </c>
      <c r="C1059" s="1" t="s">
        <v>433</v>
      </c>
      <c r="D1059" s="1" t="s">
        <v>554</v>
      </c>
      <c r="E1059" s="1" t="s">
        <v>63</v>
      </c>
      <c r="F1059" s="51" t="s">
        <v>565</v>
      </c>
      <c r="G1059" s="27" t="s">
        <v>125</v>
      </c>
      <c r="H1059" s="6">
        <f t="shared" si="65"/>
        <v>-70450</v>
      </c>
      <c r="I1059" s="22">
        <f t="shared" si="66"/>
        <v>3.6363636363636362</v>
      </c>
      <c r="K1059" t="s">
        <v>540</v>
      </c>
      <c r="M1059" s="2">
        <v>440</v>
      </c>
    </row>
    <row r="1060" spans="2:13" ht="12.75">
      <c r="B1060" s="254">
        <v>800</v>
      </c>
      <c r="C1060" s="1" t="s">
        <v>433</v>
      </c>
      <c r="D1060" s="1" t="s">
        <v>554</v>
      </c>
      <c r="E1060" s="1" t="s">
        <v>63</v>
      </c>
      <c r="F1060" s="51" t="s">
        <v>565</v>
      </c>
      <c r="G1060" s="27" t="s">
        <v>127</v>
      </c>
      <c r="H1060" s="6">
        <f t="shared" si="65"/>
        <v>-71250</v>
      </c>
      <c r="I1060" s="22">
        <f t="shared" si="66"/>
        <v>1.8181818181818181</v>
      </c>
      <c r="K1060" t="s">
        <v>540</v>
      </c>
      <c r="M1060" s="2">
        <v>440</v>
      </c>
    </row>
    <row r="1061" spans="2:13" ht="12.75">
      <c r="B1061" s="254">
        <v>1200</v>
      </c>
      <c r="C1061" s="1" t="s">
        <v>433</v>
      </c>
      <c r="D1061" s="1" t="s">
        <v>554</v>
      </c>
      <c r="E1061" s="1" t="s">
        <v>63</v>
      </c>
      <c r="F1061" s="51" t="s">
        <v>565</v>
      </c>
      <c r="G1061" s="27" t="s">
        <v>134</v>
      </c>
      <c r="H1061" s="6">
        <f t="shared" si="65"/>
        <v>-72450</v>
      </c>
      <c r="I1061" s="22">
        <f t="shared" si="66"/>
        <v>2.727272727272727</v>
      </c>
      <c r="K1061" t="s">
        <v>540</v>
      </c>
      <c r="M1061" s="2">
        <v>440</v>
      </c>
    </row>
    <row r="1062" spans="2:13" ht="12.75">
      <c r="B1062" s="254">
        <v>1000</v>
      </c>
      <c r="C1062" s="1" t="s">
        <v>433</v>
      </c>
      <c r="D1062" s="1" t="s">
        <v>554</v>
      </c>
      <c r="E1062" s="1" t="s">
        <v>63</v>
      </c>
      <c r="F1062" s="51" t="s">
        <v>565</v>
      </c>
      <c r="G1062" s="27" t="s">
        <v>166</v>
      </c>
      <c r="H1062" s="6">
        <f t="shared" si="65"/>
        <v>-73450</v>
      </c>
      <c r="I1062" s="22">
        <f t="shared" si="66"/>
        <v>2.272727272727273</v>
      </c>
      <c r="K1062" t="s">
        <v>540</v>
      </c>
      <c r="M1062" s="2">
        <v>440</v>
      </c>
    </row>
    <row r="1063" spans="2:13" ht="12.75">
      <c r="B1063" s="254">
        <v>800</v>
      </c>
      <c r="C1063" s="1" t="s">
        <v>433</v>
      </c>
      <c r="D1063" s="1" t="s">
        <v>554</v>
      </c>
      <c r="E1063" s="1" t="s">
        <v>63</v>
      </c>
      <c r="F1063" s="51" t="s">
        <v>565</v>
      </c>
      <c r="G1063" s="27" t="s">
        <v>173</v>
      </c>
      <c r="H1063" s="6">
        <f t="shared" si="65"/>
        <v>-74250</v>
      </c>
      <c r="I1063" s="22">
        <f t="shared" si="66"/>
        <v>1.8181818181818181</v>
      </c>
      <c r="K1063" t="s">
        <v>540</v>
      </c>
      <c r="M1063" s="2">
        <v>440</v>
      </c>
    </row>
    <row r="1064" spans="2:13" ht="12.75">
      <c r="B1064" s="253">
        <v>800</v>
      </c>
      <c r="C1064" s="12" t="s">
        <v>433</v>
      </c>
      <c r="D1064" s="12" t="s">
        <v>554</v>
      </c>
      <c r="E1064" s="35" t="s">
        <v>63</v>
      </c>
      <c r="F1064" s="51" t="s">
        <v>567</v>
      </c>
      <c r="G1064" s="36" t="s">
        <v>26</v>
      </c>
      <c r="H1064" s="6">
        <f t="shared" si="65"/>
        <v>-75050</v>
      </c>
      <c r="I1064" s="22">
        <f t="shared" si="66"/>
        <v>1.8181818181818181</v>
      </c>
      <c r="K1064" t="s">
        <v>547</v>
      </c>
      <c r="M1064" s="2">
        <v>440</v>
      </c>
    </row>
    <row r="1065" spans="2:13" ht="12.75">
      <c r="B1065" s="253">
        <v>600</v>
      </c>
      <c r="C1065" s="12" t="s">
        <v>433</v>
      </c>
      <c r="D1065" s="12" t="s">
        <v>554</v>
      </c>
      <c r="E1065" s="12" t="s">
        <v>63</v>
      </c>
      <c r="F1065" s="51" t="s">
        <v>567</v>
      </c>
      <c r="G1065" s="30" t="s">
        <v>22</v>
      </c>
      <c r="H1065" s="6">
        <f t="shared" si="65"/>
        <v>-75650</v>
      </c>
      <c r="I1065" s="22">
        <f>+B1065/M1065</f>
        <v>1.3636363636363635</v>
      </c>
      <c r="K1065" t="s">
        <v>547</v>
      </c>
      <c r="M1065" s="2">
        <v>440</v>
      </c>
    </row>
    <row r="1066" spans="1:13" ht="12.75">
      <c r="A1066" s="12"/>
      <c r="B1066" s="253">
        <v>800</v>
      </c>
      <c r="C1066" s="12" t="s">
        <v>433</v>
      </c>
      <c r="D1066" s="12" t="s">
        <v>554</v>
      </c>
      <c r="E1066" s="12" t="s">
        <v>63</v>
      </c>
      <c r="F1066" s="51" t="s">
        <v>567</v>
      </c>
      <c r="G1066" s="30" t="s">
        <v>43</v>
      </c>
      <c r="H1066" s="6">
        <f t="shared" si="65"/>
        <v>-76450</v>
      </c>
      <c r="I1066" s="22">
        <f t="shared" si="66"/>
        <v>1.8181818181818181</v>
      </c>
      <c r="J1066" s="15"/>
      <c r="K1066" t="s">
        <v>547</v>
      </c>
      <c r="L1066" s="15"/>
      <c r="M1066" s="2">
        <v>440</v>
      </c>
    </row>
    <row r="1067" spans="2:13" ht="12.75">
      <c r="B1067" s="254">
        <v>800</v>
      </c>
      <c r="C1067" s="12" t="s">
        <v>433</v>
      </c>
      <c r="D1067" s="12" t="s">
        <v>554</v>
      </c>
      <c r="E1067" s="1" t="s">
        <v>63</v>
      </c>
      <c r="F1067" s="51" t="s">
        <v>567</v>
      </c>
      <c r="G1067" s="27" t="s">
        <v>45</v>
      </c>
      <c r="H1067" s="6">
        <f t="shared" si="65"/>
        <v>-77250</v>
      </c>
      <c r="I1067" s="22">
        <f t="shared" si="66"/>
        <v>1.8181818181818181</v>
      </c>
      <c r="K1067" t="s">
        <v>547</v>
      </c>
      <c r="M1067" s="2">
        <v>440</v>
      </c>
    </row>
    <row r="1068" spans="2:13" ht="12.75">
      <c r="B1068" s="254">
        <v>600</v>
      </c>
      <c r="C1068" s="1" t="s">
        <v>433</v>
      </c>
      <c r="D1068" s="12" t="s">
        <v>554</v>
      </c>
      <c r="E1068" s="1" t="s">
        <v>63</v>
      </c>
      <c r="F1068" s="51" t="s">
        <v>567</v>
      </c>
      <c r="G1068" s="27" t="s">
        <v>47</v>
      </c>
      <c r="H1068" s="6">
        <f t="shared" si="65"/>
        <v>-77850</v>
      </c>
      <c r="I1068" s="22">
        <f t="shared" si="66"/>
        <v>1.3636363636363635</v>
      </c>
      <c r="K1068" t="s">
        <v>547</v>
      </c>
      <c r="M1068" s="2">
        <v>440</v>
      </c>
    </row>
    <row r="1069" spans="2:13" ht="12.75">
      <c r="B1069" s="254">
        <v>800</v>
      </c>
      <c r="C1069" s="1" t="s">
        <v>433</v>
      </c>
      <c r="D1069" s="12" t="s">
        <v>554</v>
      </c>
      <c r="E1069" s="1" t="s">
        <v>63</v>
      </c>
      <c r="F1069" s="51" t="s">
        <v>567</v>
      </c>
      <c r="G1069" s="27" t="s">
        <v>48</v>
      </c>
      <c r="H1069" s="6">
        <f t="shared" si="65"/>
        <v>-78650</v>
      </c>
      <c r="I1069" s="22">
        <f t="shared" si="66"/>
        <v>1.8181818181818181</v>
      </c>
      <c r="K1069" t="s">
        <v>547</v>
      </c>
      <c r="M1069" s="2">
        <v>440</v>
      </c>
    </row>
    <row r="1070" spans="2:13" ht="12.75">
      <c r="B1070" s="259">
        <v>600</v>
      </c>
      <c r="C1070" s="38" t="s">
        <v>433</v>
      </c>
      <c r="D1070" s="12" t="s">
        <v>554</v>
      </c>
      <c r="E1070" s="38" t="s">
        <v>63</v>
      </c>
      <c r="F1070" s="51" t="s">
        <v>567</v>
      </c>
      <c r="G1070" s="27" t="s">
        <v>49</v>
      </c>
      <c r="H1070" s="6">
        <f t="shared" si="65"/>
        <v>-79250</v>
      </c>
      <c r="I1070" s="22">
        <f t="shared" si="66"/>
        <v>1.3636363636363635</v>
      </c>
      <c r="J1070" s="37"/>
      <c r="K1070" t="s">
        <v>547</v>
      </c>
      <c r="L1070" s="37"/>
      <c r="M1070" s="2">
        <v>440</v>
      </c>
    </row>
    <row r="1071" spans="2:13" ht="12.75">
      <c r="B1071" s="254">
        <v>600</v>
      </c>
      <c r="C1071" s="1" t="s">
        <v>433</v>
      </c>
      <c r="D1071" s="12" t="s">
        <v>554</v>
      </c>
      <c r="E1071" s="1" t="s">
        <v>63</v>
      </c>
      <c r="F1071" s="51" t="s">
        <v>567</v>
      </c>
      <c r="G1071" s="27" t="s">
        <v>69</v>
      </c>
      <c r="H1071" s="6">
        <f t="shared" si="65"/>
        <v>-79850</v>
      </c>
      <c r="I1071" s="22">
        <f>+B1071/M1071</f>
        <v>1.3636363636363635</v>
      </c>
      <c r="K1071" t="s">
        <v>547</v>
      </c>
      <c r="M1071" s="2">
        <v>440</v>
      </c>
    </row>
    <row r="1072" spans="2:13" ht="12.75">
      <c r="B1072" s="254">
        <v>1200</v>
      </c>
      <c r="C1072" s="1" t="s">
        <v>433</v>
      </c>
      <c r="D1072" s="12" t="s">
        <v>554</v>
      </c>
      <c r="E1072" s="1" t="s">
        <v>63</v>
      </c>
      <c r="F1072" s="51" t="s">
        <v>567</v>
      </c>
      <c r="G1072" s="27" t="s">
        <v>82</v>
      </c>
      <c r="H1072" s="6">
        <f t="shared" si="65"/>
        <v>-81050</v>
      </c>
      <c r="I1072" s="22">
        <f t="shared" si="66"/>
        <v>2.727272727272727</v>
      </c>
      <c r="K1072" t="s">
        <v>547</v>
      </c>
      <c r="M1072" s="2">
        <v>440</v>
      </c>
    </row>
    <row r="1073" spans="2:13" ht="12.75">
      <c r="B1073" s="254">
        <v>600</v>
      </c>
      <c r="C1073" s="1" t="s">
        <v>433</v>
      </c>
      <c r="D1073" s="12" t="s">
        <v>554</v>
      </c>
      <c r="E1073" s="1" t="s">
        <v>63</v>
      </c>
      <c r="F1073" s="51" t="s">
        <v>567</v>
      </c>
      <c r="G1073" s="27" t="s">
        <v>83</v>
      </c>
      <c r="H1073" s="6">
        <f t="shared" si="65"/>
        <v>-81650</v>
      </c>
      <c r="I1073" s="22">
        <f t="shared" si="66"/>
        <v>1.3636363636363635</v>
      </c>
      <c r="K1073" t="s">
        <v>547</v>
      </c>
      <c r="M1073" s="2">
        <v>440</v>
      </c>
    </row>
    <row r="1074" spans="2:13" ht="12.75">
      <c r="B1074" s="254">
        <v>600</v>
      </c>
      <c r="C1074" s="1" t="s">
        <v>433</v>
      </c>
      <c r="D1074" s="12" t="s">
        <v>554</v>
      </c>
      <c r="E1074" s="1" t="s">
        <v>63</v>
      </c>
      <c r="F1074" s="51" t="s">
        <v>567</v>
      </c>
      <c r="G1074" s="27" t="s">
        <v>84</v>
      </c>
      <c r="H1074" s="6">
        <f t="shared" si="65"/>
        <v>-82250</v>
      </c>
      <c r="I1074" s="22">
        <f t="shared" si="66"/>
        <v>1.3636363636363635</v>
      </c>
      <c r="K1074" t="s">
        <v>547</v>
      </c>
      <c r="M1074" s="2">
        <v>440</v>
      </c>
    </row>
    <row r="1075" spans="2:13" ht="12.75">
      <c r="B1075" s="254">
        <v>600</v>
      </c>
      <c r="C1075" s="1" t="s">
        <v>433</v>
      </c>
      <c r="D1075" s="12" t="s">
        <v>554</v>
      </c>
      <c r="E1075" s="1" t="s">
        <v>63</v>
      </c>
      <c r="F1075" s="51" t="s">
        <v>567</v>
      </c>
      <c r="G1075" s="27" t="s">
        <v>122</v>
      </c>
      <c r="H1075" s="6">
        <f t="shared" si="65"/>
        <v>-82850</v>
      </c>
      <c r="I1075" s="22">
        <f t="shared" si="66"/>
        <v>1.3636363636363635</v>
      </c>
      <c r="K1075" t="s">
        <v>547</v>
      </c>
      <c r="M1075" s="2">
        <v>440</v>
      </c>
    </row>
    <row r="1076" spans="2:13" ht="12.75">
      <c r="B1076" s="254">
        <v>600</v>
      </c>
      <c r="C1076" s="1" t="s">
        <v>433</v>
      </c>
      <c r="D1076" s="12" t="s">
        <v>554</v>
      </c>
      <c r="E1076" s="1" t="s">
        <v>63</v>
      </c>
      <c r="F1076" s="51" t="s">
        <v>567</v>
      </c>
      <c r="G1076" s="27" t="s">
        <v>127</v>
      </c>
      <c r="H1076" s="6">
        <f t="shared" si="65"/>
        <v>-83450</v>
      </c>
      <c r="I1076" s="22">
        <f t="shared" si="66"/>
        <v>1.3636363636363635</v>
      </c>
      <c r="K1076" t="s">
        <v>547</v>
      </c>
      <c r="M1076" s="2">
        <v>440</v>
      </c>
    </row>
    <row r="1077" spans="2:13" ht="12.75">
      <c r="B1077" s="254">
        <v>600</v>
      </c>
      <c r="C1077" s="1" t="s">
        <v>433</v>
      </c>
      <c r="D1077" s="1" t="s">
        <v>554</v>
      </c>
      <c r="E1077" s="1" t="s">
        <v>63</v>
      </c>
      <c r="F1077" s="51" t="s">
        <v>567</v>
      </c>
      <c r="G1077" s="27" t="s">
        <v>130</v>
      </c>
      <c r="H1077" s="6">
        <f t="shared" si="65"/>
        <v>-84050</v>
      </c>
      <c r="I1077" s="22">
        <f t="shared" si="66"/>
        <v>1.3636363636363635</v>
      </c>
      <c r="K1077" t="s">
        <v>547</v>
      </c>
      <c r="M1077" s="2">
        <v>440</v>
      </c>
    </row>
    <row r="1078" spans="2:13" ht="12.75">
      <c r="B1078" s="254">
        <v>600</v>
      </c>
      <c r="C1078" s="1" t="s">
        <v>433</v>
      </c>
      <c r="D1078" s="1" t="s">
        <v>554</v>
      </c>
      <c r="E1078" s="1" t="s">
        <v>63</v>
      </c>
      <c r="F1078" s="51" t="s">
        <v>567</v>
      </c>
      <c r="G1078" s="27" t="s">
        <v>132</v>
      </c>
      <c r="H1078" s="6">
        <f t="shared" si="65"/>
        <v>-84650</v>
      </c>
      <c r="I1078" s="22">
        <f>+B1078/M1078</f>
        <v>1.3636363636363635</v>
      </c>
      <c r="K1078" t="s">
        <v>547</v>
      </c>
      <c r="M1078" s="2">
        <v>440</v>
      </c>
    </row>
    <row r="1079" spans="2:13" ht="12.75">
      <c r="B1079" s="254">
        <v>600</v>
      </c>
      <c r="C1079" s="1" t="s">
        <v>433</v>
      </c>
      <c r="D1079" s="1" t="s">
        <v>554</v>
      </c>
      <c r="E1079" s="1" t="s">
        <v>63</v>
      </c>
      <c r="F1079" s="51" t="s">
        <v>567</v>
      </c>
      <c r="G1079" s="27" t="s">
        <v>134</v>
      </c>
      <c r="H1079" s="6">
        <f t="shared" si="65"/>
        <v>-85250</v>
      </c>
      <c r="I1079" s="22">
        <f aca="true" t="shared" si="67" ref="I1079:I1096">+B1079/M1079</f>
        <v>1.3636363636363635</v>
      </c>
      <c r="K1079" t="s">
        <v>547</v>
      </c>
      <c r="M1079" s="2">
        <v>440</v>
      </c>
    </row>
    <row r="1080" spans="2:13" ht="12.75">
      <c r="B1080" s="254">
        <v>600</v>
      </c>
      <c r="C1080" s="1" t="s">
        <v>433</v>
      </c>
      <c r="D1080" s="1" t="s">
        <v>554</v>
      </c>
      <c r="E1080" s="1" t="s">
        <v>63</v>
      </c>
      <c r="F1080" s="51" t="s">
        <v>567</v>
      </c>
      <c r="G1080" s="27" t="s">
        <v>181</v>
      </c>
      <c r="H1080" s="6">
        <f t="shared" si="65"/>
        <v>-85850</v>
      </c>
      <c r="I1080" s="22">
        <f t="shared" si="67"/>
        <v>1.3636363636363635</v>
      </c>
      <c r="K1080" t="s">
        <v>547</v>
      </c>
      <c r="M1080" s="2">
        <v>440</v>
      </c>
    </row>
    <row r="1081" spans="2:13" ht="12.75">
      <c r="B1081" s="254">
        <v>1200</v>
      </c>
      <c r="C1081" s="1" t="s">
        <v>433</v>
      </c>
      <c r="D1081" s="1" t="s">
        <v>554</v>
      </c>
      <c r="E1081" s="1" t="s">
        <v>63</v>
      </c>
      <c r="F1081" s="51" t="s">
        <v>567</v>
      </c>
      <c r="G1081" s="27" t="s">
        <v>187</v>
      </c>
      <c r="H1081" s="6">
        <f t="shared" si="65"/>
        <v>-87050</v>
      </c>
      <c r="I1081" s="22">
        <f t="shared" si="67"/>
        <v>2.727272727272727</v>
      </c>
      <c r="K1081" t="s">
        <v>547</v>
      </c>
      <c r="M1081" s="2">
        <v>440</v>
      </c>
    </row>
    <row r="1082" spans="2:13" ht="12.75">
      <c r="B1082" s="254">
        <v>600</v>
      </c>
      <c r="C1082" s="1" t="s">
        <v>433</v>
      </c>
      <c r="D1082" s="1" t="s">
        <v>554</v>
      </c>
      <c r="E1082" s="1" t="s">
        <v>63</v>
      </c>
      <c r="F1082" s="51" t="s">
        <v>567</v>
      </c>
      <c r="G1082" s="27" t="s">
        <v>173</v>
      </c>
      <c r="H1082" s="6">
        <f>H1081-B1082</f>
        <v>-87650</v>
      </c>
      <c r="I1082" s="22">
        <f t="shared" si="67"/>
        <v>1.3636363636363635</v>
      </c>
      <c r="K1082" t="s">
        <v>547</v>
      </c>
      <c r="M1082" s="2">
        <v>440</v>
      </c>
    </row>
    <row r="1083" spans="2:13" ht="12.75">
      <c r="B1083" s="253">
        <v>1700</v>
      </c>
      <c r="C1083" s="12" t="s">
        <v>433</v>
      </c>
      <c r="D1083" s="12" t="s">
        <v>554</v>
      </c>
      <c r="E1083" s="12" t="s">
        <v>63</v>
      </c>
      <c r="F1083" s="51" t="s">
        <v>568</v>
      </c>
      <c r="G1083" s="30" t="s">
        <v>26</v>
      </c>
      <c r="H1083" s="6">
        <f t="shared" si="65"/>
        <v>-89350</v>
      </c>
      <c r="I1083" s="22">
        <f t="shared" si="67"/>
        <v>3.8636363636363638</v>
      </c>
      <c r="K1083" t="s">
        <v>569</v>
      </c>
      <c r="M1083" s="2">
        <v>440</v>
      </c>
    </row>
    <row r="1084" spans="1:13" ht="12.75">
      <c r="A1084" s="12"/>
      <c r="B1084" s="253">
        <v>1500</v>
      </c>
      <c r="C1084" s="1" t="s">
        <v>566</v>
      </c>
      <c r="D1084" s="12" t="s">
        <v>554</v>
      </c>
      <c r="E1084" s="12" t="s">
        <v>63</v>
      </c>
      <c r="F1084" s="51" t="s">
        <v>568</v>
      </c>
      <c r="G1084" s="30" t="s">
        <v>26</v>
      </c>
      <c r="H1084" s="6">
        <f t="shared" si="65"/>
        <v>-90850</v>
      </c>
      <c r="I1084" s="22">
        <f t="shared" si="67"/>
        <v>3.409090909090909</v>
      </c>
      <c r="J1084" s="15"/>
      <c r="K1084" t="s">
        <v>569</v>
      </c>
      <c r="L1084" s="15"/>
      <c r="M1084" s="2">
        <v>440</v>
      </c>
    </row>
    <row r="1085" spans="2:13" ht="12.75">
      <c r="B1085" s="254">
        <v>1900</v>
      </c>
      <c r="C1085" s="12" t="s">
        <v>433</v>
      </c>
      <c r="D1085" s="12" t="s">
        <v>554</v>
      </c>
      <c r="E1085" s="1" t="s">
        <v>63</v>
      </c>
      <c r="F1085" s="51" t="s">
        <v>568</v>
      </c>
      <c r="G1085" s="27" t="s">
        <v>22</v>
      </c>
      <c r="H1085" s="6">
        <f t="shared" si="65"/>
        <v>-92750</v>
      </c>
      <c r="I1085" s="22">
        <f>+B1085/M1085</f>
        <v>4.318181818181818</v>
      </c>
      <c r="K1085" t="s">
        <v>569</v>
      </c>
      <c r="M1085" s="2">
        <v>440</v>
      </c>
    </row>
    <row r="1086" spans="2:13" ht="12.75">
      <c r="B1086" s="254">
        <v>1750</v>
      </c>
      <c r="C1086" s="1" t="s">
        <v>433</v>
      </c>
      <c r="D1086" s="12" t="s">
        <v>554</v>
      </c>
      <c r="E1086" s="1" t="s">
        <v>63</v>
      </c>
      <c r="F1086" s="51" t="s">
        <v>568</v>
      </c>
      <c r="G1086" s="27" t="s">
        <v>52</v>
      </c>
      <c r="H1086" s="6">
        <f t="shared" si="65"/>
        <v>-94500</v>
      </c>
      <c r="I1086" s="22">
        <f t="shared" si="67"/>
        <v>3.977272727272727</v>
      </c>
      <c r="K1086" t="s">
        <v>569</v>
      </c>
      <c r="M1086" s="2">
        <v>440</v>
      </c>
    </row>
    <row r="1087" spans="2:13" ht="12.75">
      <c r="B1087" s="254">
        <v>1800</v>
      </c>
      <c r="C1087" s="1" t="s">
        <v>433</v>
      </c>
      <c r="D1087" s="12" t="s">
        <v>554</v>
      </c>
      <c r="E1087" s="1" t="s">
        <v>63</v>
      </c>
      <c r="F1087" s="51" t="s">
        <v>568</v>
      </c>
      <c r="G1087" s="27" t="s">
        <v>43</v>
      </c>
      <c r="H1087" s="6">
        <f t="shared" si="65"/>
        <v>-96300</v>
      </c>
      <c r="I1087" s="22">
        <f t="shared" si="67"/>
        <v>4.090909090909091</v>
      </c>
      <c r="K1087" t="s">
        <v>569</v>
      </c>
      <c r="M1087" s="2">
        <v>440</v>
      </c>
    </row>
    <row r="1088" spans="2:13" ht="12.75">
      <c r="B1088" s="254">
        <v>1500</v>
      </c>
      <c r="C1088" s="38" t="s">
        <v>433</v>
      </c>
      <c r="D1088" s="12" t="s">
        <v>554</v>
      </c>
      <c r="E1088" s="38" t="s">
        <v>63</v>
      </c>
      <c r="F1088" s="51" t="s">
        <v>568</v>
      </c>
      <c r="G1088" s="27" t="s">
        <v>45</v>
      </c>
      <c r="H1088" s="6">
        <f t="shared" si="65"/>
        <v>-97800</v>
      </c>
      <c r="I1088" s="22">
        <f t="shared" si="67"/>
        <v>3.409090909090909</v>
      </c>
      <c r="J1088" s="37"/>
      <c r="K1088" t="s">
        <v>569</v>
      </c>
      <c r="L1088" s="37"/>
      <c r="M1088" s="2">
        <v>440</v>
      </c>
    </row>
    <row r="1089" spans="2:13" ht="12.75">
      <c r="B1089" s="254">
        <v>1650</v>
      </c>
      <c r="C1089" s="1" t="s">
        <v>433</v>
      </c>
      <c r="D1089" s="12" t="s">
        <v>554</v>
      </c>
      <c r="E1089" s="1" t="s">
        <v>63</v>
      </c>
      <c r="F1089" s="51" t="s">
        <v>568</v>
      </c>
      <c r="G1089" s="27" t="s">
        <v>47</v>
      </c>
      <c r="H1089" s="6">
        <f t="shared" si="65"/>
        <v>-99450</v>
      </c>
      <c r="I1089" s="22">
        <f t="shared" si="67"/>
        <v>3.75</v>
      </c>
      <c r="K1089" t="s">
        <v>569</v>
      </c>
      <c r="M1089" s="2">
        <v>440</v>
      </c>
    </row>
    <row r="1090" spans="2:13" ht="12.75">
      <c r="B1090" s="254">
        <v>1900</v>
      </c>
      <c r="C1090" s="1" t="s">
        <v>433</v>
      </c>
      <c r="D1090" s="12" t="s">
        <v>554</v>
      </c>
      <c r="E1090" s="1" t="s">
        <v>63</v>
      </c>
      <c r="F1090" s="51" t="s">
        <v>568</v>
      </c>
      <c r="G1090" s="27" t="s">
        <v>48</v>
      </c>
      <c r="H1090" s="6">
        <f t="shared" si="65"/>
        <v>-101350</v>
      </c>
      <c r="I1090" s="22">
        <f>+B1090/M1090</f>
        <v>4.318181818181818</v>
      </c>
      <c r="K1090" t="s">
        <v>569</v>
      </c>
      <c r="M1090" s="2">
        <v>440</v>
      </c>
    </row>
    <row r="1091" spans="2:13" ht="12.75">
      <c r="B1091" s="254">
        <v>1600</v>
      </c>
      <c r="C1091" s="1" t="s">
        <v>433</v>
      </c>
      <c r="D1091" s="12" t="s">
        <v>554</v>
      </c>
      <c r="E1091" s="1" t="s">
        <v>63</v>
      </c>
      <c r="F1091" s="51" t="s">
        <v>568</v>
      </c>
      <c r="G1091" s="27" t="s">
        <v>49</v>
      </c>
      <c r="H1091" s="6">
        <f t="shared" si="65"/>
        <v>-102950</v>
      </c>
      <c r="I1091" s="22">
        <f t="shared" si="67"/>
        <v>3.6363636363636362</v>
      </c>
      <c r="K1091" t="s">
        <v>569</v>
      </c>
      <c r="M1091" s="2">
        <v>440</v>
      </c>
    </row>
    <row r="1092" spans="2:13" ht="12.75">
      <c r="B1092" s="253">
        <v>1500</v>
      </c>
      <c r="C1092" s="1" t="s">
        <v>566</v>
      </c>
      <c r="D1092" s="12" t="s">
        <v>554</v>
      </c>
      <c r="E1092" s="1" t="s">
        <v>63</v>
      </c>
      <c r="F1092" s="51" t="s">
        <v>568</v>
      </c>
      <c r="G1092" s="27" t="s">
        <v>49</v>
      </c>
      <c r="H1092" s="6">
        <f t="shared" si="65"/>
        <v>-104450</v>
      </c>
      <c r="I1092" s="22">
        <f t="shared" si="67"/>
        <v>3.409090909090909</v>
      </c>
      <c r="K1092" t="s">
        <v>569</v>
      </c>
      <c r="M1092" s="2">
        <v>440</v>
      </c>
    </row>
    <row r="1093" spans="2:13" ht="12.75">
      <c r="B1093" s="254">
        <v>1700</v>
      </c>
      <c r="C1093" s="1" t="s">
        <v>433</v>
      </c>
      <c r="D1093" s="12" t="s">
        <v>554</v>
      </c>
      <c r="E1093" s="1" t="s">
        <v>63</v>
      </c>
      <c r="F1093" s="51" t="s">
        <v>568</v>
      </c>
      <c r="G1093" s="27" t="s">
        <v>69</v>
      </c>
      <c r="H1093" s="6">
        <f t="shared" si="65"/>
        <v>-106150</v>
      </c>
      <c r="I1093" s="22">
        <f t="shared" si="67"/>
        <v>3.8636363636363638</v>
      </c>
      <c r="K1093" t="s">
        <v>569</v>
      </c>
      <c r="M1093" s="2">
        <v>440</v>
      </c>
    </row>
    <row r="1094" spans="2:13" ht="12.75">
      <c r="B1094" s="254">
        <v>1900</v>
      </c>
      <c r="C1094" s="1" t="s">
        <v>433</v>
      </c>
      <c r="D1094" s="12" t="s">
        <v>554</v>
      </c>
      <c r="E1094" s="1" t="s">
        <v>63</v>
      </c>
      <c r="F1094" s="51" t="s">
        <v>568</v>
      </c>
      <c r="G1094" s="27" t="s">
        <v>81</v>
      </c>
      <c r="H1094" s="6">
        <f t="shared" si="65"/>
        <v>-108050</v>
      </c>
      <c r="I1094" s="22">
        <f t="shared" si="67"/>
        <v>4.318181818181818</v>
      </c>
      <c r="K1094" t="s">
        <v>569</v>
      </c>
      <c r="M1094" s="2">
        <v>440</v>
      </c>
    </row>
    <row r="1095" spans="2:13" ht="12.75">
      <c r="B1095" s="254">
        <v>1000</v>
      </c>
      <c r="C1095" s="1" t="s">
        <v>433</v>
      </c>
      <c r="D1095" s="1" t="s">
        <v>554</v>
      </c>
      <c r="E1095" s="1" t="s">
        <v>63</v>
      </c>
      <c r="F1095" s="51" t="s">
        <v>568</v>
      </c>
      <c r="G1095" s="27" t="s">
        <v>82</v>
      </c>
      <c r="H1095" s="6">
        <f t="shared" si="65"/>
        <v>-109050</v>
      </c>
      <c r="I1095" s="22">
        <f t="shared" si="67"/>
        <v>2.272727272727273</v>
      </c>
      <c r="K1095" t="s">
        <v>569</v>
      </c>
      <c r="M1095" s="2">
        <v>440</v>
      </c>
    </row>
    <row r="1096" spans="2:13" ht="12.75">
      <c r="B1096" s="254">
        <v>700</v>
      </c>
      <c r="C1096" s="1" t="s">
        <v>433</v>
      </c>
      <c r="D1096" s="1" t="s">
        <v>554</v>
      </c>
      <c r="E1096" s="1" t="s">
        <v>63</v>
      </c>
      <c r="F1096" s="51" t="s">
        <v>568</v>
      </c>
      <c r="G1096" s="27" t="s">
        <v>83</v>
      </c>
      <c r="H1096" s="6">
        <f t="shared" si="65"/>
        <v>-109750</v>
      </c>
      <c r="I1096" s="22">
        <f t="shared" si="67"/>
        <v>1.5909090909090908</v>
      </c>
      <c r="K1096" t="s">
        <v>569</v>
      </c>
      <c r="M1096" s="2">
        <v>440</v>
      </c>
    </row>
    <row r="1097" spans="2:13" ht="12.75">
      <c r="B1097" s="254">
        <v>1900</v>
      </c>
      <c r="C1097" s="1" t="s">
        <v>433</v>
      </c>
      <c r="D1097" s="1" t="s">
        <v>554</v>
      </c>
      <c r="E1097" s="1" t="s">
        <v>63</v>
      </c>
      <c r="F1097" s="51" t="s">
        <v>568</v>
      </c>
      <c r="G1097" s="27" t="s">
        <v>84</v>
      </c>
      <c r="H1097" s="6">
        <f t="shared" si="65"/>
        <v>-111650</v>
      </c>
      <c r="I1097" s="22">
        <f>+B1097/M1097</f>
        <v>4.318181818181818</v>
      </c>
      <c r="K1097" t="s">
        <v>569</v>
      </c>
      <c r="M1097" s="2">
        <v>440</v>
      </c>
    </row>
    <row r="1098" spans="2:13" ht="12.75">
      <c r="B1098" s="254">
        <v>1750</v>
      </c>
      <c r="C1098" s="1" t="s">
        <v>433</v>
      </c>
      <c r="D1098" s="1" t="s">
        <v>554</v>
      </c>
      <c r="E1098" s="1" t="s">
        <v>63</v>
      </c>
      <c r="F1098" s="51" t="s">
        <v>568</v>
      </c>
      <c r="G1098" s="27" t="s">
        <v>194</v>
      </c>
      <c r="H1098" s="6">
        <f t="shared" si="65"/>
        <v>-113400</v>
      </c>
      <c r="I1098" s="22">
        <f>+B1098/M1098</f>
        <v>3.977272727272727</v>
      </c>
      <c r="K1098" t="s">
        <v>569</v>
      </c>
      <c r="M1098" s="2">
        <v>440</v>
      </c>
    </row>
    <row r="1099" spans="2:13" ht="12.75">
      <c r="B1099" s="254">
        <v>1900</v>
      </c>
      <c r="C1099" s="1" t="s">
        <v>433</v>
      </c>
      <c r="D1099" s="1" t="s">
        <v>554</v>
      </c>
      <c r="E1099" s="1" t="s">
        <v>63</v>
      </c>
      <c r="F1099" s="51" t="s">
        <v>568</v>
      </c>
      <c r="G1099" s="27" t="s">
        <v>243</v>
      </c>
      <c r="H1099" s="6">
        <f t="shared" si="65"/>
        <v>-115300</v>
      </c>
      <c r="I1099" s="22">
        <f aca="true" t="shared" si="68" ref="I1099:I1106">+B1099/M1099</f>
        <v>4.318181818181818</v>
      </c>
      <c r="K1099" t="s">
        <v>569</v>
      </c>
      <c r="M1099" s="2">
        <v>440</v>
      </c>
    </row>
    <row r="1100" spans="2:13" ht="12.75">
      <c r="B1100" s="253">
        <v>1500</v>
      </c>
      <c r="C1100" s="1" t="s">
        <v>566</v>
      </c>
      <c r="D1100" s="12" t="s">
        <v>554</v>
      </c>
      <c r="E1100" s="1" t="s">
        <v>63</v>
      </c>
      <c r="F1100" s="51" t="s">
        <v>568</v>
      </c>
      <c r="G1100" s="27" t="s">
        <v>243</v>
      </c>
      <c r="H1100" s="6">
        <f t="shared" si="65"/>
        <v>-116800</v>
      </c>
      <c r="I1100" s="22">
        <f t="shared" si="68"/>
        <v>3.409090909090909</v>
      </c>
      <c r="K1100" t="s">
        <v>569</v>
      </c>
      <c r="M1100" s="2">
        <v>440</v>
      </c>
    </row>
    <row r="1101" spans="2:13" ht="12.75">
      <c r="B1101" s="254">
        <v>1000</v>
      </c>
      <c r="C1101" s="1" t="s">
        <v>433</v>
      </c>
      <c r="D1101" s="1" t="s">
        <v>554</v>
      </c>
      <c r="E1101" s="1" t="s">
        <v>63</v>
      </c>
      <c r="F1101" s="51" t="s">
        <v>568</v>
      </c>
      <c r="G1101" s="27" t="s">
        <v>295</v>
      </c>
      <c r="H1101" s="6">
        <f t="shared" si="65"/>
        <v>-117800</v>
      </c>
      <c r="I1101" s="22">
        <f t="shared" si="68"/>
        <v>2.272727272727273</v>
      </c>
      <c r="K1101" t="s">
        <v>569</v>
      </c>
      <c r="M1101" s="2">
        <v>440</v>
      </c>
    </row>
    <row r="1102" spans="2:13" ht="12.75">
      <c r="B1102" s="254">
        <v>1800</v>
      </c>
      <c r="C1102" s="1" t="s">
        <v>433</v>
      </c>
      <c r="D1102" s="1" t="s">
        <v>554</v>
      </c>
      <c r="E1102" s="1" t="s">
        <v>63</v>
      </c>
      <c r="F1102" s="51" t="s">
        <v>568</v>
      </c>
      <c r="G1102" s="27" t="s">
        <v>570</v>
      </c>
      <c r="H1102" s="6">
        <f t="shared" si="65"/>
        <v>-119600</v>
      </c>
      <c r="I1102" s="22">
        <f t="shared" si="68"/>
        <v>4.090909090909091</v>
      </c>
      <c r="K1102" t="s">
        <v>569</v>
      </c>
      <c r="M1102" s="2">
        <v>440</v>
      </c>
    </row>
    <row r="1103" spans="2:13" ht="12.75">
      <c r="B1103" s="254">
        <v>1400</v>
      </c>
      <c r="C1103" s="1" t="s">
        <v>433</v>
      </c>
      <c r="D1103" s="1" t="s">
        <v>554</v>
      </c>
      <c r="E1103" s="1" t="s">
        <v>63</v>
      </c>
      <c r="F1103" s="51" t="s">
        <v>568</v>
      </c>
      <c r="G1103" s="27" t="s">
        <v>116</v>
      </c>
      <c r="H1103" s="6">
        <f t="shared" si="65"/>
        <v>-121000</v>
      </c>
      <c r="I1103" s="22">
        <f t="shared" si="68"/>
        <v>3.1818181818181817</v>
      </c>
      <c r="K1103" t="s">
        <v>569</v>
      </c>
      <c r="M1103" s="2">
        <v>440</v>
      </c>
    </row>
    <row r="1104" spans="2:13" ht="12.75">
      <c r="B1104" s="254">
        <v>1900</v>
      </c>
      <c r="C1104" s="1" t="s">
        <v>433</v>
      </c>
      <c r="D1104" s="1" t="s">
        <v>554</v>
      </c>
      <c r="E1104" s="1" t="s">
        <v>63</v>
      </c>
      <c r="F1104" s="51" t="s">
        <v>568</v>
      </c>
      <c r="G1104" s="27" t="s">
        <v>118</v>
      </c>
      <c r="H1104" s="6">
        <f aca="true" t="shared" si="69" ref="H1104:H1118">H1103-B1104</f>
        <v>-122900</v>
      </c>
      <c r="I1104" s="22">
        <f t="shared" si="68"/>
        <v>4.318181818181818</v>
      </c>
      <c r="K1104" t="s">
        <v>569</v>
      </c>
      <c r="M1104" s="2">
        <v>440</v>
      </c>
    </row>
    <row r="1105" spans="2:13" ht="12.75">
      <c r="B1105" s="254">
        <v>1800</v>
      </c>
      <c r="C1105" s="1" t="s">
        <v>433</v>
      </c>
      <c r="D1105" s="1" t="s">
        <v>554</v>
      </c>
      <c r="E1105" s="1" t="s">
        <v>63</v>
      </c>
      <c r="F1105" s="51" t="s">
        <v>568</v>
      </c>
      <c r="G1105" s="27" t="s">
        <v>122</v>
      </c>
      <c r="H1105" s="6">
        <f t="shared" si="69"/>
        <v>-124700</v>
      </c>
      <c r="I1105" s="22">
        <f>+B1105/M1105</f>
        <v>4.090909090909091</v>
      </c>
      <c r="K1105" t="s">
        <v>569</v>
      </c>
      <c r="M1105" s="2">
        <v>440</v>
      </c>
    </row>
    <row r="1106" spans="2:13" ht="12.75">
      <c r="B1106" s="254">
        <v>1000</v>
      </c>
      <c r="C1106" s="1" t="s">
        <v>433</v>
      </c>
      <c r="D1106" s="1" t="s">
        <v>554</v>
      </c>
      <c r="E1106" s="1" t="s">
        <v>63</v>
      </c>
      <c r="F1106" s="51" t="s">
        <v>568</v>
      </c>
      <c r="G1106" s="27" t="s">
        <v>125</v>
      </c>
      <c r="H1106" s="6">
        <f t="shared" si="69"/>
        <v>-125700</v>
      </c>
      <c r="I1106" s="22">
        <f t="shared" si="68"/>
        <v>2.272727272727273</v>
      </c>
      <c r="K1106" t="s">
        <v>569</v>
      </c>
      <c r="M1106" s="2">
        <v>440</v>
      </c>
    </row>
    <row r="1107" spans="2:13" ht="12.75">
      <c r="B1107" s="254">
        <v>1900</v>
      </c>
      <c r="C1107" s="1" t="s">
        <v>433</v>
      </c>
      <c r="D1107" s="1" t="s">
        <v>554</v>
      </c>
      <c r="E1107" s="1" t="s">
        <v>63</v>
      </c>
      <c r="F1107" s="51" t="s">
        <v>568</v>
      </c>
      <c r="G1107" s="27" t="s">
        <v>127</v>
      </c>
      <c r="H1107" s="6">
        <f t="shared" si="69"/>
        <v>-127600</v>
      </c>
      <c r="I1107" s="22">
        <f>+B1107/M1107</f>
        <v>4.318181818181818</v>
      </c>
      <c r="K1107" t="s">
        <v>569</v>
      </c>
      <c r="M1107" s="2">
        <v>440</v>
      </c>
    </row>
    <row r="1108" spans="2:13" ht="12.75">
      <c r="B1108" s="253">
        <v>1500</v>
      </c>
      <c r="C1108" s="1" t="s">
        <v>566</v>
      </c>
      <c r="D1108" s="12" t="s">
        <v>554</v>
      </c>
      <c r="E1108" s="1" t="s">
        <v>63</v>
      </c>
      <c r="F1108" s="51" t="s">
        <v>568</v>
      </c>
      <c r="G1108" s="27" t="s">
        <v>127</v>
      </c>
      <c r="H1108" s="6">
        <f t="shared" si="69"/>
        <v>-129100</v>
      </c>
      <c r="I1108" s="22">
        <f aca="true" t="shared" si="70" ref="I1108:I1170">+B1108/M1108</f>
        <v>3.409090909090909</v>
      </c>
      <c r="K1108" t="s">
        <v>569</v>
      </c>
      <c r="M1108" s="2">
        <v>440</v>
      </c>
    </row>
    <row r="1109" spans="2:13" ht="12.75">
      <c r="B1109" s="254">
        <v>1800</v>
      </c>
      <c r="C1109" s="1" t="s">
        <v>433</v>
      </c>
      <c r="D1109" s="1" t="s">
        <v>554</v>
      </c>
      <c r="E1109" s="1" t="s">
        <v>63</v>
      </c>
      <c r="F1109" s="51" t="s">
        <v>568</v>
      </c>
      <c r="G1109" s="27" t="s">
        <v>130</v>
      </c>
      <c r="H1109" s="6">
        <f t="shared" si="69"/>
        <v>-130900</v>
      </c>
      <c r="I1109" s="22">
        <f t="shared" si="70"/>
        <v>4.090909090909091</v>
      </c>
      <c r="K1109" t="s">
        <v>569</v>
      </c>
      <c r="M1109" s="2">
        <v>440</v>
      </c>
    </row>
    <row r="1110" spans="2:13" ht="12.75">
      <c r="B1110" s="254">
        <v>1700</v>
      </c>
      <c r="C1110" s="1" t="s">
        <v>433</v>
      </c>
      <c r="D1110" s="1" t="s">
        <v>554</v>
      </c>
      <c r="E1110" s="1" t="s">
        <v>63</v>
      </c>
      <c r="F1110" s="51" t="s">
        <v>568</v>
      </c>
      <c r="G1110" s="27" t="s">
        <v>438</v>
      </c>
      <c r="H1110" s="6">
        <f t="shared" si="69"/>
        <v>-132600</v>
      </c>
      <c r="I1110" s="22">
        <f t="shared" si="70"/>
        <v>3.8636363636363638</v>
      </c>
      <c r="K1110" t="s">
        <v>569</v>
      </c>
      <c r="M1110" s="2">
        <v>440</v>
      </c>
    </row>
    <row r="1111" spans="2:13" ht="12.75">
      <c r="B1111" s="254">
        <v>1500</v>
      </c>
      <c r="C1111" s="1" t="s">
        <v>433</v>
      </c>
      <c r="D1111" s="1" t="s">
        <v>554</v>
      </c>
      <c r="E1111" s="1" t="s">
        <v>63</v>
      </c>
      <c r="F1111" s="51" t="s">
        <v>568</v>
      </c>
      <c r="G1111" s="27" t="s">
        <v>132</v>
      </c>
      <c r="H1111" s="6">
        <f t="shared" si="69"/>
        <v>-134100</v>
      </c>
      <c r="I1111" s="22">
        <f t="shared" si="70"/>
        <v>3.409090909090909</v>
      </c>
      <c r="K1111" t="s">
        <v>569</v>
      </c>
      <c r="M1111" s="2">
        <v>440</v>
      </c>
    </row>
    <row r="1112" spans="2:13" ht="12.75">
      <c r="B1112" s="254">
        <v>1600</v>
      </c>
      <c r="C1112" s="1" t="s">
        <v>433</v>
      </c>
      <c r="D1112" s="1" t="s">
        <v>554</v>
      </c>
      <c r="E1112" s="1" t="s">
        <v>63</v>
      </c>
      <c r="F1112" s="51" t="s">
        <v>568</v>
      </c>
      <c r="G1112" s="27" t="s">
        <v>134</v>
      </c>
      <c r="H1112" s="6">
        <f t="shared" si="69"/>
        <v>-135700</v>
      </c>
      <c r="I1112" s="22">
        <f t="shared" si="70"/>
        <v>3.6363636363636362</v>
      </c>
      <c r="K1112" t="s">
        <v>569</v>
      </c>
      <c r="M1112" s="2">
        <v>440</v>
      </c>
    </row>
    <row r="1113" spans="2:13" ht="12.75">
      <c r="B1113" s="254">
        <v>1800</v>
      </c>
      <c r="C1113" s="1" t="s">
        <v>433</v>
      </c>
      <c r="D1113" s="1" t="s">
        <v>554</v>
      </c>
      <c r="E1113" s="1" t="s">
        <v>63</v>
      </c>
      <c r="F1113" s="51" t="s">
        <v>568</v>
      </c>
      <c r="G1113" s="27" t="s">
        <v>181</v>
      </c>
      <c r="H1113" s="6">
        <f t="shared" si="69"/>
        <v>-137500</v>
      </c>
      <c r="I1113" s="22">
        <f t="shared" si="70"/>
        <v>4.090909090909091</v>
      </c>
      <c r="K1113" t="s">
        <v>569</v>
      </c>
      <c r="M1113" s="2">
        <v>440</v>
      </c>
    </row>
    <row r="1114" spans="2:13" ht="12.75">
      <c r="B1114" s="254">
        <v>1700</v>
      </c>
      <c r="C1114" s="1" t="s">
        <v>433</v>
      </c>
      <c r="D1114" s="1" t="s">
        <v>554</v>
      </c>
      <c r="E1114" s="1" t="s">
        <v>63</v>
      </c>
      <c r="F1114" s="51" t="s">
        <v>568</v>
      </c>
      <c r="G1114" s="27" t="s">
        <v>187</v>
      </c>
      <c r="H1114" s="6">
        <f t="shared" si="69"/>
        <v>-139200</v>
      </c>
      <c r="I1114" s="22">
        <f>+B1114/M1114</f>
        <v>3.8636363636363638</v>
      </c>
      <c r="K1114" t="s">
        <v>569</v>
      </c>
      <c r="M1114" s="2">
        <v>440</v>
      </c>
    </row>
    <row r="1115" spans="2:13" ht="12.75">
      <c r="B1115" s="254">
        <v>1000</v>
      </c>
      <c r="C1115" s="1" t="s">
        <v>433</v>
      </c>
      <c r="D1115" s="1" t="s">
        <v>554</v>
      </c>
      <c r="E1115" s="1" t="s">
        <v>63</v>
      </c>
      <c r="F1115" s="51" t="s">
        <v>568</v>
      </c>
      <c r="G1115" s="27" t="s">
        <v>166</v>
      </c>
      <c r="H1115" s="6">
        <f t="shared" si="69"/>
        <v>-140200</v>
      </c>
      <c r="I1115" s="22">
        <f t="shared" si="70"/>
        <v>2.272727272727273</v>
      </c>
      <c r="K1115" t="s">
        <v>569</v>
      </c>
      <c r="M1115" s="2">
        <v>440</v>
      </c>
    </row>
    <row r="1116" spans="2:13" ht="12.75">
      <c r="B1116" s="253">
        <v>1500</v>
      </c>
      <c r="C1116" s="1" t="s">
        <v>566</v>
      </c>
      <c r="D1116" s="12" t="s">
        <v>554</v>
      </c>
      <c r="E1116" s="1" t="s">
        <v>63</v>
      </c>
      <c r="F1116" s="51" t="s">
        <v>568</v>
      </c>
      <c r="G1116" s="27" t="s">
        <v>166</v>
      </c>
      <c r="H1116" s="6">
        <f t="shared" si="69"/>
        <v>-141700</v>
      </c>
      <c r="I1116" s="22">
        <f t="shared" si="70"/>
        <v>3.409090909090909</v>
      </c>
      <c r="K1116" t="s">
        <v>569</v>
      </c>
      <c r="M1116" s="2">
        <v>440</v>
      </c>
    </row>
    <row r="1117" spans="2:13" ht="12.75">
      <c r="B1117" s="254">
        <v>1800</v>
      </c>
      <c r="C1117" s="1" t="s">
        <v>433</v>
      </c>
      <c r="D1117" s="1" t="s">
        <v>554</v>
      </c>
      <c r="E1117" s="1" t="s">
        <v>63</v>
      </c>
      <c r="F1117" s="51" t="s">
        <v>568</v>
      </c>
      <c r="G1117" s="27" t="s">
        <v>173</v>
      </c>
      <c r="H1117" s="6">
        <f t="shared" si="69"/>
        <v>-143500</v>
      </c>
      <c r="I1117" s="22">
        <f t="shared" si="70"/>
        <v>4.090909090909091</v>
      </c>
      <c r="K1117" t="s">
        <v>569</v>
      </c>
      <c r="M1117" s="2">
        <v>440</v>
      </c>
    </row>
    <row r="1118" spans="2:13" ht="12.75">
      <c r="B1118" s="254">
        <v>1700</v>
      </c>
      <c r="C1118" s="1" t="s">
        <v>433</v>
      </c>
      <c r="D1118" s="1" t="s">
        <v>554</v>
      </c>
      <c r="E1118" s="1" t="s">
        <v>63</v>
      </c>
      <c r="F1118" s="51" t="s">
        <v>568</v>
      </c>
      <c r="G1118" s="27" t="s">
        <v>185</v>
      </c>
      <c r="H1118" s="6">
        <f t="shared" si="69"/>
        <v>-145200</v>
      </c>
      <c r="I1118" s="22">
        <f t="shared" si="70"/>
        <v>3.8636363636363638</v>
      </c>
      <c r="K1118" t="s">
        <v>569</v>
      </c>
      <c r="M1118" s="2">
        <v>440</v>
      </c>
    </row>
    <row r="1119" spans="1:13" s="58" customFormat="1" ht="12.75">
      <c r="A1119" s="11"/>
      <c r="B1119" s="255">
        <f>SUM(B994:B1118)</f>
        <v>145200</v>
      </c>
      <c r="C1119" s="11"/>
      <c r="D1119" s="11"/>
      <c r="E1119" s="11" t="s">
        <v>63</v>
      </c>
      <c r="F1119" s="61"/>
      <c r="G1119" s="18"/>
      <c r="H1119" s="56">
        <v>0</v>
      </c>
      <c r="I1119" s="57">
        <f t="shared" si="70"/>
        <v>330</v>
      </c>
      <c r="M1119" s="2">
        <v>440</v>
      </c>
    </row>
    <row r="1120" spans="6:13" ht="12.75">
      <c r="F1120" s="51"/>
      <c r="H1120" s="6">
        <f aca="true" t="shared" si="71" ref="H1120:H1160">H1119-B1120</f>
        <v>0</v>
      </c>
      <c r="I1120" s="22">
        <f t="shared" si="70"/>
        <v>0</v>
      </c>
      <c r="M1120" s="2">
        <v>440</v>
      </c>
    </row>
    <row r="1121" spans="6:13" ht="12.75">
      <c r="F1121" s="51"/>
      <c r="H1121" s="6">
        <f t="shared" si="71"/>
        <v>0</v>
      </c>
      <c r="I1121" s="22">
        <f t="shared" si="70"/>
        <v>0</v>
      </c>
      <c r="M1121" s="2">
        <v>440</v>
      </c>
    </row>
    <row r="1122" spans="6:13" ht="12.75">
      <c r="F1122" s="51"/>
      <c r="H1122" s="6">
        <f t="shared" si="71"/>
        <v>0</v>
      </c>
      <c r="I1122" s="22">
        <f t="shared" si="70"/>
        <v>0</v>
      </c>
      <c r="M1122" s="2">
        <v>440</v>
      </c>
    </row>
    <row r="1123" spans="1:13" s="58" customFormat="1" ht="12.75">
      <c r="A1123" s="11"/>
      <c r="B1123" s="260">
        <f>B1128+B1139+B1151+B1156</f>
        <v>295000</v>
      </c>
      <c r="C1123" s="106" t="s">
        <v>571</v>
      </c>
      <c r="D1123" s="11"/>
      <c r="E1123" s="11"/>
      <c r="F1123" s="61"/>
      <c r="G1123" s="18"/>
      <c r="H1123" s="56">
        <f t="shared" si="71"/>
        <v>-295000</v>
      </c>
      <c r="I1123" s="57">
        <f t="shared" si="70"/>
        <v>670.4545454545455</v>
      </c>
      <c r="M1123" s="2">
        <v>440</v>
      </c>
    </row>
    <row r="1124" spans="1:13" s="15" customFormat="1" ht="12.75">
      <c r="A1124" s="12"/>
      <c r="B1124" s="180"/>
      <c r="C1124" s="32" t="s">
        <v>855</v>
      </c>
      <c r="D1124" s="12"/>
      <c r="E1124" s="12"/>
      <c r="F1124" s="63"/>
      <c r="G1124" s="30"/>
      <c r="H1124" s="29"/>
      <c r="I1124" s="40">
        <f t="shared" si="70"/>
        <v>0</v>
      </c>
      <c r="M1124" s="41">
        <v>440</v>
      </c>
    </row>
    <row r="1125" spans="2:13" ht="12.75">
      <c r="B1125" s="261"/>
      <c r="C1125" s="107"/>
      <c r="F1125" s="51"/>
      <c r="H1125" s="6">
        <v>0</v>
      </c>
      <c r="I1125" s="40">
        <f t="shared" si="70"/>
        <v>0</v>
      </c>
      <c r="M1125" s="2">
        <v>440</v>
      </c>
    </row>
    <row r="1126" spans="2:13" ht="12.75">
      <c r="B1126" s="261"/>
      <c r="F1126" s="51"/>
      <c r="H1126" s="6">
        <f t="shared" si="71"/>
        <v>0</v>
      </c>
      <c r="I1126" s="40">
        <f t="shared" si="70"/>
        <v>0</v>
      </c>
      <c r="M1126" s="2">
        <v>440</v>
      </c>
    </row>
    <row r="1127" spans="2:13" ht="12.75">
      <c r="B1127" s="261">
        <v>10000</v>
      </c>
      <c r="C1127" s="108" t="s">
        <v>572</v>
      </c>
      <c r="D1127" s="109" t="s">
        <v>554</v>
      </c>
      <c r="E1127" s="110" t="s">
        <v>786</v>
      </c>
      <c r="F1127" s="51" t="s">
        <v>568</v>
      </c>
      <c r="G1127" s="111" t="s">
        <v>134</v>
      </c>
      <c r="H1127" s="6">
        <f t="shared" si="71"/>
        <v>-10000</v>
      </c>
      <c r="I1127" s="22">
        <f t="shared" si="70"/>
        <v>22.727272727272727</v>
      </c>
      <c r="K1127" t="s">
        <v>569</v>
      </c>
      <c r="M1127" s="2">
        <v>440</v>
      </c>
    </row>
    <row r="1128" spans="1:13" s="58" customFormat="1" ht="12.75">
      <c r="A1128" s="11"/>
      <c r="B1128" s="262">
        <f>SUM(B1127)</f>
        <v>10000</v>
      </c>
      <c r="C1128" s="11"/>
      <c r="D1128" s="11"/>
      <c r="E1128" s="112" t="s">
        <v>786</v>
      </c>
      <c r="F1128" s="61"/>
      <c r="G1128" s="18"/>
      <c r="H1128" s="56">
        <v>0</v>
      </c>
      <c r="I1128" s="57">
        <f t="shared" si="70"/>
        <v>22.727272727272727</v>
      </c>
      <c r="M1128" s="2">
        <v>440</v>
      </c>
    </row>
    <row r="1129" spans="2:13" ht="12.75">
      <c r="B1129" s="261"/>
      <c r="F1129" s="51"/>
      <c r="H1129" s="6">
        <f t="shared" si="71"/>
        <v>0</v>
      </c>
      <c r="I1129" s="22">
        <f t="shared" si="70"/>
        <v>0</v>
      </c>
      <c r="M1129" s="2">
        <v>440</v>
      </c>
    </row>
    <row r="1130" spans="2:13" ht="12.75">
      <c r="B1130" s="261"/>
      <c r="F1130" s="51"/>
      <c r="H1130" s="6">
        <f t="shared" si="71"/>
        <v>0</v>
      </c>
      <c r="I1130" s="22">
        <f t="shared" si="70"/>
        <v>0</v>
      </c>
      <c r="M1130" s="2">
        <v>440</v>
      </c>
    </row>
    <row r="1131" spans="2:13" ht="12.75">
      <c r="B1131" s="261">
        <v>10000</v>
      </c>
      <c r="C1131" s="108" t="s">
        <v>573</v>
      </c>
      <c r="D1131" s="109" t="s">
        <v>554</v>
      </c>
      <c r="E1131" s="110" t="s">
        <v>785</v>
      </c>
      <c r="F1131" s="51" t="s">
        <v>568</v>
      </c>
      <c r="G1131" s="114" t="s">
        <v>166</v>
      </c>
      <c r="H1131" s="6">
        <f t="shared" si="71"/>
        <v>-10000</v>
      </c>
      <c r="I1131" s="22">
        <f t="shared" si="70"/>
        <v>22.727272727272727</v>
      </c>
      <c r="K1131" t="s">
        <v>569</v>
      </c>
      <c r="M1131" s="2">
        <v>440</v>
      </c>
    </row>
    <row r="1132" spans="2:13" ht="12.75">
      <c r="B1132" s="261">
        <v>10000</v>
      </c>
      <c r="C1132" s="108" t="s">
        <v>574</v>
      </c>
      <c r="D1132" s="109" t="s">
        <v>554</v>
      </c>
      <c r="E1132" s="110" t="s">
        <v>785</v>
      </c>
      <c r="F1132" s="51" t="s">
        <v>568</v>
      </c>
      <c r="G1132" s="114" t="s">
        <v>166</v>
      </c>
      <c r="H1132" s="6">
        <f t="shared" si="71"/>
        <v>-20000</v>
      </c>
      <c r="I1132" s="22">
        <f t="shared" si="70"/>
        <v>22.727272727272727</v>
      </c>
      <c r="K1132" t="s">
        <v>569</v>
      </c>
      <c r="M1132" s="2">
        <v>440</v>
      </c>
    </row>
    <row r="1133" spans="2:13" ht="12.75">
      <c r="B1133" s="261">
        <v>10000</v>
      </c>
      <c r="C1133" s="108" t="s">
        <v>572</v>
      </c>
      <c r="D1133" s="109" t="s">
        <v>554</v>
      </c>
      <c r="E1133" s="110" t="s">
        <v>785</v>
      </c>
      <c r="F1133" s="51" t="s">
        <v>568</v>
      </c>
      <c r="G1133" s="114" t="s">
        <v>166</v>
      </c>
      <c r="H1133" s="6">
        <f t="shared" si="71"/>
        <v>-30000</v>
      </c>
      <c r="I1133" s="22">
        <f t="shared" si="70"/>
        <v>22.727272727272727</v>
      </c>
      <c r="K1133" t="s">
        <v>569</v>
      </c>
      <c r="M1133" s="2">
        <v>440</v>
      </c>
    </row>
    <row r="1134" spans="2:13" ht="12.75">
      <c r="B1134" s="261">
        <v>40000</v>
      </c>
      <c r="C1134" s="108" t="s">
        <v>575</v>
      </c>
      <c r="D1134" s="109" t="s">
        <v>554</v>
      </c>
      <c r="E1134" s="110" t="s">
        <v>785</v>
      </c>
      <c r="F1134" s="51" t="s">
        <v>568</v>
      </c>
      <c r="G1134" s="111" t="s">
        <v>49</v>
      </c>
      <c r="H1134" s="6">
        <f t="shared" si="71"/>
        <v>-70000</v>
      </c>
      <c r="I1134" s="22">
        <f t="shared" si="70"/>
        <v>90.9090909090909</v>
      </c>
      <c r="K1134" t="s">
        <v>569</v>
      </c>
      <c r="M1134" s="2">
        <v>440</v>
      </c>
    </row>
    <row r="1135" spans="2:13" ht="12.75">
      <c r="B1135" s="261">
        <v>5000</v>
      </c>
      <c r="C1135" s="115" t="s">
        <v>576</v>
      </c>
      <c r="D1135" s="109" t="s">
        <v>554</v>
      </c>
      <c r="E1135" s="110" t="s">
        <v>785</v>
      </c>
      <c r="F1135" s="51" t="s">
        <v>568</v>
      </c>
      <c r="G1135" s="111" t="s">
        <v>69</v>
      </c>
      <c r="H1135" s="6">
        <f t="shared" si="71"/>
        <v>-75000</v>
      </c>
      <c r="I1135" s="22">
        <f t="shared" si="70"/>
        <v>11.363636363636363</v>
      </c>
      <c r="K1135" t="s">
        <v>569</v>
      </c>
      <c r="M1135" s="2">
        <v>440</v>
      </c>
    </row>
    <row r="1136" spans="2:13" ht="12.75">
      <c r="B1136" s="261">
        <v>5000</v>
      </c>
      <c r="C1136" s="115" t="s">
        <v>577</v>
      </c>
      <c r="D1136" s="109" t="s">
        <v>554</v>
      </c>
      <c r="E1136" s="110" t="s">
        <v>785</v>
      </c>
      <c r="F1136" s="51" t="s">
        <v>568</v>
      </c>
      <c r="G1136" s="111" t="s">
        <v>81</v>
      </c>
      <c r="H1136" s="6">
        <f t="shared" si="71"/>
        <v>-80000</v>
      </c>
      <c r="I1136" s="22">
        <f>+B1136/M1136</f>
        <v>11.363636363636363</v>
      </c>
      <c r="K1136" t="s">
        <v>569</v>
      </c>
      <c r="M1136" s="2">
        <v>440</v>
      </c>
    </row>
    <row r="1137" spans="2:13" ht="12.75">
      <c r="B1137" s="261">
        <v>5000</v>
      </c>
      <c r="C1137" s="115" t="s">
        <v>577</v>
      </c>
      <c r="D1137" s="109" t="s">
        <v>554</v>
      </c>
      <c r="E1137" s="110" t="s">
        <v>785</v>
      </c>
      <c r="F1137" s="51" t="s">
        <v>568</v>
      </c>
      <c r="G1137" s="111" t="s">
        <v>82</v>
      </c>
      <c r="H1137" s="6">
        <f t="shared" si="71"/>
        <v>-85000</v>
      </c>
      <c r="I1137" s="22">
        <f>+B1137/M1137</f>
        <v>11.363636363636363</v>
      </c>
      <c r="K1137" t="s">
        <v>569</v>
      </c>
      <c r="M1137" s="2">
        <v>440</v>
      </c>
    </row>
    <row r="1138" spans="2:13" ht="12.75">
      <c r="B1138" s="261">
        <v>5000</v>
      </c>
      <c r="C1138" s="115" t="s">
        <v>576</v>
      </c>
      <c r="D1138" s="109" t="s">
        <v>554</v>
      </c>
      <c r="E1138" s="110" t="s">
        <v>785</v>
      </c>
      <c r="F1138" s="51" t="s">
        <v>568</v>
      </c>
      <c r="G1138" s="111" t="s">
        <v>84</v>
      </c>
      <c r="H1138" s="6">
        <f t="shared" si="71"/>
        <v>-90000</v>
      </c>
      <c r="I1138" s="22">
        <f t="shared" si="70"/>
        <v>11.363636363636363</v>
      </c>
      <c r="K1138" t="s">
        <v>569</v>
      </c>
      <c r="M1138" s="2">
        <v>440</v>
      </c>
    </row>
    <row r="1139" spans="1:13" s="58" customFormat="1" ht="12.75">
      <c r="A1139" s="11"/>
      <c r="B1139" s="262">
        <f>SUM(B1131:B1138)</f>
        <v>90000</v>
      </c>
      <c r="C1139" s="11"/>
      <c r="D1139" s="11"/>
      <c r="E1139" s="112" t="s">
        <v>785</v>
      </c>
      <c r="F1139" s="61"/>
      <c r="G1139" s="18"/>
      <c r="H1139" s="56"/>
      <c r="I1139" s="57">
        <f t="shared" si="70"/>
        <v>204.54545454545453</v>
      </c>
      <c r="M1139" s="2">
        <v>440</v>
      </c>
    </row>
    <row r="1140" spans="2:13" ht="12.75">
      <c r="B1140" s="261"/>
      <c r="F1140" s="51"/>
      <c r="H1140" s="6">
        <f t="shared" si="71"/>
        <v>0</v>
      </c>
      <c r="I1140" s="22">
        <f t="shared" si="70"/>
        <v>0</v>
      </c>
      <c r="M1140" s="2">
        <v>440</v>
      </c>
    </row>
    <row r="1141" spans="2:13" ht="12.75">
      <c r="B1141" s="261"/>
      <c r="F1141" s="51"/>
      <c r="H1141" s="6">
        <f t="shared" si="71"/>
        <v>0</v>
      </c>
      <c r="I1141" s="22">
        <f t="shared" si="70"/>
        <v>0</v>
      </c>
      <c r="M1141" s="2">
        <v>440</v>
      </c>
    </row>
    <row r="1142" spans="2:13" ht="12.75">
      <c r="B1142" s="261">
        <v>5000</v>
      </c>
      <c r="C1142" s="115" t="s">
        <v>576</v>
      </c>
      <c r="D1142" s="109" t="s">
        <v>554</v>
      </c>
      <c r="E1142" s="113" t="s">
        <v>578</v>
      </c>
      <c r="F1142" s="51" t="s">
        <v>568</v>
      </c>
      <c r="G1142" s="111" t="s">
        <v>83</v>
      </c>
      <c r="H1142" s="6">
        <f t="shared" si="71"/>
        <v>-5000</v>
      </c>
      <c r="I1142" s="22">
        <f t="shared" si="70"/>
        <v>11.363636363636363</v>
      </c>
      <c r="K1142" t="s">
        <v>569</v>
      </c>
      <c r="M1142" s="2">
        <v>440</v>
      </c>
    </row>
    <row r="1143" spans="2:13" ht="12.75">
      <c r="B1143" s="261">
        <v>5000</v>
      </c>
      <c r="C1143" s="115" t="s">
        <v>576</v>
      </c>
      <c r="D1143" s="109" t="s">
        <v>554</v>
      </c>
      <c r="E1143" s="113" t="s">
        <v>578</v>
      </c>
      <c r="F1143" s="51" t="s">
        <v>568</v>
      </c>
      <c r="G1143" s="111" t="s">
        <v>83</v>
      </c>
      <c r="H1143" s="6">
        <f t="shared" si="71"/>
        <v>-10000</v>
      </c>
      <c r="I1143" s="22">
        <f t="shared" si="70"/>
        <v>11.363636363636363</v>
      </c>
      <c r="K1143" t="s">
        <v>569</v>
      </c>
      <c r="M1143" s="2">
        <v>440</v>
      </c>
    </row>
    <row r="1144" spans="2:13" ht="12.75">
      <c r="B1144" s="261">
        <v>10000</v>
      </c>
      <c r="C1144" s="108" t="s">
        <v>573</v>
      </c>
      <c r="D1144" s="109" t="s">
        <v>554</v>
      </c>
      <c r="E1144" s="113" t="s">
        <v>578</v>
      </c>
      <c r="F1144" s="51" t="s">
        <v>568</v>
      </c>
      <c r="G1144" s="114" t="s">
        <v>84</v>
      </c>
      <c r="H1144" s="6">
        <f t="shared" si="71"/>
        <v>-20000</v>
      </c>
      <c r="I1144" s="22">
        <f>+B1144/M1144</f>
        <v>22.727272727272727</v>
      </c>
      <c r="K1144" t="s">
        <v>569</v>
      </c>
      <c r="M1144" s="2">
        <v>440</v>
      </c>
    </row>
    <row r="1145" spans="2:13" ht="12.75">
      <c r="B1145" s="261">
        <v>5000</v>
      </c>
      <c r="C1145" s="115" t="s">
        <v>576</v>
      </c>
      <c r="D1145" s="109" t="s">
        <v>554</v>
      </c>
      <c r="E1145" s="113" t="s">
        <v>578</v>
      </c>
      <c r="F1145" s="51" t="s">
        <v>568</v>
      </c>
      <c r="G1145" s="111" t="s">
        <v>295</v>
      </c>
      <c r="H1145" s="6">
        <f t="shared" si="71"/>
        <v>-25000</v>
      </c>
      <c r="I1145" s="22">
        <f t="shared" si="70"/>
        <v>11.363636363636363</v>
      </c>
      <c r="K1145" t="s">
        <v>569</v>
      </c>
      <c r="M1145" s="2">
        <v>440</v>
      </c>
    </row>
    <row r="1146" spans="2:13" ht="12.75">
      <c r="B1146" s="261">
        <v>5000</v>
      </c>
      <c r="C1146" s="115" t="s">
        <v>576</v>
      </c>
      <c r="D1146" s="109" t="s">
        <v>554</v>
      </c>
      <c r="E1146" s="113" t="s">
        <v>578</v>
      </c>
      <c r="F1146" s="51" t="s">
        <v>568</v>
      </c>
      <c r="G1146" s="111" t="s">
        <v>122</v>
      </c>
      <c r="H1146" s="6">
        <f t="shared" si="71"/>
        <v>-30000</v>
      </c>
      <c r="I1146" s="22">
        <f>+B1146/M1146</f>
        <v>11.363636363636363</v>
      </c>
      <c r="K1146" t="s">
        <v>569</v>
      </c>
      <c r="M1146" s="2">
        <v>440</v>
      </c>
    </row>
    <row r="1147" spans="2:13" ht="12.75">
      <c r="B1147" s="261">
        <v>10000</v>
      </c>
      <c r="C1147" s="115" t="s">
        <v>579</v>
      </c>
      <c r="D1147" s="109" t="s">
        <v>554</v>
      </c>
      <c r="E1147" s="113" t="s">
        <v>578</v>
      </c>
      <c r="F1147" s="51" t="s">
        <v>568</v>
      </c>
      <c r="G1147" s="111" t="s">
        <v>122</v>
      </c>
      <c r="H1147" s="6">
        <f t="shared" si="71"/>
        <v>-40000</v>
      </c>
      <c r="I1147" s="22">
        <f t="shared" si="70"/>
        <v>22.727272727272727</v>
      </c>
      <c r="K1147" t="s">
        <v>569</v>
      </c>
      <c r="M1147" s="2">
        <v>440</v>
      </c>
    </row>
    <row r="1148" spans="2:13" ht="12.75">
      <c r="B1148" s="261">
        <v>10000</v>
      </c>
      <c r="C1148" s="108" t="s">
        <v>574</v>
      </c>
      <c r="D1148" s="109" t="s">
        <v>554</v>
      </c>
      <c r="E1148" s="113" t="s">
        <v>578</v>
      </c>
      <c r="F1148" s="51" t="s">
        <v>568</v>
      </c>
      <c r="G1148" s="114" t="s">
        <v>122</v>
      </c>
      <c r="H1148" s="6">
        <f t="shared" si="71"/>
        <v>-50000</v>
      </c>
      <c r="I1148" s="22">
        <f t="shared" si="70"/>
        <v>22.727272727272727</v>
      </c>
      <c r="K1148" t="s">
        <v>569</v>
      </c>
      <c r="M1148" s="2">
        <v>440</v>
      </c>
    </row>
    <row r="1149" spans="2:13" ht="12.75">
      <c r="B1149" s="261">
        <v>40000</v>
      </c>
      <c r="C1149" s="108" t="s">
        <v>575</v>
      </c>
      <c r="D1149" s="109" t="s">
        <v>554</v>
      </c>
      <c r="E1149" s="113" t="s">
        <v>578</v>
      </c>
      <c r="F1149" s="51" t="s">
        <v>568</v>
      </c>
      <c r="G1149" s="111" t="s">
        <v>127</v>
      </c>
      <c r="H1149" s="6">
        <f t="shared" si="71"/>
        <v>-90000</v>
      </c>
      <c r="I1149" s="22">
        <f t="shared" si="70"/>
        <v>90.9090909090909</v>
      </c>
      <c r="K1149" t="s">
        <v>569</v>
      </c>
      <c r="M1149" s="2">
        <v>440</v>
      </c>
    </row>
    <row r="1150" spans="1:13" s="15" customFormat="1" ht="12.75">
      <c r="A1150" s="12"/>
      <c r="B1150" s="277">
        <v>40000</v>
      </c>
      <c r="C1150" s="115" t="s">
        <v>575</v>
      </c>
      <c r="D1150" s="278" t="s">
        <v>554</v>
      </c>
      <c r="E1150" s="110" t="s">
        <v>578</v>
      </c>
      <c r="F1150" s="63" t="s">
        <v>568</v>
      </c>
      <c r="G1150" s="111" t="s">
        <v>166</v>
      </c>
      <c r="H1150" s="29">
        <f t="shared" si="71"/>
        <v>-130000</v>
      </c>
      <c r="I1150" s="40">
        <f t="shared" si="70"/>
        <v>90.9090909090909</v>
      </c>
      <c r="K1150" s="15" t="s">
        <v>569</v>
      </c>
      <c r="M1150" s="41">
        <v>440</v>
      </c>
    </row>
    <row r="1151" spans="1:13" s="58" customFormat="1" ht="12.75">
      <c r="A1151" s="11"/>
      <c r="B1151" s="262">
        <f>SUM(B1142:B1150)</f>
        <v>130000</v>
      </c>
      <c r="C1151" s="11"/>
      <c r="D1151" s="11"/>
      <c r="E1151" s="112" t="s">
        <v>580</v>
      </c>
      <c r="F1151" s="61"/>
      <c r="G1151" s="18"/>
      <c r="H1151" s="56"/>
      <c r="I1151" s="57">
        <f t="shared" si="70"/>
        <v>295.45454545454544</v>
      </c>
      <c r="M1151" s="2">
        <v>440</v>
      </c>
    </row>
    <row r="1152" spans="2:13" ht="12.75">
      <c r="B1152" s="261"/>
      <c r="F1152" s="51"/>
      <c r="H1152" s="6">
        <f t="shared" si="71"/>
        <v>0</v>
      </c>
      <c r="I1152" s="22">
        <f t="shared" si="70"/>
        <v>0</v>
      </c>
      <c r="M1152" s="2">
        <v>440</v>
      </c>
    </row>
    <row r="1153" spans="2:13" ht="12.75">
      <c r="B1153" s="261"/>
      <c r="F1153" s="51"/>
      <c r="H1153" s="6">
        <f t="shared" si="71"/>
        <v>0</v>
      </c>
      <c r="I1153" s="22">
        <f t="shared" si="70"/>
        <v>0</v>
      </c>
      <c r="M1153" s="2">
        <v>440</v>
      </c>
    </row>
    <row r="1154" spans="2:13" ht="12.75">
      <c r="B1154" s="261">
        <v>40000</v>
      </c>
      <c r="C1154" s="108" t="s">
        <v>575</v>
      </c>
      <c r="D1154" s="109" t="s">
        <v>554</v>
      </c>
      <c r="E1154" s="110" t="s">
        <v>581</v>
      </c>
      <c r="F1154" s="51" t="s">
        <v>568</v>
      </c>
      <c r="G1154" s="114" t="s">
        <v>26</v>
      </c>
      <c r="H1154" s="6">
        <f t="shared" si="71"/>
        <v>-40000</v>
      </c>
      <c r="I1154" s="22">
        <f t="shared" si="70"/>
        <v>90.9090909090909</v>
      </c>
      <c r="K1154" t="s">
        <v>569</v>
      </c>
      <c r="M1154" s="2">
        <v>440</v>
      </c>
    </row>
    <row r="1155" spans="2:13" ht="12.75">
      <c r="B1155" s="261">
        <v>25000</v>
      </c>
      <c r="C1155" s="108" t="s">
        <v>582</v>
      </c>
      <c r="D1155" s="109" t="s">
        <v>554</v>
      </c>
      <c r="E1155" s="110" t="s">
        <v>581</v>
      </c>
      <c r="F1155" s="51" t="s">
        <v>568</v>
      </c>
      <c r="G1155" s="114" t="s">
        <v>45</v>
      </c>
      <c r="H1155" s="6">
        <f t="shared" si="71"/>
        <v>-65000</v>
      </c>
      <c r="I1155" s="22">
        <f t="shared" si="70"/>
        <v>56.81818181818182</v>
      </c>
      <c r="K1155" t="s">
        <v>569</v>
      </c>
      <c r="M1155" s="2">
        <v>440</v>
      </c>
    </row>
    <row r="1156" spans="1:13" s="58" customFormat="1" ht="12.75">
      <c r="A1156" s="11"/>
      <c r="B1156" s="262">
        <f>SUM(B1154:B1155)</f>
        <v>65000</v>
      </c>
      <c r="C1156" s="116"/>
      <c r="D1156" s="117"/>
      <c r="E1156" s="112" t="s">
        <v>581</v>
      </c>
      <c r="F1156" s="61"/>
      <c r="G1156" s="118"/>
      <c r="H1156" s="56">
        <v>0</v>
      </c>
      <c r="I1156" s="57">
        <f t="shared" si="70"/>
        <v>147.72727272727272</v>
      </c>
      <c r="M1156" s="2">
        <v>440</v>
      </c>
    </row>
    <row r="1157" spans="3:13" ht="12.75">
      <c r="C1157" s="115"/>
      <c r="D1157" s="109"/>
      <c r="E1157" s="110"/>
      <c r="F1157" s="51"/>
      <c r="G1157" s="111"/>
      <c r="H1157" s="6">
        <f t="shared" si="71"/>
        <v>0</v>
      </c>
      <c r="I1157" s="22">
        <f t="shared" si="70"/>
        <v>0</v>
      </c>
      <c r="M1157" s="2">
        <v>440</v>
      </c>
    </row>
    <row r="1158" spans="3:13" ht="12.75">
      <c r="C1158" s="115"/>
      <c r="D1158" s="109"/>
      <c r="E1158" s="110"/>
      <c r="F1158" s="51"/>
      <c r="G1158" s="111"/>
      <c r="H1158" s="6">
        <f t="shared" si="71"/>
        <v>0</v>
      </c>
      <c r="I1158" s="22">
        <f t="shared" si="70"/>
        <v>0</v>
      </c>
      <c r="M1158" s="2">
        <v>440</v>
      </c>
    </row>
    <row r="1159" spans="3:13" ht="12.75">
      <c r="C1159" s="108"/>
      <c r="D1159" s="109"/>
      <c r="E1159" s="113"/>
      <c r="F1159" s="51"/>
      <c r="G1159" s="114"/>
      <c r="H1159" s="6">
        <f t="shared" si="71"/>
        <v>0</v>
      </c>
      <c r="I1159" s="22">
        <f t="shared" si="70"/>
        <v>0</v>
      </c>
      <c r="M1159" s="2">
        <v>440</v>
      </c>
    </row>
    <row r="1160" spans="1:13" s="58" customFormat="1" ht="12.75">
      <c r="A1160" s="11"/>
      <c r="B1160" s="70">
        <f>B1164+B1168</f>
        <v>20000</v>
      </c>
      <c r="C1160" s="106" t="s">
        <v>583</v>
      </c>
      <c r="D1160" s="11"/>
      <c r="E1160" s="11"/>
      <c r="F1160" s="61"/>
      <c r="G1160" s="18"/>
      <c r="H1160" s="56">
        <f t="shared" si="71"/>
        <v>-20000</v>
      </c>
      <c r="I1160" s="57">
        <f t="shared" si="70"/>
        <v>45.45454545454545</v>
      </c>
      <c r="M1160" s="2">
        <v>440</v>
      </c>
    </row>
    <row r="1161" spans="6:13" ht="12.75">
      <c r="F1161" s="51"/>
      <c r="H1161" s="6">
        <v>0</v>
      </c>
      <c r="I1161" s="22">
        <f t="shared" si="70"/>
        <v>0</v>
      </c>
      <c r="M1161" s="2">
        <v>440</v>
      </c>
    </row>
    <row r="1162" spans="6:13" ht="12.75">
      <c r="F1162" s="51"/>
      <c r="H1162" s="6">
        <f aca="true" t="shared" si="72" ref="H1162:H1191">H1161-B1162</f>
        <v>0</v>
      </c>
      <c r="I1162" s="22">
        <f t="shared" si="70"/>
        <v>0</v>
      </c>
      <c r="M1162" s="2">
        <v>440</v>
      </c>
    </row>
    <row r="1163" spans="2:13" ht="12.75">
      <c r="B1163" s="254">
        <v>15000</v>
      </c>
      <c r="C1163" s="38" t="s">
        <v>584</v>
      </c>
      <c r="D1163" s="12" t="s">
        <v>554</v>
      </c>
      <c r="E1163" s="38" t="s">
        <v>585</v>
      </c>
      <c r="F1163" s="51" t="s">
        <v>586</v>
      </c>
      <c r="G1163" s="27" t="s">
        <v>45</v>
      </c>
      <c r="H1163" s="6">
        <f t="shared" si="72"/>
        <v>-15000</v>
      </c>
      <c r="I1163" s="22">
        <f t="shared" si="70"/>
        <v>34.09090909090909</v>
      </c>
      <c r="J1163" s="37"/>
      <c r="K1163" t="s">
        <v>569</v>
      </c>
      <c r="L1163" s="37"/>
      <c r="M1163" s="2">
        <v>440</v>
      </c>
    </row>
    <row r="1164" spans="1:13" s="58" customFormat="1" ht="12.75">
      <c r="A1164" s="11"/>
      <c r="B1164" s="255">
        <f>SUM(B1163)</f>
        <v>15000</v>
      </c>
      <c r="C1164" s="11"/>
      <c r="D1164" s="11"/>
      <c r="E1164" s="60" t="s">
        <v>585</v>
      </c>
      <c r="F1164" s="61"/>
      <c r="G1164" s="18"/>
      <c r="H1164" s="56">
        <v>0</v>
      </c>
      <c r="I1164" s="57">
        <f>+B1164/M1164</f>
        <v>34.09090909090909</v>
      </c>
      <c r="M1164" s="2">
        <v>440</v>
      </c>
    </row>
    <row r="1165" spans="6:13" ht="12.75">
      <c r="F1165" s="51"/>
      <c r="H1165" s="6">
        <f t="shared" si="72"/>
        <v>0</v>
      </c>
      <c r="I1165" s="22">
        <f t="shared" si="70"/>
        <v>0</v>
      </c>
      <c r="M1165" s="2">
        <v>440</v>
      </c>
    </row>
    <row r="1166" spans="6:13" ht="12.75">
      <c r="F1166" s="51"/>
      <c r="H1166" s="6">
        <f t="shared" si="72"/>
        <v>0</v>
      </c>
      <c r="I1166" s="22">
        <f t="shared" si="70"/>
        <v>0</v>
      </c>
      <c r="M1166" s="2">
        <v>440</v>
      </c>
    </row>
    <row r="1167" spans="2:13" ht="12.75">
      <c r="B1167" s="229">
        <v>5000</v>
      </c>
      <c r="C1167" s="1" t="s">
        <v>587</v>
      </c>
      <c r="D1167" s="1" t="s">
        <v>554</v>
      </c>
      <c r="E1167" s="1" t="s">
        <v>588</v>
      </c>
      <c r="F1167" s="51" t="s">
        <v>589</v>
      </c>
      <c r="G1167" s="27" t="s">
        <v>173</v>
      </c>
      <c r="H1167" s="6">
        <f t="shared" si="72"/>
        <v>-5000</v>
      </c>
      <c r="I1167" s="22">
        <f t="shared" si="70"/>
        <v>11.363636363636363</v>
      </c>
      <c r="K1167" t="s">
        <v>569</v>
      </c>
      <c r="M1167" s="2">
        <v>440</v>
      </c>
    </row>
    <row r="1168" spans="1:13" s="58" customFormat="1" ht="12.75">
      <c r="A1168" s="11"/>
      <c r="B1168" s="233">
        <f>SUM(B1167)</f>
        <v>5000</v>
      </c>
      <c r="C1168" s="11"/>
      <c r="D1168" s="11"/>
      <c r="E1168" s="11" t="s">
        <v>588</v>
      </c>
      <c r="F1168" s="61"/>
      <c r="G1168" s="18"/>
      <c r="H1168" s="56"/>
      <c r="I1168" s="57">
        <f>+B1168/M1168</f>
        <v>11.363636363636363</v>
      </c>
      <c r="M1168" s="2">
        <v>440</v>
      </c>
    </row>
    <row r="1169" spans="6:13" ht="12.75">
      <c r="F1169" s="51"/>
      <c r="H1169" s="6">
        <f t="shared" si="72"/>
        <v>0</v>
      </c>
      <c r="I1169" s="22">
        <f t="shared" si="70"/>
        <v>0</v>
      </c>
      <c r="M1169" s="2">
        <v>440</v>
      </c>
    </row>
    <row r="1170" spans="6:13" ht="12.75">
      <c r="F1170" s="51"/>
      <c r="H1170" s="6">
        <f t="shared" si="72"/>
        <v>0</v>
      </c>
      <c r="I1170" s="22">
        <f t="shared" si="70"/>
        <v>0</v>
      </c>
      <c r="M1170" s="2">
        <v>440</v>
      </c>
    </row>
    <row r="1171" spans="6:13" ht="12.75">
      <c r="F1171" s="51"/>
      <c r="H1171" s="6">
        <f t="shared" si="72"/>
        <v>0</v>
      </c>
      <c r="I1171" s="22">
        <f>+B1171/M1171</f>
        <v>0</v>
      </c>
      <c r="M1171" s="2">
        <v>440</v>
      </c>
    </row>
    <row r="1172" spans="2:13" ht="12.75">
      <c r="B1172" s="254">
        <v>9600</v>
      </c>
      <c r="C1172" s="1" t="s">
        <v>590</v>
      </c>
      <c r="D1172" s="12" t="s">
        <v>554</v>
      </c>
      <c r="E1172" s="1" t="s">
        <v>455</v>
      </c>
      <c r="F1172" s="51" t="s">
        <v>591</v>
      </c>
      <c r="G1172" s="27" t="s">
        <v>52</v>
      </c>
      <c r="H1172" s="6">
        <f t="shared" si="72"/>
        <v>-9600</v>
      </c>
      <c r="I1172" s="22">
        <f>+B1172/M1172</f>
        <v>21.818181818181817</v>
      </c>
      <c r="K1172" t="s">
        <v>564</v>
      </c>
      <c r="M1172" s="2">
        <v>440</v>
      </c>
    </row>
    <row r="1173" spans="2:13" ht="12.75">
      <c r="B1173" s="254">
        <v>9600</v>
      </c>
      <c r="C1173" s="1" t="s">
        <v>590</v>
      </c>
      <c r="D1173" s="12" t="s">
        <v>554</v>
      </c>
      <c r="E1173" s="1" t="s">
        <v>455</v>
      </c>
      <c r="F1173" s="51" t="s">
        <v>592</v>
      </c>
      <c r="G1173" s="27" t="s">
        <v>82</v>
      </c>
      <c r="H1173" s="6">
        <f t="shared" si="72"/>
        <v>-19200</v>
      </c>
      <c r="I1173" s="22">
        <f aca="true" t="shared" si="73" ref="I1173:I1191">+B1173/M1173</f>
        <v>21.818181818181817</v>
      </c>
      <c r="K1173" t="s">
        <v>564</v>
      </c>
      <c r="M1173" s="2">
        <v>440</v>
      </c>
    </row>
    <row r="1174" spans="2:13" ht="12.75">
      <c r="B1174" s="254">
        <v>7600</v>
      </c>
      <c r="C1174" s="1" t="s">
        <v>593</v>
      </c>
      <c r="D1174" s="12" t="s">
        <v>554</v>
      </c>
      <c r="E1174" s="1" t="s">
        <v>455</v>
      </c>
      <c r="F1174" s="51" t="s">
        <v>594</v>
      </c>
      <c r="G1174" s="27" t="s">
        <v>116</v>
      </c>
      <c r="H1174" s="6">
        <f t="shared" si="72"/>
        <v>-26800</v>
      </c>
      <c r="I1174" s="22">
        <f>+B1174/M1174</f>
        <v>17.272727272727273</v>
      </c>
      <c r="K1174" t="s">
        <v>564</v>
      </c>
      <c r="M1174" s="2">
        <v>440</v>
      </c>
    </row>
    <row r="1175" spans="2:13" ht="12.75">
      <c r="B1175" s="254">
        <v>9600</v>
      </c>
      <c r="C1175" s="1" t="s">
        <v>590</v>
      </c>
      <c r="D1175" s="12" t="s">
        <v>554</v>
      </c>
      <c r="E1175" s="1" t="s">
        <v>455</v>
      </c>
      <c r="F1175" s="51" t="s">
        <v>595</v>
      </c>
      <c r="G1175" s="27" t="s">
        <v>82</v>
      </c>
      <c r="H1175" s="6">
        <f t="shared" si="72"/>
        <v>-36400</v>
      </c>
      <c r="I1175" s="22">
        <f t="shared" si="73"/>
        <v>21.818181818181817</v>
      </c>
      <c r="K1175" t="s">
        <v>564</v>
      </c>
      <c r="M1175" s="2">
        <v>440</v>
      </c>
    </row>
    <row r="1176" spans="2:13" ht="12.75">
      <c r="B1176" s="254">
        <v>5500</v>
      </c>
      <c r="C1176" s="12" t="s">
        <v>596</v>
      </c>
      <c r="D1176" s="1" t="s">
        <v>554</v>
      </c>
      <c r="E1176" s="1" t="s">
        <v>455</v>
      </c>
      <c r="F1176" s="51" t="s">
        <v>597</v>
      </c>
      <c r="G1176" s="27" t="s">
        <v>22</v>
      </c>
      <c r="H1176" s="6">
        <f t="shared" si="72"/>
        <v>-41900</v>
      </c>
      <c r="I1176" s="22">
        <f t="shared" si="73"/>
        <v>12.5</v>
      </c>
      <c r="K1176" t="s">
        <v>501</v>
      </c>
      <c r="M1176" s="2">
        <v>440</v>
      </c>
    </row>
    <row r="1177" spans="1:13" s="15" customFormat="1" ht="12.75">
      <c r="A1177" s="12"/>
      <c r="B1177" s="253">
        <v>500</v>
      </c>
      <c r="C1177" s="12" t="s">
        <v>598</v>
      </c>
      <c r="D1177" s="12" t="s">
        <v>554</v>
      </c>
      <c r="E1177" s="12" t="s">
        <v>455</v>
      </c>
      <c r="F1177" s="63" t="s">
        <v>555</v>
      </c>
      <c r="G1177" s="30" t="s">
        <v>116</v>
      </c>
      <c r="H1177" s="6">
        <f t="shared" si="72"/>
        <v>-42400</v>
      </c>
      <c r="I1177" s="22">
        <f t="shared" si="73"/>
        <v>1.1363636363636365</v>
      </c>
      <c r="K1177" s="15" t="s">
        <v>501</v>
      </c>
      <c r="M1177" s="2">
        <v>440</v>
      </c>
    </row>
    <row r="1178" spans="2:13" ht="12.75">
      <c r="B1178" s="254">
        <v>1650</v>
      </c>
      <c r="C1178" s="1" t="s">
        <v>599</v>
      </c>
      <c r="D1178" s="1" t="s">
        <v>554</v>
      </c>
      <c r="E1178" s="1" t="s">
        <v>455</v>
      </c>
      <c r="F1178" s="51" t="s">
        <v>600</v>
      </c>
      <c r="G1178" s="27" t="s">
        <v>47</v>
      </c>
      <c r="H1178" s="6">
        <f t="shared" si="72"/>
        <v>-44050</v>
      </c>
      <c r="I1178" s="22">
        <f t="shared" si="73"/>
        <v>3.75</v>
      </c>
      <c r="K1178" t="s">
        <v>540</v>
      </c>
      <c r="M1178" s="2">
        <v>440</v>
      </c>
    </row>
    <row r="1179" spans="2:13" ht="12.75">
      <c r="B1179" s="254">
        <v>600</v>
      </c>
      <c r="C1179" s="35" t="s">
        <v>601</v>
      </c>
      <c r="D1179" s="1" t="s">
        <v>554</v>
      </c>
      <c r="E1179" s="1" t="s">
        <v>455</v>
      </c>
      <c r="F1179" s="51" t="s">
        <v>602</v>
      </c>
      <c r="G1179" s="27" t="s">
        <v>84</v>
      </c>
      <c r="H1179" s="6">
        <f t="shared" si="72"/>
        <v>-44650</v>
      </c>
      <c r="I1179" s="22">
        <f>+B1179/M1179</f>
        <v>1.3636363636363635</v>
      </c>
      <c r="K1179" t="s">
        <v>540</v>
      </c>
      <c r="M1179" s="2">
        <v>440</v>
      </c>
    </row>
    <row r="1180" spans="2:13" ht="12.75">
      <c r="B1180" s="254">
        <v>300</v>
      </c>
      <c r="C1180" s="1" t="s">
        <v>603</v>
      </c>
      <c r="D1180" s="1" t="s">
        <v>554</v>
      </c>
      <c r="E1180" s="1" t="s">
        <v>455</v>
      </c>
      <c r="F1180" s="51" t="s">
        <v>604</v>
      </c>
      <c r="G1180" s="27" t="s">
        <v>84</v>
      </c>
      <c r="H1180" s="6">
        <f t="shared" si="72"/>
        <v>-44950</v>
      </c>
      <c r="I1180" s="22">
        <f t="shared" si="73"/>
        <v>0.6818181818181818</v>
      </c>
      <c r="K1180" t="s">
        <v>540</v>
      </c>
      <c r="M1180" s="2">
        <v>440</v>
      </c>
    </row>
    <row r="1181" spans="2:13" ht="12.75">
      <c r="B1181" s="254">
        <v>500</v>
      </c>
      <c r="C1181" s="1" t="s">
        <v>605</v>
      </c>
      <c r="D1181" s="1" t="s">
        <v>554</v>
      </c>
      <c r="E1181" s="1" t="s">
        <v>455</v>
      </c>
      <c r="F1181" s="51" t="s">
        <v>606</v>
      </c>
      <c r="G1181" s="27" t="s">
        <v>125</v>
      </c>
      <c r="H1181" s="6">
        <f t="shared" si="72"/>
        <v>-45450</v>
      </c>
      <c r="I1181" s="22">
        <f t="shared" si="73"/>
        <v>1.1363636363636365</v>
      </c>
      <c r="K1181" t="s">
        <v>540</v>
      </c>
      <c r="M1181" s="2">
        <v>440</v>
      </c>
    </row>
    <row r="1182" spans="2:13" ht="12.75">
      <c r="B1182" s="254">
        <v>3000</v>
      </c>
      <c r="C1182" s="1" t="s">
        <v>607</v>
      </c>
      <c r="D1182" s="1" t="s">
        <v>554</v>
      </c>
      <c r="E1182" s="1" t="s">
        <v>455</v>
      </c>
      <c r="F1182" s="51" t="s">
        <v>608</v>
      </c>
      <c r="G1182" s="27" t="s">
        <v>127</v>
      </c>
      <c r="H1182" s="6">
        <f t="shared" si="72"/>
        <v>-48450</v>
      </c>
      <c r="I1182" s="22">
        <f t="shared" si="73"/>
        <v>6.818181818181818</v>
      </c>
      <c r="K1182" t="s">
        <v>540</v>
      </c>
      <c r="M1182" s="2">
        <v>440</v>
      </c>
    </row>
    <row r="1183" spans="2:13" ht="12.75">
      <c r="B1183" s="254">
        <v>2050</v>
      </c>
      <c r="C1183" s="1" t="s">
        <v>609</v>
      </c>
      <c r="D1183" s="1" t="s">
        <v>554</v>
      </c>
      <c r="E1183" s="1" t="s">
        <v>455</v>
      </c>
      <c r="F1183" s="51" t="s">
        <v>610</v>
      </c>
      <c r="G1183" s="27" t="s">
        <v>134</v>
      </c>
      <c r="H1183" s="6">
        <f t="shared" si="72"/>
        <v>-50500</v>
      </c>
      <c r="I1183" s="22">
        <f t="shared" si="73"/>
        <v>4.659090909090909</v>
      </c>
      <c r="K1183" t="s">
        <v>540</v>
      </c>
      <c r="M1183" s="2">
        <v>440</v>
      </c>
    </row>
    <row r="1184" spans="2:13" ht="12.75">
      <c r="B1184" s="254">
        <v>425</v>
      </c>
      <c r="C1184" s="1" t="s">
        <v>611</v>
      </c>
      <c r="D1184" s="1" t="s">
        <v>554</v>
      </c>
      <c r="E1184" s="1" t="s">
        <v>455</v>
      </c>
      <c r="F1184" s="51" t="s">
        <v>612</v>
      </c>
      <c r="G1184" s="27" t="s">
        <v>181</v>
      </c>
      <c r="H1184" s="6">
        <f t="shared" si="72"/>
        <v>-50925</v>
      </c>
      <c r="I1184" s="22">
        <f t="shared" si="73"/>
        <v>0.9659090909090909</v>
      </c>
      <c r="K1184" t="s">
        <v>540</v>
      </c>
      <c r="M1184" s="2">
        <v>440</v>
      </c>
    </row>
    <row r="1185" spans="2:13" ht="12.75">
      <c r="B1185" s="254">
        <v>800</v>
      </c>
      <c r="C1185" s="1" t="s">
        <v>613</v>
      </c>
      <c r="D1185" s="1" t="s">
        <v>554</v>
      </c>
      <c r="E1185" s="1" t="s">
        <v>455</v>
      </c>
      <c r="F1185" s="51" t="s">
        <v>614</v>
      </c>
      <c r="G1185" s="27" t="s">
        <v>166</v>
      </c>
      <c r="H1185" s="6">
        <f t="shared" si="72"/>
        <v>-51725</v>
      </c>
      <c r="I1185" s="22">
        <f t="shared" si="73"/>
        <v>1.8181818181818181</v>
      </c>
      <c r="K1185" t="s">
        <v>540</v>
      </c>
      <c r="M1185" s="2">
        <v>440</v>
      </c>
    </row>
    <row r="1186" spans="1:13" s="58" customFormat="1" ht="12.75">
      <c r="A1186" s="11"/>
      <c r="B1186" s="255">
        <f>SUM(B1172:B1185)</f>
        <v>51725</v>
      </c>
      <c r="C1186" s="11"/>
      <c r="D1186" s="11"/>
      <c r="E1186" s="11" t="s">
        <v>455</v>
      </c>
      <c r="F1186" s="61"/>
      <c r="G1186" s="18"/>
      <c r="H1186" s="56">
        <v>0</v>
      </c>
      <c r="I1186" s="57">
        <f>+B1186/M1186</f>
        <v>117.55681818181819</v>
      </c>
      <c r="M1186" s="2">
        <v>440</v>
      </c>
    </row>
    <row r="1187" spans="2:13" ht="12.75">
      <c r="B1187" s="7"/>
      <c r="F1187" s="51"/>
      <c r="H1187" s="6">
        <f t="shared" si="72"/>
        <v>0</v>
      </c>
      <c r="I1187" s="22">
        <f t="shared" si="73"/>
        <v>0</v>
      </c>
      <c r="M1187" s="2">
        <v>440</v>
      </c>
    </row>
    <row r="1188" spans="2:13" ht="12.75">
      <c r="B1188" s="7"/>
      <c r="F1188" s="51"/>
      <c r="H1188" s="6">
        <f t="shared" si="72"/>
        <v>0</v>
      </c>
      <c r="I1188" s="22">
        <f t="shared" si="73"/>
        <v>0</v>
      </c>
      <c r="M1188" s="2">
        <v>440</v>
      </c>
    </row>
    <row r="1189" spans="1:13" ht="12.75">
      <c r="A1189" s="12"/>
      <c r="B1189" s="257">
        <v>180000</v>
      </c>
      <c r="C1189" s="1" t="s">
        <v>615</v>
      </c>
      <c r="F1189" s="85" t="s">
        <v>278</v>
      </c>
      <c r="G1189" s="30" t="s">
        <v>779</v>
      </c>
      <c r="H1189" s="6">
        <f t="shared" si="72"/>
        <v>-180000</v>
      </c>
      <c r="I1189" s="22">
        <f t="shared" si="73"/>
        <v>409.09090909090907</v>
      </c>
      <c r="M1189" s="2">
        <v>440</v>
      </c>
    </row>
    <row r="1190" spans="1:13" s="15" customFormat="1" ht="12.75">
      <c r="A1190" s="12"/>
      <c r="B1190" s="250">
        <v>80000</v>
      </c>
      <c r="C1190" s="12" t="s">
        <v>616</v>
      </c>
      <c r="D1190" s="12"/>
      <c r="E1190" s="12"/>
      <c r="F1190" s="89" t="s">
        <v>278</v>
      </c>
      <c r="G1190" s="30" t="s">
        <v>779</v>
      </c>
      <c r="H1190" s="103">
        <f t="shared" si="72"/>
        <v>-260000</v>
      </c>
      <c r="I1190" s="22">
        <f t="shared" si="73"/>
        <v>181.8181818181818</v>
      </c>
      <c r="M1190" s="2">
        <v>440</v>
      </c>
    </row>
    <row r="1191" spans="1:13" s="15" customFormat="1" ht="12.75">
      <c r="A1191" s="12"/>
      <c r="B1191" s="251">
        <v>130000</v>
      </c>
      <c r="C1191" s="71" t="s">
        <v>617</v>
      </c>
      <c r="D1191" s="84"/>
      <c r="E1191" s="84"/>
      <c r="F1191" s="113" t="s">
        <v>278</v>
      </c>
      <c r="G1191" s="30" t="s">
        <v>779</v>
      </c>
      <c r="H1191" s="103">
        <f t="shared" si="72"/>
        <v>-390000</v>
      </c>
      <c r="I1191" s="22">
        <f t="shared" si="73"/>
        <v>295.45454545454544</v>
      </c>
      <c r="J1191" s="2"/>
      <c r="K1191" s="2"/>
      <c r="L1191" s="2"/>
      <c r="M1191" s="2">
        <v>440</v>
      </c>
    </row>
    <row r="1192" spans="1:13" s="15" customFormat="1" ht="12.75">
      <c r="A1192" s="12"/>
      <c r="B1192" s="279">
        <v>16835</v>
      </c>
      <c r="C1192" s="1" t="s">
        <v>617</v>
      </c>
      <c r="D1192" s="1"/>
      <c r="E1192" s="1" t="s">
        <v>850</v>
      </c>
      <c r="F1192" s="85"/>
      <c r="G1192" s="30" t="s">
        <v>779</v>
      </c>
      <c r="H1192" s="103">
        <f>H1191-B1192</f>
        <v>-406835</v>
      </c>
      <c r="I1192" s="22">
        <f>+B1192/M1192</f>
        <v>38.26136363636363</v>
      </c>
      <c r="J1192"/>
      <c r="K1192"/>
      <c r="L1192"/>
      <c r="M1192" s="2">
        <v>440</v>
      </c>
    </row>
    <row r="1193" spans="1:13" s="15" customFormat="1" ht="12.75">
      <c r="A1193" s="71"/>
      <c r="B1193" s="256">
        <v>150000</v>
      </c>
      <c r="C1193" s="1" t="s">
        <v>501</v>
      </c>
      <c r="D1193" s="1"/>
      <c r="E1193" s="1"/>
      <c r="F1193" s="85" t="s">
        <v>278</v>
      </c>
      <c r="G1193" s="30" t="s">
        <v>779</v>
      </c>
      <c r="H1193" s="103">
        <f>H1192-B1193</f>
        <v>-556835</v>
      </c>
      <c r="I1193" s="22">
        <f>+B1193/M1193</f>
        <v>340.90909090909093</v>
      </c>
      <c r="J1193"/>
      <c r="K1193"/>
      <c r="L1193"/>
      <c r="M1193" s="2">
        <v>440</v>
      </c>
    </row>
    <row r="1194" spans="1:13" s="15" customFormat="1" ht="12.75">
      <c r="A1194" s="12"/>
      <c r="B1194" s="279">
        <v>19425</v>
      </c>
      <c r="C1194" s="1" t="s">
        <v>501</v>
      </c>
      <c r="D1194" s="1"/>
      <c r="E1194" s="1" t="s">
        <v>850</v>
      </c>
      <c r="F1194" s="85"/>
      <c r="G1194" s="30" t="s">
        <v>779</v>
      </c>
      <c r="H1194" s="103">
        <f>H1193-B1194</f>
        <v>-576260</v>
      </c>
      <c r="I1194" s="22">
        <f>+B1194/M1194</f>
        <v>44.14772727272727</v>
      </c>
      <c r="J1194"/>
      <c r="K1194"/>
      <c r="L1194"/>
      <c r="M1194" s="2">
        <v>440</v>
      </c>
    </row>
    <row r="1195" spans="1:13" s="15" customFormat="1" ht="12.75">
      <c r="A1195" s="71"/>
      <c r="B1195" s="251">
        <v>100000</v>
      </c>
      <c r="C1195" s="1" t="s">
        <v>540</v>
      </c>
      <c r="D1195" s="1"/>
      <c r="E1195" s="1"/>
      <c r="F1195" s="85" t="s">
        <v>279</v>
      </c>
      <c r="G1195" s="30" t="s">
        <v>779</v>
      </c>
      <c r="H1195" s="103">
        <f>H1194-B1195</f>
        <v>-676260</v>
      </c>
      <c r="I1195" s="22">
        <f>+B1195/M1195</f>
        <v>227.27272727272728</v>
      </c>
      <c r="J1195"/>
      <c r="K1195"/>
      <c r="L1195"/>
      <c r="M1195" s="2">
        <v>440</v>
      </c>
    </row>
    <row r="1196" spans="1:13" s="15" customFormat="1" ht="12.75">
      <c r="A1196" s="71"/>
      <c r="B1196" s="256">
        <v>50000</v>
      </c>
      <c r="C1196" s="1" t="s">
        <v>547</v>
      </c>
      <c r="D1196" s="1"/>
      <c r="E1196" s="1"/>
      <c r="F1196" s="85" t="s">
        <v>279</v>
      </c>
      <c r="G1196" s="30" t="s">
        <v>779</v>
      </c>
      <c r="H1196" s="103">
        <f>H1195-B1196</f>
        <v>-726260</v>
      </c>
      <c r="I1196" s="22">
        <f>+B1196/M1196</f>
        <v>113.63636363636364</v>
      </c>
      <c r="J1196"/>
      <c r="K1196"/>
      <c r="L1196"/>
      <c r="M1196" s="2">
        <v>440</v>
      </c>
    </row>
    <row r="1197" spans="1:14" ht="12.75">
      <c r="A1197" s="11"/>
      <c r="B1197" s="69">
        <f>SUM(B1189:B1196)</f>
        <v>726260</v>
      </c>
      <c r="C1197" s="11" t="s">
        <v>854</v>
      </c>
      <c r="D1197" s="11"/>
      <c r="E1197" s="11"/>
      <c r="F1197" s="90"/>
      <c r="G1197" s="18"/>
      <c r="H1197" s="95">
        <v>0</v>
      </c>
      <c r="I1197" s="57">
        <f aca="true" t="shared" si="74" ref="I1197:I1202">+B1197/M1197</f>
        <v>1650.590909090909</v>
      </c>
      <c r="J1197" s="58"/>
      <c r="K1197" s="58"/>
      <c r="L1197" s="58"/>
      <c r="M1197" s="2">
        <v>440</v>
      </c>
      <c r="N1197" s="39">
        <v>500</v>
      </c>
    </row>
    <row r="1198" spans="3:13" ht="12.75">
      <c r="C1198" s="12"/>
      <c r="F1198" s="51"/>
      <c r="H1198" s="6">
        <f>H1197-B1198</f>
        <v>0</v>
      </c>
      <c r="I1198" s="22">
        <f t="shared" si="74"/>
        <v>0</v>
      </c>
      <c r="M1198" s="2">
        <v>440</v>
      </c>
    </row>
    <row r="1199" spans="6:13" ht="12.75">
      <c r="F1199" s="51"/>
      <c r="H1199" s="6">
        <f>H1198-B1199</f>
        <v>0</v>
      </c>
      <c r="I1199" s="22">
        <f t="shared" si="74"/>
        <v>0</v>
      </c>
      <c r="M1199" s="2">
        <v>440</v>
      </c>
    </row>
    <row r="1200" spans="6:13" ht="12.75">
      <c r="F1200" s="51"/>
      <c r="H1200" s="6">
        <f>H1199-B1200</f>
        <v>0</v>
      </c>
      <c r="I1200" s="22">
        <f t="shared" si="74"/>
        <v>0</v>
      </c>
      <c r="M1200" s="2">
        <v>440</v>
      </c>
    </row>
    <row r="1201" spans="6:13" ht="12.75">
      <c r="F1201" s="51"/>
      <c r="H1201" s="6">
        <f>H1200-B1201</f>
        <v>0</v>
      </c>
      <c r="I1201" s="22">
        <f t="shared" si="74"/>
        <v>0</v>
      </c>
      <c r="M1201" s="2">
        <v>440</v>
      </c>
    </row>
    <row r="1202" spans="1:13" ht="13.5" thickBot="1">
      <c r="A1202" s="119"/>
      <c r="B1202" s="43">
        <f>+B1217+B1221+B1225</f>
        <v>139382</v>
      </c>
      <c r="C1202" s="45"/>
      <c r="D1202" s="44" t="s">
        <v>267</v>
      </c>
      <c r="E1202" s="42"/>
      <c r="F1202" s="98"/>
      <c r="G1202" s="47"/>
      <c r="H1202" s="105">
        <f>H1201-B1202</f>
        <v>-139382</v>
      </c>
      <c r="I1202" s="121">
        <f t="shared" si="74"/>
        <v>316.7772727272727</v>
      </c>
      <c r="J1202" s="50"/>
      <c r="K1202" s="50"/>
      <c r="L1202" s="50"/>
      <c r="M1202" s="2">
        <v>440</v>
      </c>
    </row>
    <row r="1203" spans="4:13" ht="12.75">
      <c r="D1203" s="12"/>
      <c r="H1203" s="6">
        <f>H1201-B1203</f>
        <v>0</v>
      </c>
      <c r="I1203" s="22">
        <f aca="true" t="shared" si="75" ref="I1203:I1216">+B1203/M1203</f>
        <v>0</v>
      </c>
      <c r="M1203" s="2">
        <v>440</v>
      </c>
    </row>
    <row r="1204" spans="2:13" ht="12.75">
      <c r="B1204" s="29"/>
      <c r="D1204" s="12"/>
      <c r="G1204" s="31"/>
      <c r="H1204" s="6">
        <f aca="true" t="shared" si="76" ref="H1204:H1219">H1203-B1204</f>
        <v>0</v>
      </c>
      <c r="I1204" s="22">
        <f t="shared" si="75"/>
        <v>0</v>
      </c>
      <c r="M1204" s="2">
        <v>440</v>
      </c>
    </row>
    <row r="1205" spans="1:13" ht="12.75">
      <c r="A1205" s="12"/>
      <c r="B1205" s="253">
        <v>3000</v>
      </c>
      <c r="C1205" s="1" t="s">
        <v>618</v>
      </c>
      <c r="D1205" s="12" t="s">
        <v>619</v>
      </c>
      <c r="E1205" s="12" t="s">
        <v>784</v>
      </c>
      <c r="F1205" s="27" t="s">
        <v>620</v>
      </c>
      <c r="G1205" s="30" t="s">
        <v>26</v>
      </c>
      <c r="H1205" s="6">
        <f>H1204-B1205</f>
        <v>-3000</v>
      </c>
      <c r="I1205" s="22">
        <f t="shared" si="75"/>
        <v>6.818181818181818</v>
      </c>
      <c r="J1205" s="15"/>
      <c r="K1205" t="s">
        <v>18</v>
      </c>
      <c r="L1205" s="15"/>
      <c r="M1205" s="2">
        <v>440</v>
      </c>
    </row>
    <row r="1206" spans="2:13" ht="12.75">
      <c r="B1206" s="254">
        <v>2500</v>
      </c>
      <c r="C1206" s="1" t="s">
        <v>618</v>
      </c>
      <c r="D1206" s="12" t="s">
        <v>619</v>
      </c>
      <c r="E1206" s="12" t="s">
        <v>784</v>
      </c>
      <c r="F1206" s="27" t="s">
        <v>621</v>
      </c>
      <c r="G1206" s="27" t="s">
        <v>26</v>
      </c>
      <c r="H1206" s="6">
        <f t="shared" si="76"/>
        <v>-5500</v>
      </c>
      <c r="I1206" s="22">
        <f t="shared" si="75"/>
        <v>5.681818181818182</v>
      </c>
      <c r="J1206" s="37"/>
      <c r="K1206" t="s">
        <v>18</v>
      </c>
      <c r="L1206" s="37"/>
      <c r="M1206" s="2">
        <v>440</v>
      </c>
    </row>
    <row r="1207" spans="2:13" ht="12.75">
      <c r="B1207" s="254">
        <v>2500</v>
      </c>
      <c r="C1207" s="1" t="s">
        <v>618</v>
      </c>
      <c r="D1207" s="1" t="s">
        <v>619</v>
      </c>
      <c r="E1207" s="12" t="s">
        <v>784</v>
      </c>
      <c r="F1207" s="27" t="s">
        <v>622</v>
      </c>
      <c r="G1207" s="27" t="s">
        <v>43</v>
      </c>
      <c r="H1207" s="6">
        <f t="shared" si="76"/>
        <v>-8000</v>
      </c>
      <c r="I1207" s="22">
        <f>+B1207/M1207</f>
        <v>5.681818181818182</v>
      </c>
      <c r="K1207" t="s">
        <v>18</v>
      </c>
      <c r="M1207" s="2">
        <v>440</v>
      </c>
    </row>
    <row r="1208" spans="2:13" ht="12.75">
      <c r="B1208" s="254">
        <v>3000</v>
      </c>
      <c r="C1208" s="1" t="s">
        <v>618</v>
      </c>
      <c r="D1208" s="1" t="s">
        <v>619</v>
      </c>
      <c r="E1208" s="12" t="s">
        <v>784</v>
      </c>
      <c r="F1208" s="27" t="s">
        <v>781</v>
      </c>
      <c r="G1208" s="27" t="s">
        <v>45</v>
      </c>
      <c r="H1208" s="6">
        <f>H1207-B1208</f>
        <v>-11000</v>
      </c>
      <c r="I1208" s="22">
        <f>+B1208/M1208</f>
        <v>6.818181818181818</v>
      </c>
      <c r="K1208" t="s">
        <v>18</v>
      </c>
      <c r="M1208" s="41">
        <v>440</v>
      </c>
    </row>
    <row r="1209" spans="1:13" s="15" customFormat="1" ht="12.75">
      <c r="A1209" s="1"/>
      <c r="B1209" s="254">
        <v>2500</v>
      </c>
      <c r="C1209" s="1" t="s">
        <v>618</v>
      </c>
      <c r="D1209" s="1" t="s">
        <v>619</v>
      </c>
      <c r="E1209" s="12" t="s">
        <v>784</v>
      </c>
      <c r="F1209" s="27" t="s">
        <v>525</v>
      </c>
      <c r="G1209" s="27" t="s">
        <v>47</v>
      </c>
      <c r="H1209" s="6">
        <f>H1208-B1209</f>
        <v>-13500</v>
      </c>
      <c r="I1209" s="22">
        <f>+B1209/M1209</f>
        <v>5.681818181818182</v>
      </c>
      <c r="J1209"/>
      <c r="K1209" t="s">
        <v>18</v>
      </c>
      <c r="L1209"/>
      <c r="M1209" s="2">
        <v>440</v>
      </c>
    </row>
    <row r="1210" spans="2:13" ht="12.75">
      <c r="B1210" s="254">
        <v>2500</v>
      </c>
      <c r="C1210" s="1" t="s">
        <v>618</v>
      </c>
      <c r="D1210" s="1" t="s">
        <v>619</v>
      </c>
      <c r="E1210" s="12" t="s">
        <v>784</v>
      </c>
      <c r="F1210" s="27" t="s">
        <v>623</v>
      </c>
      <c r="G1210" s="27" t="s">
        <v>84</v>
      </c>
      <c r="H1210" s="6">
        <f>H1209-B1210</f>
        <v>-16000</v>
      </c>
      <c r="I1210" s="22">
        <f>+B1210/M1210</f>
        <v>5.681818181818182</v>
      </c>
      <c r="K1210" t="s">
        <v>18</v>
      </c>
      <c r="M1210" s="2">
        <v>440</v>
      </c>
    </row>
    <row r="1211" spans="2:13" ht="12.75">
      <c r="B1211" s="254">
        <v>6223</v>
      </c>
      <c r="C1211" s="1" t="s">
        <v>624</v>
      </c>
      <c r="D1211" s="12" t="s">
        <v>625</v>
      </c>
      <c r="E1211" s="12" t="s">
        <v>784</v>
      </c>
      <c r="F1211" s="27" t="s">
        <v>626</v>
      </c>
      <c r="G1211" s="27" t="s">
        <v>22</v>
      </c>
      <c r="H1211" s="6">
        <f t="shared" si="76"/>
        <v>-22223</v>
      </c>
      <c r="I1211" s="22">
        <f>+B1211/M1211</f>
        <v>14.143181818181818</v>
      </c>
      <c r="K1211" t="s">
        <v>275</v>
      </c>
      <c r="M1211" s="2">
        <v>440</v>
      </c>
    </row>
    <row r="1212" spans="2:13" ht="12.75">
      <c r="B1212" s="254">
        <v>6223</v>
      </c>
      <c r="C1212" s="1" t="s">
        <v>624</v>
      </c>
      <c r="D1212" s="12" t="s">
        <v>625</v>
      </c>
      <c r="E1212" s="12" t="s">
        <v>784</v>
      </c>
      <c r="F1212" s="27" t="s">
        <v>627</v>
      </c>
      <c r="G1212" s="27" t="s">
        <v>45</v>
      </c>
      <c r="H1212" s="6">
        <f t="shared" si="76"/>
        <v>-28446</v>
      </c>
      <c r="I1212" s="22">
        <f t="shared" si="75"/>
        <v>14.143181818181818</v>
      </c>
      <c r="K1212" t="s">
        <v>275</v>
      </c>
      <c r="M1212" s="2">
        <v>440</v>
      </c>
    </row>
    <row r="1213" spans="2:13" ht="12.75">
      <c r="B1213" s="254">
        <v>6223</v>
      </c>
      <c r="C1213" s="1" t="s">
        <v>624</v>
      </c>
      <c r="D1213" s="12" t="s">
        <v>625</v>
      </c>
      <c r="E1213" s="12" t="s">
        <v>784</v>
      </c>
      <c r="F1213" s="27" t="s">
        <v>628</v>
      </c>
      <c r="G1213" s="27" t="s">
        <v>69</v>
      </c>
      <c r="H1213" s="6">
        <f t="shared" si="76"/>
        <v>-34669</v>
      </c>
      <c r="I1213" s="22">
        <f t="shared" si="75"/>
        <v>14.143181818181818</v>
      </c>
      <c r="K1213" t="s">
        <v>275</v>
      </c>
      <c r="M1213" s="2">
        <v>440</v>
      </c>
    </row>
    <row r="1214" spans="2:13" ht="12.75">
      <c r="B1214" s="254">
        <v>6223</v>
      </c>
      <c r="C1214" s="1" t="s">
        <v>624</v>
      </c>
      <c r="D1214" s="12" t="s">
        <v>625</v>
      </c>
      <c r="E1214" s="12" t="s">
        <v>784</v>
      </c>
      <c r="F1214" s="27" t="s">
        <v>629</v>
      </c>
      <c r="G1214" s="27" t="s">
        <v>81</v>
      </c>
      <c r="H1214" s="6">
        <f t="shared" si="76"/>
        <v>-40892</v>
      </c>
      <c r="I1214" s="22">
        <f t="shared" si="75"/>
        <v>14.143181818181818</v>
      </c>
      <c r="K1214" t="s">
        <v>275</v>
      </c>
      <c r="M1214" s="2">
        <v>440</v>
      </c>
    </row>
    <row r="1215" spans="2:13" ht="12.75">
      <c r="B1215" s="254">
        <v>8090</v>
      </c>
      <c r="C1215" s="1" t="s">
        <v>624</v>
      </c>
      <c r="D1215" s="12" t="s">
        <v>625</v>
      </c>
      <c r="E1215" s="12" t="s">
        <v>784</v>
      </c>
      <c r="F1215" s="27" t="s">
        <v>630</v>
      </c>
      <c r="G1215" s="27" t="s">
        <v>83</v>
      </c>
      <c r="H1215" s="6">
        <f t="shared" si="76"/>
        <v>-48982</v>
      </c>
      <c r="I1215" s="22">
        <f t="shared" si="75"/>
        <v>18.386363636363637</v>
      </c>
      <c r="K1215" t="s">
        <v>275</v>
      </c>
      <c r="M1215" s="2">
        <v>440</v>
      </c>
    </row>
    <row r="1216" spans="1:13" s="15" customFormat="1" ht="12.75">
      <c r="A1216" s="12"/>
      <c r="B1216" s="253">
        <v>600</v>
      </c>
      <c r="C1216" s="1" t="s">
        <v>624</v>
      </c>
      <c r="D1216" s="12" t="s">
        <v>631</v>
      </c>
      <c r="E1216" s="12" t="s">
        <v>477</v>
      </c>
      <c r="F1216" s="30" t="s">
        <v>632</v>
      </c>
      <c r="G1216" s="30" t="s">
        <v>166</v>
      </c>
      <c r="H1216" s="29">
        <f t="shared" si="76"/>
        <v>-49582</v>
      </c>
      <c r="I1216" s="40">
        <f t="shared" si="75"/>
        <v>1.3636363636363635</v>
      </c>
      <c r="K1216" s="15" t="s">
        <v>292</v>
      </c>
      <c r="M1216" s="2">
        <v>440</v>
      </c>
    </row>
    <row r="1217" spans="1:13" s="58" customFormat="1" ht="12.75">
      <c r="A1217" s="11"/>
      <c r="B1217" s="255">
        <f>SUM(B1205:B1216)</f>
        <v>49582</v>
      </c>
      <c r="C1217" s="11" t="s">
        <v>618</v>
      </c>
      <c r="D1217" s="11"/>
      <c r="E1217" s="11"/>
      <c r="F1217" s="18"/>
      <c r="G1217" s="18"/>
      <c r="H1217" s="56">
        <v>0</v>
      </c>
      <c r="I1217" s="57">
        <f aca="true" t="shared" si="77" ref="I1217:I1222">+B1217/M1217</f>
        <v>112.68636363636364</v>
      </c>
      <c r="M1217" s="2">
        <v>440</v>
      </c>
    </row>
    <row r="1218" spans="4:13" ht="12.75">
      <c r="D1218" s="12"/>
      <c r="H1218" s="6">
        <f t="shared" si="76"/>
        <v>0</v>
      </c>
      <c r="I1218" s="22">
        <f t="shared" si="77"/>
        <v>0</v>
      </c>
      <c r="M1218" s="2">
        <v>440</v>
      </c>
    </row>
    <row r="1219" spans="2:14" ht="12.75">
      <c r="B1219" s="37"/>
      <c r="C1219" s="38"/>
      <c r="D1219" s="12"/>
      <c r="E1219" s="38"/>
      <c r="H1219" s="6">
        <f t="shared" si="76"/>
        <v>0</v>
      </c>
      <c r="I1219" s="22">
        <f t="shared" si="77"/>
        <v>0</v>
      </c>
      <c r="J1219" s="37"/>
      <c r="K1219" s="37"/>
      <c r="L1219" s="37"/>
      <c r="M1219" s="2">
        <v>440</v>
      </c>
      <c r="N1219" s="39">
        <v>500</v>
      </c>
    </row>
    <row r="1220" spans="1:13" ht="12.75">
      <c r="A1220" s="12"/>
      <c r="B1220" s="272">
        <v>75000</v>
      </c>
      <c r="C1220" s="1" t="s">
        <v>1</v>
      </c>
      <c r="D1220" s="12" t="s">
        <v>267</v>
      </c>
      <c r="F1220" s="89" t="s">
        <v>633</v>
      </c>
      <c r="G1220" s="30" t="s">
        <v>185</v>
      </c>
      <c r="H1220" s="103">
        <f>H1219-B1220</f>
        <v>-75000</v>
      </c>
      <c r="I1220" s="22">
        <f t="shared" si="77"/>
        <v>170.45454545454547</v>
      </c>
      <c r="M1220" s="2">
        <v>440</v>
      </c>
    </row>
    <row r="1221" spans="1:13" s="58" customFormat="1" ht="12.75">
      <c r="A1221" s="11"/>
      <c r="B1221" s="274">
        <f>SUM(B1220)</f>
        <v>75000</v>
      </c>
      <c r="C1221" s="11" t="s">
        <v>1</v>
      </c>
      <c r="D1221" s="11"/>
      <c r="E1221" s="11"/>
      <c r="F1221" s="61"/>
      <c r="G1221" s="18"/>
      <c r="H1221" s="95">
        <v>0</v>
      </c>
      <c r="I1221" s="57">
        <f t="shared" si="77"/>
        <v>170.45454545454547</v>
      </c>
      <c r="M1221" s="2">
        <v>440</v>
      </c>
    </row>
    <row r="1222" spans="4:13" ht="12.75">
      <c r="D1222" s="12"/>
      <c r="H1222" s="6">
        <f>H1221-B1222</f>
        <v>0</v>
      </c>
      <c r="I1222" s="22">
        <f t="shared" si="77"/>
        <v>0</v>
      </c>
      <c r="M1222" s="2">
        <v>440</v>
      </c>
    </row>
    <row r="1223" spans="8:13" ht="12.75">
      <c r="H1223" s="6">
        <f>H1222-B1223</f>
        <v>0</v>
      </c>
      <c r="I1223" s="22">
        <f aca="true" t="shared" si="78" ref="I1223:I1290">+B1223/M1223</f>
        <v>0</v>
      </c>
      <c r="M1223" s="2">
        <v>440</v>
      </c>
    </row>
    <row r="1224" spans="1:13" s="15" customFormat="1" ht="12.75">
      <c r="A1224" s="12"/>
      <c r="B1224" s="176">
        <v>14800</v>
      </c>
      <c r="C1224" s="12" t="s">
        <v>476</v>
      </c>
      <c r="D1224" s="12" t="s">
        <v>170</v>
      </c>
      <c r="E1224" s="12" t="s">
        <v>477</v>
      </c>
      <c r="F1224" s="63" t="s">
        <v>478</v>
      </c>
      <c r="G1224" s="30" t="s">
        <v>134</v>
      </c>
      <c r="H1224" s="29">
        <f>H1223-B1224</f>
        <v>-14800</v>
      </c>
      <c r="I1224" s="40">
        <f t="shared" si="78"/>
        <v>33.63636363636363</v>
      </c>
      <c r="K1224" s="15" t="s">
        <v>65</v>
      </c>
      <c r="M1224" s="41">
        <v>440</v>
      </c>
    </row>
    <row r="1225" spans="1:13" s="58" customFormat="1" ht="12.75">
      <c r="A1225" s="11"/>
      <c r="B1225" s="252">
        <f>SUM(B1224)</f>
        <v>14800</v>
      </c>
      <c r="C1225" s="11"/>
      <c r="D1225" s="11"/>
      <c r="E1225" s="11" t="s">
        <v>477</v>
      </c>
      <c r="F1225" s="61"/>
      <c r="G1225" s="18"/>
      <c r="H1225" s="56">
        <v>0</v>
      </c>
      <c r="I1225" s="57">
        <f t="shared" si="78"/>
        <v>33.63636363636363</v>
      </c>
      <c r="M1225" s="2">
        <v>440</v>
      </c>
    </row>
    <row r="1226" spans="8:13" ht="12.75">
      <c r="H1226" s="6">
        <f>H1223-B1226</f>
        <v>0</v>
      </c>
      <c r="I1226" s="22">
        <f t="shared" si="78"/>
        <v>0</v>
      </c>
      <c r="M1226" s="2">
        <v>440</v>
      </c>
    </row>
    <row r="1227" spans="8:13" ht="12.75">
      <c r="H1227" s="6">
        <f>H1224-B1227</f>
        <v>-14800</v>
      </c>
      <c r="I1227" s="22">
        <f>+B1227/M1227</f>
        <v>0</v>
      </c>
      <c r="M1227" s="2">
        <v>440</v>
      </c>
    </row>
    <row r="1228" spans="8:13" ht="12.75">
      <c r="H1228" s="6">
        <f>H1225-B1228</f>
        <v>0</v>
      </c>
      <c r="I1228" s="22">
        <f>+B1228/M1228</f>
        <v>0</v>
      </c>
      <c r="M1228" s="2">
        <v>440</v>
      </c>
    </row>
    <row r="1229" spans="8:13" ht="12.75">
      <c r="H1229" s="6">
        <f>H1226-B1229</f>
        <v>0</v>
      </c>
      <c r="I1229" s="22">
        <f>+B1229/M1229</f>
        <v>0</v>
      </c>
      <c r="M1229" s="2">
        <v>440</v>
      </c>
    </row>
    <row r="1230" spans="1:13" ht="13.5" thickBot="1">
      <c r="A1230" s="119"/>
      <c r="B1230" s="298">
        <f>+B1246+B1263+B1267</f>
        <v>874500</v>
      </c>
      <c r="C1230" s="45"/>
      <c r="D1230" s="44" t="s">
        <v>268</v>
      </c>
      <c r="E1230" s="45"/>
      <c r="F1230" s="98"/>
      <c r="G1230" s="47"/>
      <c r="H1230" s="105">
        <f aca="true" t="shared" si="79" ref="H1230:H1292">H1229-B1230</f>
        <v>-874500</v>
      </c>
      <c r="I1230" s="121">
        <f>+B1230/M1230</f>
        <v>1987.5</v>
      </c>
      <c r="J1230" s="50"/>
      <c r="K1230" s="50"/>
      <c r="L1230" s="50"/>
      <c r="M1230" s="2">
        <v>440</v>
      </c>
    </row>
    <row r="1231" spans="2:13" ht="12.75">
      <c r="B1231" s="164"/>
      <c r="H1231" s="6">
        <v>0</v>
      </c>
      <c r="I1231" s="22">
        <f t="shared" si="78"/>
        <v>0</v>
      </c>
      <c r="M1231" s="2">
        <v>440</v>
      </c>
    </row>
    <row r="1232" spans="2:13" ht="12.75">
      <c r="B1232" s="164"/>
      <c r="H1232" s="6">
        <f t="shared" si="79"/>
        <v>0</v>
      </c>
      <c r="I1232" s="22">
        <f t="shared" si="78"/>
        <v>0</v>
      </c>
      <c r="M1232" s="2">
        <v>440</v>
      </c>
    </row>
    <row r="1233" spans="2:13" ht="12.75">
      <c r="B1233" s="164">
        <v>2000</v>
      </c>
      <c r="C1233" s="1" t="s">
        <v>18</v>
      </c>
      <c r="D1233" s="1" t="s">
        <v>268</v>
      </c>
      <c r="E1233" s="1" t="s">
        <v>275</v>
      </c>
      <c r="F1233" s="27" t="s">
        <v>634</v>
      </c>
      <c r="G1233" s="27" t="s">
        <v>194</v>
      </c>
      <c r="H1233" s="6">
        <f t="shared" si="79"/>
        <v>-2000</v>
      </c>
      <c r="I1233" s="22">
        <f t="shared" si="78"/>
        <v>4.545454545454546</v>
      </c>
      <c r="K1233" t="s">
        <v>18</v>
      </c>
      <c r="M1233" s="2">
        <v>440</v>
      </c>
    </row>
    <row r="1234" spans="2:13" ht="12.75">
      <c r="B1234" s="164">
        <v>2000</v>
      </c>
      <c r="C1234" s="1" t="s">
        <v>18</v>
      </c>
      <c r="D1234" s="1" t="s">
        <v>268</v>
      </c>
      <c r="E1234" s="1" t="s">
        <v>275</v>
      </c>
      <c r="F1234" s="27" t="s">
        <v>635</v>
      </c>
      <c r="G1234" s="27" t="s">
        <v>243</v>
      </c>
      <c r="H1234" s="6">
        <f t="shared" si="79"/>
        <v>-4000</v>
      </c>
      <c r="I1234" s="22">
        <f t="shared" si="78"/>
        <v>4.545454545454546</v>
      </c>
      <c r="K1234" t="s">
        <v>18</v>
      </c>
      <c r="M1234" s="2">
        <v>440</v>
      </c>
    </row>
    <row r="1235" spans="2:13" ht="12.75">
      <c r="B1235" s="164">
        <v>5000</v>
      </c>
      <c r="C1235" s="1" t="s">
        <v>18</v>
      </c>
      <c r="D1235" s="1" t="s">
        <v>268</v>
      </c>
      <c r="E1235" s="1" t="s">
        <v>275</v>
      </c>
      <c r="F1235" s="27" t="s">
        <v>636</v>
      </c>
      <c r="G1235" s="27" t="s">
        <v>116</v>
      </c>
      <c r="H1235" s="6">
        <f t="shared" si="79"/>
        <v>-9000</v>
      </c>
      <c r="I1235" s="22">
        <f t="shared" si="78"/>
        <v>11.363636363636363</v>
      </c>
      <c r="K1235" t="s">
        <v>18</v>
      </c>
      <c r="M1235" s="2">
        <v>440</v>
      </c>
    </row>
    <row r="1236" spans="2:13" ht="12.75">
      <c r="B1236" s="164">
        <v>5000</v>
      </c>
      <c r="C1236" s="1" t="s">
        <v>18</v>
      </c>
      <c r="D1236" s="1" t="s">
        <v>268</v>
      </c>
      <c r="E1236" s="1" t="s">
        <v>275</v>
      </c>
      <c r="F1236" s="27" t="s">
        <v>637</v>
      </c>
      <c r="G1236" s="27" t="s">
        <v>118</v>
      </c>
      <c r="H1236" s="6">
        <f t="shared" si="79"/>
        <v>-14000</v>
      </c>
      <c r="I1236" s="22">
        <f t="shared" si="78"/>
        <v>11.363636363636363</v>
      </c>
      <c r="K1236" t="s">
        <v>18</v>
      </c>
      <c r="M1236" s="2">
        <v>440</v>
      </c>
    </row>
    <row r="1237" spans="2:13" ht="12.75">
      <c r="B1237" s="164">
        <v>2000</v>
      </c>
      <c r="C1237" s="1" t="s">
        <v>18</v>
      </c>
      <c r="D1237" s="1" t="s">
        <v>268</v>
      </c>
      <c r="E1237" s="1" t="s">
        <v>275</v>
      </c>
      <c r="F1237" s="27" t="s">
        <v>638</v>
      </c>
      <c r="G1237" s="27" t="s">
        <v>122</v>
      </c>
      <c r="H1237" s="6">
        <f t="shared" si="79"/>
        <v>-16000</v>
      </c>
      <c r="I1237" s="22">
        <f t="shared" si="78"/>
        <v>4.545454545454546</v>
      </c>
      <c r="K1237" t="s">
        <v>18</v>
      </c>
      <c r="M1237" s="2">
        <v>440</v>
      </c>
    </row>
    <row r="1238" spans="2:13" ht="12.75">
      <c r="B1238" s="164">
        <v>5000</v>
      </c>
      <c r="C1238" s="1" t="s">
        <v>18</v>
      </c>
      <c r="D1238" s="1" t="s">
        <v>268</v>
      </c>
      <c r="E1238" s="1" t="s">
        <v>275</v>
      </c>
      <c r="F1238" s="27" t="s">
        <v>639</v>
      </c>
      <c r="G1238" s="27" t="s">
        <v>125</v>
      </c>
      <c r="H1238" s="6">
        <f t="shared" si="79"/>
        <v>-21000</v>
      </c>
      <c r="I1238" s="22">
        <f t="shared" si="78"/>
        <v>11.363636363636363</v>
      </c>
      <c r="K1238" t="s">
        <v>18</v>
      </c>
      <c r="M1238" s="2">
        <v>440</v>
      </c>
    </row>
    <row r="1239" spans="2:13" ht="12.75">
      <c r="B1239" s="164">
        <v>5000</v>
      </c>
      <c r="C1239" s="1" t="s">
        <v>18</v>
      </c>
      <c r="D1239" s="1" t="s">
        <v>268</v>
      </c>
      <c r="E1239" s="1" t="s">
        <v>275</v>
      </c>
      <c r="F1239" s="27" t="s">
        <v>640</v>
      </c>
      <c r="G1239" s="27" t="s">
        <v>127</v>
      </c>
      <c r="H1239" s="6">
        <f t="shared" si="79"/>
        <v>-26000</v>
      </c>
      <c r="I1239" s="22">
        <f>+B1239/M1239</f>
        <v>11.363636363636363</v>
      </c>
      <c r="K1239" t="s">
        <v>18</v>
      </c>
      <c r="M1239" s="2">
        <v>440</v>
      </c>
    </row>
    <row r="1240" spans="2:13" ht="12.75">
      <c r="B1240" s="164">
        <v>5000</v>
      </c>
      <c r="C1240" s="1" t="s">
        <v>18</v>
      </c>
      <c r="D1240" s="1" t="s">
        <v>268</v>
      </c>
      <c r="E1240" s="1" t="s">
        <v>275</v>
      </c>
      <c r="F1240" s="27" t="s">
        <v>641</v>
      </c>
      <c r="G1240" s="27" t="s">
        <v>130</v>
      </c>
      <c r="H1240" s="6">
        <f t="shared" si="79"/>
        <v>-31000</v>
      </c>
      <c r="I1240" s="22">
        <f t="shared" si="78"/>
        <v>11.363636363636363</v>
      </c>
      <c r="K1240" t="s">
        <v>18</v>
      </c>
      <c r="M1240" s="2">
        <v>440</v>
      </c>
    </row>
    <row r="1241" spans="2:13" ht="12.75">
      <c r="B1241" s="299">
        <v>2000</v>
      </c>
      <c r="C1241" s="1" t="s">
        <v>18</v>
      </c>
      <c r="D1241" s="1" t="s">
        <v>268</v>
      </c>
      <c r="E1241" s="1" t="s">
        <v>275</v>
      </c>
      <c r="F1241" s="27" t="s">
        <v>642</v>
      </c>
      <c r="G1241" s="27" t="s">
        <v>132</v>
      </c>
      <c r="H1241" s="6">
        <f t="shared" si="79"/>
        <v>-33000</v>
      </c>
      <c r="I1241" s="22">
        <f t="shared" si="78"/>
        <v>4.545454545454546</v>
      </c>
      <c r="K1241" t="s">
        <v>18</v>
      </c>
      <c r="M1241" s="2">
        <v>440</v>
      </c>
    </row>
    <row r="1242" spans="2:13" ht="12.75">
      <c r="B1242" s="164">
        <v>9000</v>
      </c>
      <c r="C1242" s="1" t="s">
        <v>18</v>
      </c>
      <c r="D1242" s="1" t="s">
        <v>268</v>
      </c>
      <c r="E1242" s="1" t="s">
        <v>275</v>
      </c>
      <c r="F1242" s="27" t="s">
        <v>643</v>
      </c>
      <c r="G1242" s="27" t="s">
        <v>134</v>
      </c>
      <c r="H1242" s="6">
        <f t="shared" si="79"/>
        <v>-42000</v>
      </c>
      <c r="I1242" s="22">
        <f t="shared" si="78"/>
        <v>20.454545454545453</v>
      </c>
      <c r="K1242" t="s">
        <v>18</v>
      </c>
      <c r="M1242" s="2">
        <v>440</v>
      </c>
    </row>
    <row r="1243" spans="2:13" ht="12.75">
      <c r="B1243" s="164">
        <v>3000</v>
      </c>
      <c r="C1243" s="1" t="s">
        <v>18</v>
      </c>
      <c r="D1243" s="1" t="s">
        <v>268</v>
      </c>
      <c r="E1243" s="1" t="s">
        <v>275</v>
      </c>
      <c r="F1243" s="27" t="s">
        <v>644</v>
      </c>
      <c r="G1243" s="27" t="s">
        <v>181</v>
      </c>
      <c r="H1243" s="6">
        <f t="shared" si="79"/>
        <v>-45000</v>
      </c>
      <c r="I1243" s="22">
        <f t="shared" si="78"/>
        <v>6.818181818181818</v>
      </c>
      <c r="K1243" t="s">
        <v>18</v>
      </c>
      <c r="M1243" s="2">
        <v>440</v>
      </c>
    </row>
    <row r="1244" spans="2:13" ht="12.75">
      <c r="B1244" s="164">
        <v>3000</v>
      </c>
      <c r="C1244" s="1" t="s">
        <v>18</v>
      </c>
      <c r="D1244" s="1" t="s">
        <v>268</v>
      </c>
      <c r="E1244" s="1" t="s">
        <v>275</v>
      </c>
      <c r="F1244" s="27" t="s">
        <v>645</v>
      </c>
      <c r="G1244" s="27" t="s">
        <v>187</v>
      </c>
      <c r="H1244" s="6">
        <f t="shared" si="79"/>
        <v>-48000</v>
      </c>
      <c r="I1244" s="22">
        <f t="shared" si="78"/>
        <v>6.818181818181818</v>
      </c>
      <c r="K1244" t="s">
        <v>18</v>
      </c>
      <c r="M1244" s="2">
        <v>440</v>
      </c>
    </row>
    <row r="1245" spans="2:13" ht="12.75">
      <c r="B1245" s="164">
        <v>6000</v>
      </c>
      <c r="C1245" s="1" t="s">
        <v>18</v>
      </c>
      <c r="D1245" s="1" t="s">
        <v>268</v>
      </c>
      <c r="E1245" s="1" t="s">
        <v>275</v>
      </c>
      <c r="F1245" s="27" t="s">
        <v>646</v>
      </c>
      <c r="G1245" s="27" t="s">
        <v>166</v>
      </c>
      <c r="H1245" s="6">
        <f t="shared" si="79"/>
        <v>-54000</v>
      </c>
      <c r="I1245" s="22">
        <f t="shared" si="78"/>
        <v>13.636363636363637</v>
      </c>
      <c r="K1245" t="s">
        <v>18</v>
      </c>
      <c r="M1245" s="2">
        <v>440</v>
      </c>
    </row>
    <row r="1246" spans="1:13" s="58" customFormat="1" ht="12.75">
      <c r="A1246" s="11"/>
      <c r="B1246" s="300">
        <f>SUM(B1233:B1245)</f>
        <v>54000</v>
      </c>
      <c r="C1246" s="11" t="s">
        <v>0</v>
      </c>
      <c r="D1246" s="11"/>
      <c r="E1246" s="11"/>
      <c r="F1246" s="18"/>
      <c r="G1246" s="18"/>
      <c r="H1246" s="56">
        <v>0</v>
      </c>
      <c r="I1246" s="57">
        <f t="shared" si="78"/>
        <v>122.72727272727273</v>
      </c>
      <c r="M1246" s="2">
        <v>440</v>
      </c>
    </row>
    <row r="1247" spans="2:13" ht="12.75">
      <c r="B1247" s="164"/>
      <c r="H1247" s="6">
        <f t="shared" si="79"/>
        <v>0</v>
      </c>
      <c r="I1247" s="22">
        <f t="shared" si="78"/>
        <v>0</v>
      </c>
      <c r="M1247" s="2">
        <v>440</v>
      </c>
    </row>
    <row r="1248" spans="2:13" ht="12.75">
      <c r="B1248" s="164"/>
      <c r="H1248" s="6">
        <f t="shared" si="79"/>
        <v>0</v>
      </c>
      <c r="I1248" s="22">
        <f t="shared" si="78"/>
        <v>0</v>
      </c>
      <c r="M1248" s="2">
        <v>440</v>
      </c>
    </row>
    <row r="1249" spans="2:13" ht="12.75">
      <c r="B1249" s="297">
        <v>1500</v>
      </c>
      <c r="C1249" s="33" t="s">
        <v>63</v>
      </c>
      <c r="D1249" s="12" t="s">
        <v>647</v>
      </c>
      <c r="E1249" s="33"/>
      <c r="F1249" s="27" t="s">
        <v>648</v>
      </c>
      <c r="G1249" s="31" t="s">
        <v>243</v>
      </c>
      <c r="H1249" s="6">
        <f t="shared" si="79"/>
        <v>-1500</v>
      </c>
      <c r="I1249" s="22">
        <f t="shared" si="78"/>
        <v>3.409090909090909</v>
      </c>
      <c r="K1249" t="s">
        <v>275</v>
      </c>
      <c r="M1249" s="2">
        <v>440</v>
      </c>
    </row>
    <row r="1250" spans="2:13" ht="12.75">
      <c r="B1250" s="297">
        <v>1000</v>
      </c>
      <c r="C1250" s="33" t="s">
        <v>63</v>
      </c>
      <c r="D1250" s="12" t="s">
        <v>647</v>
      </c>
      <c r="E1250" s="33"/>
      <c r="F1250" s="27" t="s">
        <v>648</v>
      </c>
      <c r="G1250" s="36" t="s">
        <v>295</v>
      </c>
      <c r="H1250" s="6">
        <f t="shared" si="79"/>
        <v>-2500</v>
      </c>
      <c r="I1250" s="22">
        <f t="shared" si="78"/>
        <v>2.272727272727273</v>
      </c>
      <c r="K1250" t="s">
        <v>275</v>
      </c>
      <c r="M1250" s="2">
        <v>440</v>
      </c>
    </row>
    <row r="1251" spans="2:13" ht="12.75">
      <c r="B1251" s="297">
        <v>1200</v>
      </c>
      <c r="C1251" s="33" t="s">
        <v>63</v>
      </c>
      <c r="D1251" s="12" t="s">
        <v>647</v>
      </c>
      <c r="E1251" s="33"/>
      <c r="F1251" s="27" t="s">
        <v>648</v>
      </c>
      <c r="G1251" s="30" t="s">
        <v>116</v>
      </c>
      <c r="H1251" s="6">
        <f t="shared" si="79"/>
        <v>-3700</v>
      </c>
      <c r="I1251" s="22">
        <f t="shared" si="78"/>
        <v>2.727272727272727</v>
      </c>
      <c r="K1251" t="s">
        <v>275</v>
      </c>
      <c r="M1251" s="2">
        <v>440</v>
      </c>
    </row>
    <row r="1252" spans="1:13" s="15" customFormat="1" ht="12.75">
      <c r="A1252" s="12"/>
      <c r="B1252" s="297">
        <v>1600</v>
      </c>
      <c r="C1252" s="33" t="s">
        <v>63</v>
      </c>
      <c r="D1252" s="12" t="s">
        <v>647</v>
      </c>
      <c r="E1252" s="33"/>
      <c r="F1252" s="27" t="s">
        <v>648</v>
      </c>
      <c r="G1252" s="30" t="s">
        <v>118</v>
      </c>
      <c r="H1252" s="6">
        <f t="shared" si="79"/>
        <v>-5300</v>
      </c>
      <c r="I1252" s="22">
        <f t="shared" si="78"/>
        <v>3.6363636363636362</v>
      </c>
      <c r="K1252" t="s">
        <v>275</v>
      </c>
      <c r="M1252" s="2">
        <v>440</v>
      </c>
    </row>
    <row r="1253" spans="2:13" ht="12.75">
      <c r="B1253" s="164">
        <v>1800</v>
      </c>
      <c r="C1253" s="33" t="s">
        <v>63</v>
      </c>
      <c r="D1253" s="12" t="s">
        <v>647</v>
      </c>
      <c r="E1253" s="33"/>
      <c r="F1253" s="27" t="s">
        <v>648</v>
      </c>
      <c r="G1253" s="27" t="s">
        <v>122</v>
      </c>
      <c r="H1253" s="6">
        <f t="shared" si="79"/>
        <v>-7100</v>
      </c>
      <c r="I1253" s="22">
        <f t="shared" si="78"/>
        <v>4.090909090909091</v>
      </c>
      <c r="K1253" t="s">
        <v>275</v>
      </c>
      <c r="M1253" s="2">
        <v>440</v>
      </c>
    </row>
    <row r="1254" spans="2:13" ht="12.75">
      <c r="B1254" s="164">
        <v>2500</v>
      </c>
      <c r="C1254" s="33" t="s">
        <v>63</v>
      </c>
      <c r="D1254" s="12" t="s">
        <v>647</v>
      </c>
      <c r="E1254" s="33"/>
      <c r="F1254" s="27" t="s">
        <v>648</v>
      </c>
      <c r="G1254" s="27" t="s">
        <v>125</v>
      </c>
      <c r="H1254" s="6">
        <f t="shared" si="79"/>
        <v>-9600</v>
      </c>
      <c r="I1254" s="22">
        <f t="shared" si="78"/>
        <v>5.681818181818182</v>
      </c>
      <c r="K1254" t="s">
        <v>275</v>
      </c>
      <c r="M1254" s="2">
        <v>440</v>
      </c>
    </row>
    <row r="1255" spans="2:13" ht="12.75">
      <c r="B1255" s="164">
        <v>800</v>
      </c>
      <c r="C1255" s="33" t="s">
        <v>63</v>
      </c>
      <c r="D1255" s="12" t="s">
        <v>647</v>
      </c>
      <c r="E1255" s="33"/>
      <c r="F1255" s="27" t="s">
        <v>648</v>
      </c>
      <c r="G1255" s="27" t="s">
        <v>127</v>
      </c>
      <c r="H1255" s="6">
        <f t="shared" si="79"/>
        <v>-10400</v>
      </c>
      <c r="I1255" s="22">
        <f t="shared" si="78"/>
        <v>1.8181818181818181</v>
      </c>
      <c r="K1255" t="s">
        <v>275</v>
      </c>
      <c r="M1255" s="2">
        <v>440</v>
      </c>
    </row>
    <row r="1256" spans="2:14" ht="12.75">
      <c r="B1256" s="301">
        <v>1600</v>
      </c>
      <c r="C1256" s="33" t="s">
        <v>63</v>
      </c>
      <c r="D1256" s="12" t="s">
        <v>647</v>
      </c>
      <c r="E1256" s="33"/>
      <c r="F1256" s="27" t="s">
        <v>648</v>
      </c>
      <c r="G1256" s="27" t="s">
        <v>130</v>
      </c>
      <c r="H1256" s="6">
        <f t="shared" si="79"/>
        <v>-12000</v>
      </c>
      <c r="I1256" s="22">
        <f t="shared" si="78"/>
        <v>3.6363636363636362</v>
      </c>
      <c r="J1256" s="37"/>
      <c r="K1256" t="s">
        <v>275</v>
      </c>
      <c r="L1256" s="37"/>
      <c r="M1256" s="2">
        <v>440</v>
      </c>
      <c r="N1256" s="39">
        <v>500</v>
      </c>
    </row>
    <row r="1257" spans="2:13" ht="12.75">
      <c r="B1257" s="164">
        <v>1000</v>
      </c>
      <c r="C1257" s="33" t="s">
        <v>63</v>
      </c>
      <c r="D1257" s="12" t="s">
        <v>647</v>
      </c>
      <c r="E1257" s="33"/>
      <c r="F1257" s="27" t="s">
        <v>648</v>
      </c>
      <c r="G1257" s="27" t="s">
        <v>132</v>
      </c>
      <c r="H1257" s="6">
        <f t="shared" si="79"/>
        <v>-13000</v>
      </c>
      <c r="I1257" s="22">
        <f t="shared" si="78"/>
        <v>2.272727272727273</v>
      </c>
      <c r="K1257" t="s">
        <v>275</v>
      </c>
      <c r="M1257" s="2">
        <v>440</v>
      </c>
    </row>
    <row r="1258" spans="2:13" ht="12.75">
      <c r="B1258" s="164">
        <v>1500</v>
      </c>
      <c r="C1258" s="33" t="s">
        <v>63</v>
      </c>
      <c r="D1258" s="12" t="s">
        <v>647</v>
      </c>
      <c r="E1258" s="33"/>
      <c r="F1258" s="27" t="s">
        <v>648</v>
      </c>
      <c r="G1258" s="27" t="s">
        <v>134</v>
      </c>
      <c r="H1258" s="6">
        <f t="shared" si="79"/>
        <v>-14500</v>
      </c>
      <c r="I1258" s="22">
        <f t="shared" si="78"/>
        <v>3.409090909090909</v>
      </c>
      <c r="K1258" t="s">
        <v>275</v>
      </c>
      <c r="M1258" s="2">
        <v>440</v>
      </c>
    </row>
    <row r="1259" spans="2:13" ht="12.75">
      <c r="B1259" s="164">
        <v>1000</v>
      </c>
      <c r="C1259" s="33" t="s">
        <v>63</v>
      </c>
      <c r="D1259" s="12" t="s">
        <v>647</v>
      </c>
      <c r="E1259" s="33"/>
      <c r="F1259" s="27" t="s">
        <v>648</v>
      </c>
      <c r="G1259" s="27" t="s">
        <v>181</v>
      </c>
      <c r="H1259" s="6">
        <f t="shared" si="79"/>
        <v>-15500</v>
      </c>
      <c r="I1259" s="22">
        <f t="shared" si="78"/>
        <v>2.272727272727273</v>
      </c>
      <c r="K1259" t="s">
        <v>275</v>
      </c>
      <c r="M1259" s="2">
        <v>440</v>
      </c>
    </row>
    <row r="1260" spans="2:13" ht="12.75">
      <c r="B1260" s="164">
        <v>1200</v>
      </c>
      <c r="C1260" s="33" t="s">
        <v>63</v>
      </c>
      <c r="D1260" s="12" t="s">
        <v>647</v>
      </c>
      <c r="E1260" s="33"/>
      <c r="F1260" s="27" t="s">
        <v>648</v>
      </c>
      <c r="G1260" s="27" t="s">
        <v>187</v>
      </c>
      <c r="H1260" s="6">
        <f t="shared" si="79"/>
        <v>-16700</v>
      </c>
      <c r="I1260" s="22">
        <f t="shared" si="78"/>
        <v>2.727272727272727</v>
      </c>
      <c r="K1260" t="s">
        <v>275</v>
      </c>
      <c r="M1260" s="2">
        <v>440</v>
      </c>
    </row>
    <row r="1261" spans="2:13" ht="12.75">
      <c r="B1261" s="164">
        <v>2500</v>
      </c>
      <c r="C1261" s="33" t="s">
        <v>63</v>
      </c>
      <c r="D1261" s="12" t="s">
        <v>647</v>
      </c>
      <c r="E1261" s="33"/>
      <c r="F1261" s="27" t="s">
        <v>648</v>
      </c>
      <c r="G1261" s="27" t="s">
        <v>166</v>
      </c>
      <c r="H1261" s="6">
        <f t="shared" si="79"/>
        <v>-19200</v>
      </c>
      <c r="I1261" s="22">
        <f t="shared" si="78"/>
        <v>5.681818181818182</v>
      </c>
      <c r="K1261" t="s">
        <v>275</v>
      </c>
      <c r="M1261" s="2">
        <v>440</v>
      </c>
    </row>
    <row r="1262" spans="2:13" ht="12.75">
      <c r="B1262" s="164">
        <v>1300</v>
      </c>
      <c r="C1262" s="33" t="s">
        <v>63</v>
      </c>
      <c r="D1262" s="12" t="s">
        <v>647</v>
      </c>
      <c r="E1262" s="33"/>
      <c r="F1262" s="27" t="s">
        <v>648</v>
      </c>
      <c r="G1262" s="27" t="s">
        <v>173</v>
      </c>
      <c r="H1262" s="6">
        <f t="shared" si="79"/>
        <v>-20500</v>
      </c>
      <c r="I1262" s="22">
        <f t="shared" si="78"/>
        <v>2.9545454545454546</v>
      </c>
      <c r="K1262" t="s">
        <v>275</v>
      </c>
      <c r="M1262" s="2">
        <v>440</v>
      </c>
    </row>
    <row r="1263" spans="1:13" s="58" customFormat="1" ht="12.75">
      <c r="A1263" s="11"/>
      <c r="B1263" s="300">
        <f>SUM(B1249:B1262)</f>
        <v>20500</v>
      </c>
      <c r="C1263" s="11" t="s">
        <v>63</v>
      </c>
      <c r="D1263" s="11"/>
      <c r="E1263" s="11"/>
      <c r="F1263" s="18"/>
      <c r="G1263" s="18"/>
      <c r="H1263" s="56">
        <v>0</v>
      </c>
      <c r="I1263" s="57">
        <f t="shared" si="78"/>
        <v>46.59090909090909</v>
      </c>
      <c r="M1263" s="2">
        <v>440</v>
      </c>
    </row>
    <row r="1264" spans="2:13" ht="12.75">
      <c r="B1264" s="164"/>
      <c r="H1264" s="6">
        <f t="shared" si="79"/>
        <v>0</v>
      </c>
      <c r="I1264" s="22">
        <f t="shared" si="78"/>
        <v>0</v>
      </c>
      <c r="M1264" s="2">
        <v>440</v>
      </c>
    </row>
    <row r="1265" spans="2:13" ht="12.75">
      <c r="B1265" s="164"/>
      <c r="H1265" s="6">
        <f t="shared" si="79"/>
        <v>0</v>
      </c>
      <c r="I1265" s="22">
        <f t="shared" si="78"/>
        <v>0</v>
      </c>
      <c r="M1265" s="2">
        <v>440</v>
      </c>
    </row>
    <row r="1266" spans="1:13" ht="12.75">
      <c r="A1266" s="12"/>
      <c r="B1266" s="297">
        <v>800000</v>
      </c>
      <c r="C1266" s="1" t="s">
        <v>649</v>
      </c>
      <c r="D1266" s="1" t="s">
        <v>647</v>
      </c>
      <c r="E1266" s="1" t="s">
        <v>854</v>
      </c>
      <c r="F1266" s="85" t="s">
        <v>278</v>
      </c>
      <c r="G1266" s="30" t="s">
        <v>779</v>
      </c>
      <c r="H1266" s="103">
        <f>H1265-B1266</f>
        <v>-800000</v>
      </c>
      <c r="I1266" s="22">
        <f t="shared" si="78"/>
        <v>1818.1818181818182</v>
      </c>
      <c r="M1266" s="2">
        <v>440</v>
      </c>
    </row>
    <row r="1267" spans="1:13" ht="12.75">
      <c r="A1267" s="11"/>
      <c r="B1267" s="300">
        <f>SUM(B1266:B1266)</f>
        <v>800000</v>
      </c>
      <c r="C1267" s="11" t="s">
        <v>854</v>
      </c>
      <c r="D1267" s="11"/>
      <c r="E1267" s="11"/>
      <c r="F1267" s="90"/>
      <c r="G1267" s="18"/>
      <c r="H1267" s="95">
        <v>0</v>
      </c>
      <c r="I1267" s="57">
        <f t="shared" si="78"/>
        <v>1818.1818181818182</v>
      </c>
      <c r="J1267" s="58"/>
      <c r="K1267" s="58"/>
      <c r="L1267" s="58"/>
      <c r="M1267" s="2">
        <v>440</v>
      </c>
    </row>
    <row r="1268" spans="8:13" ht="12.75">
      <c r="H1268" s="6">
        <f t="shared" si="79"/>
        <v>0</v>
      </c>
      <c r="I1268" s="22">
        <f t="shared" si="78"/>
        <v>0</v>
      </c>
      <c r="M1268" s="2">
        <v>440</v>
      </c>
    </row>
    <row r="1269" spans="8:13" ht="12.75">
      <c r="H1269" s="6">
        <f t="shared" si="79"/>
        <v>0</v>
      </c>
      <c r="I1269" s="22">
        <f t="shared" si="78"/>
        <v>0</v>
      </c>
      <c r="M1269" s="2">
        <v>440</v>
      </c>
    </row>
    <row r="1270" spans="8:13" ht="12.75">
      <c r="H1270" s="6">
        <f t="shared" si="79"/>
        <v>0</v>
      </c>
      <c r="I1270" s="22">
        <f t="shared" si="78"/>
        <v>0</v>
      </c>
      <c r="M1270" s="2">
        <v>440</v>
      </c>
    </row>
    <row r="1271" spans="8:13" ht="12.75">
      <c r="H1271" s="6">
        <f t="shared" si="79"/>
        <v>0</v>
      </c>
      <c r="I1271" s="22">
        <f t="shared" si="78"/>
        <v>0</v>
      </c>
      <c r="M1271" s="2">
        <v>440</v>
      </c>
    </row>
    <row r="1272" spans="1:13" ht="13.5" thickBot="1">
      <c r="A1272" s="119"/>
      <c r="B1272" s="43">
        <f>+B1315+B1363+B1386+B1404+B1410+B1416</f>
        <v>916672</v>
      </c>
      <c r="C1272" s="42"/>
      <c r="D1272" s="87" t="s">
        <v>455</v>
      </c>
      <c r="E1272" s="42"/>
      <c r="F1272" s="98"/>
      <c r="G1272" s="47"/>
      <c r="H1272" s="105">
        <f>H1271-B1272</f>
        <v>-916672</v>
      </c>
      <c r="I1272" s="122">
        <f t="shared" si="78"/>
        <v>2083.3454545454547</v>
      </c>
      <c r="J1272" s="50"/>
      <c r="K1272" s="50"/>
      <c r="L1272" s="50"/>
      <c r="M1272" s="2">
        <v>440</v>
      </c>
    </row>
    <row r="1273" spans="8:13" ht="12.75">
      <c r="H1273" s="6">
        <v>0</v>
      </c>
      <c r="I1273" s="22">
        <f>+B1273/M1273</f>
        <v>0</v>
      </c>
      <c r="M1273" s="2">
        <v>440</v>
      </c>
    </row>
    <row r="1274" spans="8:13" ht="12.75">
      <c r="H1274" s="6">
        <f t="shared" si="79"/>
        <v>0</v>
      </c>
      <c r="I1274" s="22">
        <f>+B1274/M1274</f>
        <v>0</v>
      </c>
      <c r="M1274" s="2">
        <v>440</v>
      </c>
    </row>
    <row r="1275" spans="2:13" ht="12.75">
      <c r="B1275" s="266">
        <v>5000</v>
      </c>
      <c r="C1275" s="1" t="s">
        <v>18</v>
      </c>
      <c r="D1275" s="12" t="s">
        <v>190</v>
      </c>
      <c r="E1275" s="1" t="s">
        <v>650</v>
      </c>
      <c r="F1275" s="27" t="s">
        <v>651</v>
      </c>
      <c r="G1275" s="27" t="s">
        <v>26</v>
      </c>
      <c r="H1275" s="6">
        <f t="shared" si="79"/>
        <v>-5000</v>
      </c>
      <c r="I1275" s="22">
        <f t="shared" si="78"/>
        <v>11.363636363636363</v>
      </c>
      <c r="K1275" t="s">
        <v>18</v>
      </c>
      <c r="M1275" s="2">
        <v>440</v>
      </c>
    </row>
    <row r="1276" spans="2:13" ht="12.75">
      <c r="B1276" s="266">
        <v>5000</v>
      </c>
      <c r="C1276" s="1" t="s">
        <v>18</v>
      </c>
      <c r="D1276" s="12" t="s">
        <v>190</v>
      </c>
      <c r="E1276" s="1" t="s">
        <v>650</v>
      </c>
      <c r="F1276" s="27" t="s">
        <v>652</v>
      </c>
      <c r="G1276" s="27" t="s">
        <v>22</v>
      </c>
      <c r="H1276" s="6">
        <f t="shared" si="79"/>
        <v>-10000</v>
      </c>
      <c r="I1276" s="22">
        <f t="shared" si="78"/>
        <v>11.363636363636363</v>
      </c>
      <c r="K1276" t="s">
        <v>18</v>
      </c>
      <c r="M1276" s="2">
        <v>440</v>
      </c>
    </row>
    <row r="1277" spans="2:13" ht="12.75">
      <c r="B1277" s="266">
        <v>5000</v>
      </c>
      <c r="C1277" s="1" t="s">
        <v>18</v>
      </c>
      <c r="D1277" s="1" t="s">
        <v>190</v>
      </c>
      <c r="E1277" s="1" t="s">
        <v>650</v>
      </c>
      <c r="F1277" s="27" t="s">
        <v>653</v>
      </c>
      <c r="G1277" s="27" t="s">
        <v>654</v>
      </c>
      <c r="H1277" s="6">
        <f t="shared" si="79"/>
        <v>-15000</v>
      </c>
      <c r="I1277" s="22">
        <f t="shared" si="78"/>
        <v>11.363636363636363</v>
      </c>
      <c r="K1277" t="s">
        <v>18</v>
      </c>
      <c r="M1277" s="2">
        <v>440</v>
      </c>
    </row>
    <row r="1278" spans="2:13" ht="12.75">
      <c r="B1278" s="266">
        <v>5000</v>
      </c>
      <c r="C1278" s="1" t="s">
        <v>18</v>
      </c>
      <c r="D1278" s="1" t="s">
        <v>190</v>
      </c>
      <c r="E1278" s="1" t="s">
        <v>650</v>
      </c>
      <c r="F1278" s="27" t="s">
        <v>780</v>
      </c>
      <c r="G1278" s="27" t="s">
        <v>45</v>
      </c>
      <c r="H1278" s="6">
        <f t="shared" si="79"/>
        <v>-20000</v>
      </c>
      <c r="I1278" s="22">
        <f t="shared" si="78"/>
        <v>11.363636363636363</v>
      </c>
      <c r="K1278" t="s">
        <v>18</v>
      </c>
      <c r="M1278" s="2">
        <v>440</v>
      </c>
    </row>
    <row r="1279" spans="2:13" ht="12.75">
      <c r="B1279" s="266">
        <v>5000</v>
      </c>
      <c r="C1279" s="1" t="s">
        <v>18</v>
      </c>
      <c r="D1279" s="1" t="s">
        <v>190</v>
      </c>
      <c r="E1279" s="1" t="s">
        <v>650</v>
      </c>
      <c r="F1279" s="27" t="s">
        <v>655</v>
      </c>
      <c r="G1279" s="27" t="s">
        <v>47</v>
      </c>
      <c r="H1279" s="6">
        <f t="shared" si="79"/>
        <v>-25000</v>
      </c>
      <c r="I1279" s="22">
        <f t="shared" si="78"/>
        <v>11.363636363636363</v>
      </c>
      <c r="K1279" t="s">
        <v>18</v>
      </c>
      <c r="M1279" s="2">
        <v>440</v>
      </c>
    </row>
    <row r="1280" spans="2:13" ht="12.75">
      <c r="B1280" s="266">
        <v>6500</v>
      </c>
      <c r="C1280" s="1" t="s">
        <v>18</v>
      </c>
      <c r="D1280" s="1" t="s">
        <v>190</v>
      </c>
      <c r="E1280" s="1" t="s">
        <v>650</v>
      </c>
      <c r="F1280" s="27" t="s">
        <v>656</v>
      </c>
      <c r="G1280" s="27" t="s">
        <v>48</v>
      </c>
      <c r="H1280" s="6">
        <f t="shared" si="79"/>
        <v>-31500</v>
      </c>
      <c r="I1280" s="22">
        <f t="shared" si="78"/>
        <v>14.772727272727273</v>
      </c>
      <c r="K1280" t="s">
        <v>18</v>
      </c>
      <c r="M1280" s="2">
        <v>440</v>
      </c>
    </row>
    <row r="1281" spans="2:13" ht="12.75">
      <c r="B1281" s="266">
        <v>2500</v>
      </c>
      <c r="C1281" s="1" t="s">
        <v>18</v>
      </c>
      <c r="D1281" s="1" t="s">
        <v>190</v>
      </c>
      <c r="E1281" s="1" t="s">
        <v>650</v>
      </c>
      <c r="F1281" s="27" t="s">
        <v>833</v>
      </c>
      <c r="G1281" s="27" t="s">
        <v>49</v>
      </c>
      <c r="H1281" s="6">
        <f t="shared" si="79"/>
        <v>-34000</v>
      </c>
      <c r="I1281" s="22">
        <f t="shared" si="78"/>
        <v>5.681818181818182</v>
      </c>
      <c r="K1281" t="s">
        <v>18</v>
      </c>
      <c r="M1281" s="2">
        <v>440</v>
      </c>
    </row>
    <row r="1282" spans="2:13" ht="12.75">
      <c r="B1282" s="266">
        <v>2500</v>
      </c>
      <c r="C1282" s="1" t="s">
        <v>18</v>
      </c>
      <c r="D1282" s="1" t="s">
        <v>190</v>
      </c>
      <c r="E1282" s="1" t="s">
        <v>650</v>
      </c>
      <c r="F1282" s="27" t="s">
        <v>508</v>
      </c>
      <c r="G1282" s="27" t="s">
        <v>69</v>
      </c>
      <c r="H1282" s="6">
        <f t="shared" si="79"/>
        <v>-36500</v>
      </c>
      <c r="I1282" s="22">
        <f t="shared" si="78"/>
        <v>5.681818181818182</v>
      </c>
      <c r="K1282" t="s">
        <v>18</v>
      </c>
      <c r="M1282" s="2">
        <v>440</v>
      </c>
    </row>
    <row r="1283" spans="2:13" ht="12.75">
      <c r="B1283" s="266">
        <v>2500</v>
      </c>
      <c r="C1283" s="1" t="s">
        <v>18</v>
      </c>
      <c r="D1283" s="1" t="s">
        <v>190</v>
      </c>
      <c r="E1283" s="1" t="s">
        <v>650</v>
      </c>
      <c r="F1283" s="27" t="s">
        <v>834</v>
      </c>
      <c r="G1283" s="27" t="s">
        <v>81</v>
      </c>
      <c r="H1283" s="6">
        <f t="shared" si="79"/>
        <v>-39000</v>
      </c>
      <c r="I1283" s="22">
        <f t="shared" si="78"/>
        <v>5.681818181818182</v>
      </c>
      <c r="K1283" t="s">
        <v>18</v>
      </c>
      <c r="M1283" s="2">
        <v>440</v>
      </c>
    </row>
    <row r="1284" spans="2:13" ht="12.75">
      <c r="B1284" s="266">
        <v>2500</v>
      </c>
      <c r="C1284" s="1" t="s">
        <v>18</v>
      </c>
      <c r="D1284" s="1" t="s">
        <v>190</v>
      </c>
      <c r="E1284" s="1" t="s">
        <v>650</v>
      </c>
      <c r="F1284" s="27" t="s">
        <v>835</v>
      </c>
      <c r="G1284" s="27" t="s">
        <v>82</v>
      </c>
      <c r="H1284" s="6">
        <f t="shared" si="79"/>
        <v>-41500</v>
      </c>
      <c r="I1284" s="22">
        <f t="shared" si="78"/>
        <v>5.681818181818182</v>
      </c>
      <c r="K1284" t="s">
        <v>18</v>
      </c>
      <c r="M1284" s="2">
        <v>440</v>
      </c>
    </row>
    <row r="1285" spans="2:13" ht="12.75">
      <c r="B1285" s="266">
        <v>2500</v>
      </c>
      <c r="C1285" s="1" t="s">
        <v>18</v>
      </c>
      <c r="D1285" s="1" t="s">
        <v>190</v>
      </c>
      <c r="E1285" s="1" t="s">
        <v>650</v>
      </c>
      <c r="F1285" s="27" t="s">
        <v>836</v>
      </c>
      <c r="G1285" s="27" t="s">
        <v>83</v>
      </c>
      <c r="H1285" s="6">
        <f t="shared" si="79"/>
        <v>-44000</v>
      </c>
      <c r="I1285" s="22">
        <f t="shared" si="78"/>
        <v>5.681818181818182</v>
      </c>
      <c r="K1285" t="s">
        <v>18</v>
      </c>
      <c r="M1285" s="2">
        <v>440</v>
      </c>
    </row>
    <row r="1286" spans="2:13" ht="12.75">
      <c r="B1286" s="266">
        <v>3500</v>
      </c>
      <c r="C1286" s="1" t="s">
        <v>18</v>
      </c>
      <c r="D1286" s="1" t="s">
        <v>190</v>
      </c>
      <c r="E1286" s="1" t="s">
        <v>650</v>
      </c>
      <c r="F1286" s="27" t="s">
        <v>657</v>
      </c>
      <c r="G1286" s="27" t="s">
        <v>194</v>
      </c>
      <c r="H1286" s="6">
        <f t="shared" si="79"/>
        <v>-47500</v>
      </c>
      <c r="I1286" s="22">
        <f t="shared" si="78"/>
        <v>7.954545454545454</v>
      </c>
      <c r="K1286" t="s">
        <v>18</v>
      </c>
      <c r="M1286" s="2">
        <v>440</v>
      </c>
    </row>
    <row r="1287" spans="2:13" ht="12.75">
      <c r="B1287" s="266">
        <v>2500</v>
      </c>
      <c r="C1287" s="1" t="s">
        <v>18</v>
      </c>
      <c r="D1287" s="1" t="s">
        <v>190</v>
      </c>
      <c r="E1287" s="1" t="s">
        <v>650</v>
      </c>
      <c r="F1287" s="27" t="s">
        <v>658</v>
      </c>
      <c r="G1287" s="27" t="s">
        <v>243</v>
      </c>
      <c r="H1287" s="6">
        <f t="shared" si="79"/>
        <v>-50000</v>
      </c>
      <c r="I1287" s="22">
        <f t="shared" si="78"/>
        <v>5.681818181818182</v>
      </c>
      <c r="K1287" t="s">
        <v>18</v>
      </c>
      <c r="M1287" s="2">
        <v>440</v>
      </c>
    </row>
    <row r="1288" spans="2:13" ht="12.75">
      <c r="B1288" s="266">
        <v>2500</v>
      </c>
      <c r="C1288" s="1" t="s">
        <v>18</v>
      </c>
      <c r="D1288" s="1" t="s">
        <v>190</v>
      </c>
      <c r="E1288" s="1" t="s">
        <v>650</v>
      </c>
      <c r="F1288" s="27" t="s">
        <v>659</v>
      </c>
      <c r="G1288" s="27" t="s">
        <v>295</v>
      </c>
      <c r="H1288" s="6">
        <f t="shared" si="79"/>
        <v>-52500</v>
      </c>
      <c r="I1288" s="22">
        <f t="shared" si="78"/>
        <v>5.681818181818182</v>
      </c>
      <c r="K1288" t="s">
        <v>18</v>
      </c>
      <c r="M1288" s="2">
        <v>440</v>
      </c>
    </row>
    <row r="1289" spans="2:13" ht="12.75">
      <c r="B1289" s="266">
        <v>5000</v>
      </c>
      <c r="C1289" s="1" t="s">
        <v>18</v>
      </c>
      <c r="D1289" s="1" t="s">
        <v>190</v>
      </c>
      <c r="E1289" s="1" t="s">
        <v>650</v>
      </c>
      <c r="F1289" s="27" t="s">
        <v>660</v>
      </c>
      <c r="G1289" s="27" t="s">
        <v>116</v>
      </c>
      <c r="H1289" s="6">
        <f t="shared" si="79"/>
        <v>-57500</v>
      </c>
      <c r="I1289" s="22">
        <f t="shared" si="78"/>
        <v>11.363636363636363</v>
      </c>
      <c r="K1289" t="s">
        <v>18</v>
      </c>
      <c r="M1289" s="2">
        <v>440</v>
      </c>
    </row>
    <row r="1290" spans="2:13" ht="12.75">
      <c r="B1290" s="266">
        <v>5000</v>
      </c>
      <c r="C1290" s="1" t="s">
        <v>18</v>
      </c>
      <c r="D1290" s="1" t="s">
        <v>190</v>
      </c>
      <c r="E1290" s="1" t="s">
        <v>650</v>
      </c>
      <c r="F1290" s="27" t="s">
        <v>661</v>
      </c>
      <c r="G1290" s="27" t="s">
        <v>118</v>
      </c>
      <c r="H1290" s="6">
        <f t="shared" si="79"/>
        <v>-62500</v>
      </c>
      <c r="I1290" s="22">
        <f t="shared" si="78"/>
        <v>11.363636363636363</v>
      </c>
      <c r="K1290" t="s">
        <v>18</v>
      </c>
      <c r="M1290" s="2">
        <v>440</v>
      </c>
    </row>
    <row r="1291" spans="2:13" ht="12.75">
      <c r="B1291" s="266">
        <v>2500</v>
      </c>
      <c r="C1291" s="1" t="s">
        <v>18</v>
      </c>
      <c r="D1291" s="1" t="s">
        <v>190</v>
      </c>
      <c r="E1291" s="1" t="s">
        <v>650</v>
      </c>
      <c r="F1291" s="27" t="s">
        <v>662</v>
      </c>
      <c r="G1291" s="27" t="s">
        <v>122</v>
      </c>
      <c r="H1291" s="6">
        <f t="shared" si="79"/>
        <v>-65000</v>
      </c>
      <c r="I1291" s="22">
        <f aca="true" t="shared" si="80" ref="I1291:I1354">+B1291/M1291</f>
        <v>5.681818181818182</v>
      </c>
      <c r="K1291" t="s">
        <v>18</v>
      </c>
      <c r="M1291" s="2">
        <v>440</v>
      </c>
    </row>
    <row r="1292" spans="2:13" ht="12.75">
      <c r="B1292" s="266">
        <v>5000</v>
      </c>
      <c r="C1292" s="1" t="s">
        <v>18</v>
      </c>
      <c r="D1292" s="1" t="s">
        <v>190</v>
      </c>
      <c r="E1292" s="1" t="s">
        <v>650</v>
      </c>
      <c r="F1292" s="27" t="s">
        <v>663</v>
      </c>
      <c r="G1292" s="27" t="s">
        <v>125</v>
      </c>
      <c r="H1292" s="6">
        <f t="shared" si="79"/>
        <v>-70000</v>
      </c>
      <c r="I1292" s="22">
        <f t="shared" si="80"/>
        <v>11.363636363636363</v>
      </c>
      <c r="K1292" t="s">
        <v>18</v>
      </c>
      <c r="M1292" s="2">
        <v>440</v>
      </c>
    </row>
    <row r="1293" spans="2:13" ht="12.75">
      <c r="B1293" s="266">
        <v>5000</v>
      </c>
      <c r="C1293" s="1" t="s">
        <v>18</v>
      </c>
      <c r="D1293" s="1" t="s">
        <v>190</v>
      </c>
      <c r="E1293" s="1" t="s">
        <v>650</v>
      </c>
      <c r="F1293" s="27" t="s">
        <v>664</v>
      </c>
      <c r="G1293" s="27" t="s">
        <v>127</v>
      </c>
      <c r="H1293" s="6">
        <f aca="true" t="shared" si="81" ref="H1293:H1314">H1292-B1293</f>
        <v>-75000</v>
      </c>
      <c r="I1293" s="22">
        <f t="shared" si="80"/>
        <v>11.363636363636363</v>
      </c>
      <c r="K1293" t="s">
        <v>18</v>
      </c>
      <c r="M1293" s="2">
        <v>440</v>
      </c>
    </row>
    <row r="1294" spans="2:13" ht="12.75">
      <c r="B1294" s="266">
        <v>5000</v>
      </c>
      <c r="C1294" s="1" t="s">
        <v>18</v>
      </c>
      <c r="D1294" s="1" t="s">
        <v>190</v>
      </c>
      <c r="E1294" s="1" t="s">
        <v>650</v>
      </c>
      <c r="F1294" s="27" t="s">
        <v>665</v>
      </c>
      <c r="G1294" s="27" t="s">
        <v>132</v>
      </c>
      <c r="H1294" s="6">
        <f t="shared" si="81"/>
        <v>-80000</v>
      </c>
      <c r="I1294" s="22">
        <f t="shared" si="80"/>
        <v>11.363636363636363</v>
      </c>
      <c r="K1294" t="s">
        <v>18</v>
      </c>
      <c r="M1294" s="2">
        <v>440</v>
      </c>
    </row>
    <row r="1295" spans="2:13" ht="12.75">
      <c r="B1295" s="266">
        <v>2500</v>
      </c>
      <c r="C1295" s="1" t="s">
        <v>18</v>
      </c>
      <c r="D1295" s="1" t="s">
        <v>190</v>
      </c>
      <c r="E1295" s="1" t="s">
        <v>650</v>
      </c>
      <c r="F1295" s="27" t="s">
        <v>666</v>
      </c>
      <c r="G1295" s="27" t="s">
        <v>134</v>
      </c>
      <c r="H1295" s="6">
        <f t="shared" si="81"/>
        <v>-82500</v>
      </c>
      <c r="I1295" s="22">
        <f t="shared" si="80"/>
        <v>5.681818181818182</v>
      </c>
      <c r="K1295" t="s">
        <v>18</v>
      </c>
      <c r="M1295" s="2">
        <v>440</v>
      </c>
    </row>
    <row r="1296" spans="2:13" ht="12.75">
      <c r="B1296" s="266">
        <v>5000</v>
      </c>
      <c r="C1296" s="1" t="s">
        <v>18</v>
      </c>
      <c r="D1296" s="1" t="s">
        <v>190</v>
      </c>
      <c r="E1296" s="1" t="s">
        <v>650</v>
      </c>
      <c r="F1296" s="27" t="s">
        <v>667</v>
      </c>
      <c r="G1296" s="27" t="s">
        <v>181</v>
      </c>
      <c r="H1296" s="6">
        <f t="shared" si="81"/>
        <v>-87500</v>
      </c>
      <c r="I1296" s="22">
        <f t="shared" si="80"/>
        <v>11.363636363636363</v>
      </c>
      <c r="K1296" t="s">
        <v>18</v>
      </c>
      <c r="M1296" s="2">
        <v>440</v>
      </c>
    </row>
    <row r="1297" spans="2:13" ht="12.75">
      <c r="B1297" s="266">
        <v>2500</v>
      </c>
      <c r="C1297" s="1" t="s">
        <v>18</v>
      </c>
      <c r="D1297" s="1" t="s">
        <v>190</v>
      </c>
      <c r="E1297" s="1" t="s">
        <v>650</v>
      </c>
      <c r="F1297" s="27" t="s">
        <v>668</v>
      </c>
      <c r="G1297" s="27" t="s">
        <v>187</v>
      </c>
      <c r="H1297" s="6">
        <f t="shared" si="81"/>
        <v>-90000</v>
      </c>
      <c r="I1297" s="22">
        <f t="shared" si="80"/>
        <v>5.681818181818182</v>
      </c>
      <c r="K1297" t="s">
        <v>18</v>
      </c>
      <c r="M1297" s="2">
        <v>440</v>
      </c>
    </row>
    <row r="1298" spans="2:13" ht="12.75">
      <c r="B1298" s="266">
        <v>5000</v>
      </c>
      <c r="C1298" s="1" t="s">
        <v>18</v>
      </c>
      <c r="D1298" s="1" t="s">
        <v>190</v>
      </c>
      <c r="E1298" s="1" t="s">
        <v>650</v>
      </c>
      <c r="F1298" s="27" t="s">
        <v>669</v>
      </c>
      <c r="G1298" s="27" t="s">
        <v>166</v>
      </c>
      <c r="H1298" s="6">
        <f t="shared" si="81"/>
        <v>-95000</v>
      </c>
      <c r="I1298" s="22">
        <f t="shared" si="80"/>
        <v>11.363636363636363</v>
      </c>
      <c r="K1298" t="s">
        <v>18</v>
      </c>
      <c r="M1298" s="2">
        <v>440</v>
      </c>
    </row>
    <row r="1299" spans="2:13" ht="12.75">
      <c r="B1299" s="266">
        <v>2500</v>
      </c>
      <c r="C1299" s="1" t="s">
        <v>18</v>
      </c>
      <c r="D1299" s="12" t="s">
        <v>190</v>
      </c>
      <c r="E1299" s="1" t="s">
        <v>670</v>
      </c>
      <c r="F1299" s="27" t="s">
        <v>671</v>
      </c>
      <c r="G1299" s="27" t="s">
        <v>26</v>
      </c>
      <c r="H1299" s="6">
        <f t="shared" si="81"/>
        <v>-97500</v>
      </c>
      <c r="I1299" s="22">
        <f t="shared" si="80"/>
        <v>5.681818181818182</v>
      </c>
      <c r="K1299" t="s">
        <v>18</v>
      </c>
      <c r="M1299" s="2">
        <v>440</v>
      </c>
    </row>
    <row r="1300" spans="2:13" ht="12.75">
      <c r="B1300" s="266">
        <v>2500</v>
      </c>
      <c r="C1300" s="1" t="s">
        <v>18</v>
      </c>
      <c r="D1300" s="12" t="s">
        <v>190</v>
      </c>
      <c r="E1300" s="1" t="s">
        <v>670</v>
      </c>
      <c r="F1300" s="27" t="s">
        <v>672</v>
      </c>
      <c r="G1300" s="27" t="s">
        <v>22</v>
      </c>
      <c r="H1300" s="6">
        <f t="shared" si="81"/>
        <v>-100000</v>
      </c>
      <c r="I1300" s="22">
        <f t="shared" si="80"/>
        <v>5.681818181818182</v>
      </c>
      <c r="K1300" t="s">
        <v>18</v>
      </c>
      <c r="M1300" s="2">
        <v>440</v>
      </c>
    </row>
    <row r="1301" spans="2:13" ht="12.75">
      <c r="B1301" s="266">
        <v>2500</v>
      </c>
      <c r="C1301" s="1" t="s">
        <v>18</v>
      </c>
      <c r="D1301" s="1" t="s">
        <v>190</v>
      </c>
      <c r="E1301" s="1" t="s">
        <v>670</v>
      </c>
      <c r="F1301" s="27" t="s">
        <v>673</v>
      </c>
      <c r="G1301" s="27" t="s">
        <v>43</v>
      </c>
      <c r="H1301" s="6">
        <f t="shared" si="81"/>
        <v>-102500</v>
      </c>
      <c r="I1301" s="22">
        <f t="shared" si="80"/>
        <v>5.681818181818182</v>
      </c>
      <c r="K1301" t="s">
        <v>18</v>
      </c>
      <c r="M1301" s="2">
        <v>440</v>
      </c>
    </row>
    <row r="1302" spans="2:13" ht="12.75">
      <c r="B1302" s="266">
        <v>2500</v>
      </c>
      <c r="C1302" s="1" t="s">
        <v>18</v>
      </c>
      <c r="D1302" s="1" t="s">
        <v>190</v>
      </c>
      <c r="E1302" s="1" t="s">
        <v>670</v>
      </c>
      <c r="F1302" s="27" t="s">
        <v>674</v>
      </c>
      <c r="G1302" s="27" t="s">
        <v>45</v>
      </c>
      <c r="H1302" s="6">
        <f t="shared" si="81"/>
        <v>-105000</v>
      </c>
      <c r="I1302" s="22">
        <f t="shared" si="80"/>
        <v>5.681818181818182</v>
      </c>
      <c r="K1302" t="s">
        <v>18</v>
      </c>
      <c r="M1302" s="2">
        <v>440</v>
      </c>
    </row>
    <row r="1303" spans="2:13" ht="12.75">
      <c r="B1303" s="266">
        <v>5000</v>
      </c>
      <c r="C1303" s="1" t="s">
        <v>18</v>
      </c>
      <c r="D1303" s="1" t="s">
        <v>190</v>
      </c>
      <c r="E1303" s="1" t="s">
        <v>670</v>
      </c>
      <c r="F1303" s="27" t="s">
        <v>675</v>
      </c>
      <c r="G1303" s="27" t="s">
        <v>47</v>
      </c>
      <c r="H1303" s="6">
        <f t="shared" si="81"/>
        <v>-110000</v>
      </c>
      <c r="I1303" s="22">
        <f t="shared" si="80"/>
        <v>11.363636363636363</v>
      </c>
      <c r="K1303" t="s">
        <v>18</v>
      </c>
      <c r="M1303" s="2">
        <v>440</v>
      </c>
    </row>
    <row r="1304" spans="2:13" ht="12.75">
      <c r="B1304" s="266">
        <v>1000</v>
      </c>
      <c r="C1304" s="1" t="s">
        <v>18</v>
      </c>
      <c r="D1304" s="1" t="s">
        <v>190</v>
      </c>
      <c r="E1304" s="1" t="s">
        <v>670</v>
      </c>
      <c r="F1304" s="27" t="s">
        <v>837</v>
      </c>
      <c r="G1304" s="27" t="s">
        <v>82</v>
      </c>
      <c r="H1304" s="6">
        <f t="shared" si="81"/>
        <v>-111000</v>
      </c>
      <c r="I1304" s="22">
        <f t="shared" si="80"/>
        <v>2.272727272727273</v>
      </c>
      <c r="K1304" t="s">
        <v>18</v>
      </c>
      <c r="M1304" s="2">
        <v>440</v>
      </c>
    </row>
    <row r="1305" spans="2:13" ht="12.75">
      <c r="B1305" s="266">
        <v>1000</v>
      </c>
      <c r="C1305" s="1" t="s">
        <v>18</v>
      </c>
      <c r="D1305" s="1" t="s">
        <v>190</v>
      </c>
      <c r="E1305" s="1" t="s">
        <v>670</v>
      </c>
      <c r="F1305" s="27" t="s">
        <v>838</v>
      </c>
      <c r="G1305" s="27" t="s">
        <v>84</v>
      </c>
      <c r="H1305" s="6">
        <f t="shared" si="81"/>
        <v>-112000</v>
      </c>
      <c r="I1305" s="22">
        <f t="shared" si="80"/>
        <v>2.272727272727273</v>
      </c>
      <c r="K1305" t="s">
        <v>18</v>
      </c>
      <c r="M1305" s="2">
        <v>440</v>
      </c>
    </row>
    <row r="1306" spans="2:13" ht="12.75">
      <c r="B1306" s="266">
        <v>2500</v>
      </c>
      <c r="C1306" s="1" t="s">
        <v>18</v>
      </c>
      <c r="D1306" s="1" t="s">
        <v>190</v>
      </c>
      <c r="E1306" s="1" t="s">
        <v>670</v>
      </c>
      <c r="F1306" s="27" t="s">
        <v>676</v>
      </c>
      <c r="G1306" s="27" t="s">
        <v>116</v>
      </c>
      <c r="H1306" s="6">
        <f t="shared" si="81"/>
        <v>-114500</v>
      </c>
      <c r="I1306" s="22">
        <f t="shared" si="80"/>
        <v>5.681818181818182</v>
      </c>
      <c r="K1306" t="s">
        <v>18</v>
      </c>
      <c r="M1306" s="2">
        <v>440</v>
      </c>
    </row>
    <row r="1307" spans="2:13" ht="12.75">
      <c r="B1307" s="266">
        <v>2500</v>
      </c>
      <c r="C1307" s="1" t="s">
        <v>18</v>
      </c>
      <c r="D1307" s="1" t="s">
        <v>190</v>
      </c>
      <c r="E1307" s="1" t="s">
        <v>670</v>
      </c>
      <c r="F1307" s="27" t="s">
        <v>677</v>
      </c>
      <c r="G1307" s="27" t="s">
        <v>118</v>
      </c>
      <c r="H1307" s="6">
        <f t="shared" si="81"/>
        <v>-117000</v>
      </c>
      <c r="I1307" s="22">
        <f t="shared" si="80"/>
        <v>5.681818181818182</v>
      </c>
      <c r="K1307" t="s">
        <v>18</v>
      </c>
      <c r="M1307" s="2">
        <v>440</v>
      </c>
    </row>
    <row r="1308" spans="2:13" ht="12.75">
      <c r="B1308" s="266">
        <v>2500</v>
      </c>
      <c r="C1308" s="1" t="s">
        <v>18</v>
      </c>
      <c r="D1308" s="1" t="s">
        <v>190</v>
      </c>
      <c r="E1308" s="1" t="s">
        <v>670</v>
      </c>
      <c r="F1308" s="27" t="s">
        <v>678</v>
      </c>
      <c r="G1308" s="27" t="s">
        <v>125</v>
      </c>
      <c r="H1308" s="6">
        <f t="shared" si="81"/>
        <v>-119500</v>
      </c>
      <c r="I1308" s="22">
        <f t="shared" si="80"/>
        <v>5.681818181818182</v>
      </c>
      <c r="K1308" t="s">
        <v>18</v>
      </c>
      <c r="M1308" s="2">
        <v>440</v>
      </c>
    </row>
    <row r="1309" spans="2:13" ht="12.75">
      <c r="B1309" s="266">
        <v>2500</v>
      </c>
      <c r="C1309" s="1" t="s">
        <v>18</v>
      </c>
      <c r="D1309" s="1" t="s">
        <v>190</v>
      </c>
      <c r="E1309" s="1" t="s">
        <v>670</v>
      </c>
      <c r="F1309" s="27" t="s">
        <v>679</v>
      </c>
      <c r="G1309" s="27" t="s">
        <v>127</v>
      </c>
      <c r="H1309" s="6">
        <f t="shared" si="81"/>
        <v>-122000</v>
      </c>
      <c r="I1309" s="22">
        <f t="shared" si="80"/>
        <v>5.681818181818182</v>
      </c>
      <c r="K1309" t="s">
        <v>18</v>
      </c>
      <c r="M1309" s="2">
        <v>440</v>
      </c>
    </row>
    <row r="1310" spans="2:13" ht="12.75">
      <c r="B1310" s="266">
        <v>2500</v>
      </c>
      <c r="C1310" s="1" t="s">
        <v>18</v>
      </c>
      <c r="D1310" s="1" t="s">
        <v>190</v>
      </c>
      <c r="E1310" s="1" t="s">
        <v>670</v>
      </c>
      <c r="F1310" s="27" t="s">
        <v>680</v>
      </c>
      <c r="G1310" s="27" t="s">
        <v>132</v>
      </c>
      <c r="H1310" s="6">
        <f t="shared" si="81"/>
        <v>-124500</v>
      </c>
      <c r="I1310" s="22">
        <f t="shared" si="80"/>
        <v>5.681818181818182</v>
      </c>
      <c r="K1310" t="s">
        <v>18</v>
      </c>
      <c r="M1310" s="2">
        <v>440</v>
      </c>
    </row>
    <row r="1311" spans="2:13" ht="12.75">
      <c r="B1311" s="266">
        <v>2500</v>
      </c>
      <c r="C1311" s="1" t="s">
        <v>18</v>
      </c>
      <c r="D1311" s="1" t="s">
        <v>190</v>
      </c>
      <c r="E1311" s="1" t="s">
        <v>670</v>
      </c>
      <c r="F1311" s="27" t="s">
        <v>681</v>
      </c>
      <c r="G1311" s="27" t="s">
        <v>181</v>
      </c>
      <c r="H1311" s="6">
        <f t="shared" si="81"/>
        <v>-127000</v>
      </c>
      <c r="I1311" s="22">
        <f t="shared" si="80"/>
        <v>5.681818181818182</v>
      </c>
      <c r="K1311" t="s">
        <v>18</v>
      </c>
      <c r="M1311" s="2">
        <v>440</v>
      </c>
    </row>
    <row r="1312" spans="2:13" ht="12.75">
      <c r="B1312" s="266">
        <v>2500</v>
      </c>
      <c r="C1312" s="1" t="s">
        <v>18</v>
      </c>
      <c r="D1312" s="1" t="s">
        <v>190</v>
      </c>
      <c r="E1312" s="1" t="s">
        <v>670</v>
      </c>
      <c r="F1312" s="27" t="s">
        <v>682</v>
      </c>
      <c r="G1312" s="27" t="s">
        <v>187</v>
      </c>
      <c r="H1312" s="6">
        <f t="shared" si="81"/>
        <v>-129500</v>
      </c>
      <c r="I1312" s="22">
        <f t="shared" si="80"/>
        <v>5.681818181818182</v>
      </c>
      <c r="K1312" t="s">
        <v>18</v>
      </c>
      <c r="M1312" s="2">
        <v>440</v>
      </c>
    </row>
    <row r="1313" spans="2:13" ht="12.75">
      <c r="B1313" s="266">
        <v>5000</v>
      </c>
      <c r="C1313" s="1" t="s">
        <v>18</v>
      </c>
      <c r="D1313" s="1" t="s">
        <v>190</v>
      </c>
      <c r="E1313" s="1" t="s">
        <v>670</v>
      </c>
      <c r="F1313" s="27" t="s">
        <v>683</v>
      </c>
      <c r="G1313" s="27" t="s">
        <v>166</v>
      </c>
      <c r="H1313" s="6">
        <f t="shared" si="81"/>
        <v>-134500</v>
      </c>
      <c r="I1313" s="22">
        <f t="shared" si="80"/>
        <v>11.363636363636363</v>
      </c>
      <c r="K1313" t="s">
        <v>18</v>
      </c>
      <c r="M1313" s="2">
        <v>440</v>
      </c>
    </row>
    <row r="1314" spans="2:13" ht="12.75">
      <c r="B1314" s="266">
        <v>2500</v>
      </c>
      <c r="C1314" s="1" t="s">
        <v>18</v>
      </c>
      <c r="D1314" s="1" t="s">
        <v>190</v>
      </c>
      <c r="E1314" s="1" t="s">
        <v>670</v>
      </c>
      <c r="F1314" s="27" t="s">
        <v>684</v>
      </c>
      <c r="G1314" s="27" t="s">
        <v>173</v>
      </c>
      <c r="H1314" s="6">
        <f t="shared" si="81"/>
        <v>-137000</v>
      </c>
      <c r="I1314" s="22">
        <f t="shared" si="80"/>
        <v>5.681818181818182</v>
      </c>
      <c r="K1314" t="s">
        <v>18</v>
      </c>
      <c r="M1314" s="2">
        <v>440</v>
      </c>
    </row>
    <row r="1315" spans="1:13" s="58" customFormat="1" ht="12.75">
      <c r="A1315" s="11"/>
      <c r="B1315" s="173">
        <f>SUM(B1275:B1314)</f>
        <v>137000</v>
      </c>
      <c r="C1315" s="11" t="s">
        <v>0</v>
      </c>
      <c r="D1315" s="11"/>
      <c r="E1315" s="11"/>
      <c r="F1315" s="18"/>
      <c r="G1315" s="18"/>
      <c r="H1315" s="56">
        <v>0</v>
      </c>
      <c r="I1315" s="57">
        <f>+B1315/M1315</f>
        <v>311.3636363636364</v>
      </c>
      <c r="M1315" s="2">
        <v>440</v>
      </c>
    </row>
    <row r="1316" spans="2:13" ht="12.75">
      <c r="B1316" s="266"/>
      <c r="H1316" s="6">
        <f aca="true" t="shared" si="82" ref="H1316:H1379">H1315-B1316</f>
        <v>0</v>
      </c>
      <c r="I1316" s="22">
        <f t="shared" si="80"/>
        <v>0</v>
      </c>
      <c r="M1316" s="2">
        <v>440</v>
      </c>
    </row>
    <row r="1317" spans="2:13" ht="12.75">
      <c r="B1317" s="266"/>
      <c r="H1317" s="6">
        <f t="shared" si="82"/>
        <v>0</v>
      </c>
      <c r="I1317" s="22">
        <f t="shared" si="80"/>
        <v>0</v>
      </c>
      <c r="M1317" s="2">
        <v>440</v>
      </c>
    </row>
    <row r="1318" spans="2:13" ht="12.75">
      <c r="B1318" s="267">
        <v>800</v>
      </c>
      <c r="C1318" s="33" t="s">
        <v>433</v>
      </c>
      <c r="D1318" s="12" t="s">
        <v>455</v>
      </c>
      <c r="E1318" s="33" t="s">
        <v>63</v>
      </c>
      <c r="F1318" s="66" t="s">
        <v>685</v>
      </c>
      <c r="G1318" s="31" t="s">
        <v>43</v>
      </c>
      <c r="H1318" s="6">
        <f t="shared" si="82"/>
        <v>-800</v>
      </c>
      <c r="I1318" s="22">
        <f t="shared" si="80"/>
        <v>1.8181818181818181</v>
      </c>
      <c r="K1318" t="s">
        <v>650</v>
      </c>
      <c r="M1318" s="2">
        <v>440</v>
      </c>
    </row>
    <row r="1319" spans="2:13" ht="12.75">
      <c r="B1319" s="267">
        <v>1000</v>
      </c>
      <c r="C1319" s="12" t="s">
        <v>433</v>
      </c>
      <c r="D1319" s="12" t="s">
        <v>455</v>
      </c>
      <c r="E1319" s="35" t="s">
        <v>63</v>
      </c>
      <c r="F1319" s="66" t="s">
        <v>685</v>
      </c>
      <c r="G1319" s="36" t="s">
        <v>45</v>
      </c>
      <c r="H1319" s="6">
        <f t="shared" si="82"/>
        <v>-1800</v>
      </c>
      <c r="I1319" s="22">
        <f t="shared" si="80"/>
        <v>2.272727272727273</v>
      </c>
      <c r="K1319" t="s">
        <v>650</v>
      </c>
      <c r="M1319" s="2">
        <v>440</v>
      </c>
    </row>
    <row r="1320" spans="2:13" ht="12.75">
      <c r="B1320" s="266">
        <v>1200</v>
      </c>
      <c r="C1320" s="12" t="s">
        <v>433</v>
      </c>
      <c r="D1320" s="12" t="s">
        <v>455</v>
      </c>
      <c r="E1320" s="1" t="s">
        <v>63</v>
      </c>
      <c r="F1320" s="27" t="s">
        <v>685</v>
      </c>
      <c r="G1320" s="27" t="s">
        <v>47</v>
      </c>
      <c r="H1320" s="6">
        <f t="shared" si="82"/>
        <v>-3000</v>
      </c>
      <c r="I1320" s="22">
        <f t="shared" si="80"/>
        <v>2.727272727272727</v>
      </c>
      <c r="K1320" t="s">
        <v>650</v>
      </c>
      <c r="M1320" s="2">
        <v>440</v>
      </c>
    </row>
    <row r="1321" spans="2:13" ht="12.75">
      <c r="B1321" s="266">
        <v>800</v>
      </c>
      <c r="C1321" s="1" t="s">
        <v>433</v>
      </c>
      <c r="D1321" s="12" t="s">
        <v>455</v>
      </c>
      <c r="E1321" s="1" t="s">
        <v>63</v>
      </c>
      <c r="F1321" s="27" t="s">
        <v>685</v>
      </c>
      <c r="G1321" s="27" t="s">
        <v>48</v>
      </c>
      <c r="H1321" s="6">
        <f t="shared" si="82"/>
        <v>-3800</v>
      </c>
      <c r="I1321" s="22">
        <f t="shared" si="80"/>
        <v>1.8181818181818181</v>
      </c>
      <c r="K1321" t="s">
        <v>650</v>
      </c>
      <c r="M1321" s="2">
        <v>440</v>
      </c>
    </row>
    <row r="1322" spans="2:13" ht="12.75">
      <c r="B1322" s="266">
        <v>800</v>
      </c>
      <c r="C1322" s="1" t="s">
        <v>433</v>
      </c>
      <c r="D1322" s="12" t="s">
        <v>455</v>
      </c>
      <c r="E1322" s="1" t="s">
        <v>63</v>
      </c>
      <c r="F1322" s="27" t="s">
        <v>685</v>
      </c>
      <c r="G1322" s="27" t="s">
        <v>49</v>
      </c>
      <c r="H1322" s="6">
        <f t="shared" si="82"/>
        <v>-4600</v>
      </c>
      <c r="I1322" s="22">
        <f t="shared" si="80"/>
        <v>1.8181818181818181</v>
      </c>
      <c r="K1322" t="s">
        <v>650</v>
      </c>
      <c r="M1322" s="2">
        <v>440</v>
      </c>
    </row>
    <row r="1323" spans="2:13" ht="12.75">
      <c r="B1323" s="268">
        <v>800</v>
      </c>
      <c r="C1323" s="1" t="s">
        <v>433</v>
      </c>
      <c r="D1323" s="12" t="s">
        <v>455</v>
      </c>
      <c r="E1323" s="1" t="s">
        <v>63</v>
      </c>
      <c r="F1323" s="27" t="s">
        <v>685</v>
      </c>
      <c r="G1323" s="27" t="s">
        <v>69</v>
      </c>
      <c r="H1323" s="6">
        <f t="shared" si="82"/>
        <v>-5400</v>
      </c>
      <c r="I1323" s="22">
        <f t="shared" si="80"/>
        <v>1.8181818181818181</v>
      </c>
      <c r="J1323" s="37"/>
      <c r="K1323" t="s">
        <v>650</v>
      </c>
      <c r="L1323" s="37"/>
      <c r="M1323" s="2">
        <v>440</v>
      </c>
    </row>
    <row r="1324" spans="2:13" ht="12.75">
      <c r="B1324" s="266">
        <v>1000</v>
      </c>
      <c r="C1324" s="1" t="s">
        <v>433</v>
      </c>
      <c r="D1324" s="12" t="s">
        <v>455</v>
      </c>
      <c r="E1324" s="1" t="s">
        <v>63</v>
      </c>
      <c r="F1324" s="27" t="s">
        <v>685</v>
      </c>
      <c r="G1324" s="27" t="s">
        <v>82</v>
      </c>
      <c r="H1324" s="6">
        <f t="shared" si="82"/>
        <v>-6400</v>
      </c>
      <c r="I1324" s="22">
        <f t="shared" si="80"/>
        <v>2.272727272727273</v>
      </c>
      <c r="K1324" t="s">
        <v>650</v>
      </c>
      <c r="M1324" s="2">
        <v>440</v>
      </c>
    </row>
    <row r="1325" spans="2:13" ht="12.75">
      <c r="B1325" s="266">
        <v>800</v>
      </c>
      <c r="C1325" s="1" t="s">
        <v>433</v>
      </c>
      <c r="D1325" s="12" t="s">
        <v>455</v>
      </c>
      <c r="E1325" s="1" t="s">
        <v>63</v>
      </c>
      <c r="F1325" s="27" t="s">
        <v>685</v>
      </c>
      <c r="G1325" s="27" t="s">
        <v>83</v>
      </c>
      <c r="H1325" s="6">
        <f t="shared" si="82"/>
        <v>-7200</v>
      </c>
      <c r="I1325" s="22">
        <f t="shared" si="80"/>
        <v>1.8181818181818181</v>
      </c>
      <c r="K1325" t="s">
        <v>650</v>
      </c>
      <c r="M1325" s="2">
        <v>440</v>
      </c>
    </row>
    <row r="1326" spans="2:13" ht="12.75">
      <c r="B1326" s="266">
        <v>800</v>
      </c>
      <c r="C1326" s="1" t="s">
        <v>433</v>
      </c>
      <c r="D1326" s="12" t="s">
        <v>455</v>
      </c>
      <c r="E1326" s="1" t="s">
        <v>63</v>
      </c>
      <c r="F1326" s="27" t="s">
        <v>685</v>
      </c>
      <c r="G1326" s="27" t="s">
        <v>84</v>
      </c>
      <c r="H1326" s="6">
        <f t="shared" si="82"/>
        <v>-8000</v>
      </c>
      <c r="I1326" s="22">
        <f t="shared" si="80"/>
        <v>1.8181818181818181</v>
      </c>
      <c r="K1326" t="s">
        <v>650</v>
      </c>
      <c r="M1326" s="2">
        <v>440</v>
      </c>
    </row>
    <row r="1327" spans="2:13" ht="12.75">
      <c r="B1327" s="266">
        <v>800</v>
      </c>
      <c r="C1327" s="1" t="s">
        <v>433</v>
      </c>
      <c r="D1327" s="12" t="s">
        <v>455</v>
      </c>
      <c r="E1327" s="1" t="s">
        <v>63</v>
      </c>
      <c r="F1327" s="27" t="s">
        <v>685</v>
      </c>
      <c r="G1327" s="27" t="s">
        <v>194</v>
      </c>
      <c r="H1327" s="6">
        <f t="shared" si="82"/>
        <v>-8800</v>
      </c>
      <c r="I1327" s="22">
        <f t="shared" si="80"/>
        <v>1.8181818181818181</v>
      </c>
      <c r="K1327" t="s">
        <v>650</v>
      </c>
      <c r="M1327" s="2">
        <v>440</v>
      </c>
    </row>
    <row r="1328" spans="2:13" ht="12.75">
      <c r="B1328" s="266">
        <v>1000</v>
      </c>
      <c r="C1328" s="1" t="s">
        <v>433</v>
      </c>
      <c r="D1328" s="12" t="s">
        <v>455</v>
      </c>
      <c r="E1328" s="1" t="s">
        <v>63</v>
      </c>
      <c r="F1328" s="27" t="s">
        <v>685</v>
      </c>
      <c r="G1328" s="27" t="s">
        <v>118</v>
      </c>
      <c r="H1328" s="6">
        <f t="shared" si="82"/>
        <v>-9800</v>
      </c>
      <c r="I1328" s="22">
        <f t="shared" si="80"/>
        <v>2.272727272727273</v>
      </c>
      <c r="K1328" t="s">
        <v>650</v>
      </c>
      <c r="M1328" s="2">
        <v>440</v>
      </c>
    </row>
    <row r="1329" spans="2:13" ht="12.75">
      <c r="B1329" s="266">
        <v>1200</v>
      </c>
      <c r="C1329" s="1" t="s">
        <v>433</v>
      </c>
      <c r="D1329" s="12" t="s">
        <v>455</v>
      </c>
      <c r="E1329" s="1" t="s">
        <v>63</v>
      </c>
      <c r="F1329" s="27" t="s">
        <v>685</v>
      </c>
      <c r="G1329" s="27" t="s">
        <v>122</v>
      </c>
      <c r="H1329" s="6">
        <f t="shared" si="82"/>
        <v>-11000</v>
      </c>
      <c r="I1329" s="22">
        <f t="shared" si="80"/>
        <v>2.727272727272727</v>
      </c>
      <c r="K1329" t="s">
        <v>650</v>
      </c>
      <c r="M1329" s="2">
        <v>440</v>
      </c>
    </row>
    <row r="1330" spans="2:13" ht="12.75">
      <c r="B1330" s="266">
        <v>1300</v>
      </c>
      <c r="C1330" s="1" t="s">
        <v>433</v>
      </c>
      <c r="D1330" s="12" t="s">
        <v>455</v>
      </c>
      <c r="E1330" s="1" t="s">
        <v>63</v>
      </c>
      <c r="F1330" s="27" t="s">
        <v>685</v>
      </c>
      <c r="G1330" s="27" t="s">
        <v>125</v>
      </c>
      <c r="H1330" s="6">
        <f t="shared" si="82"/>
        <v>-12300</v>
      </c>
      <c r="I1330" s="22">
        <f t="shared" si="80"/>
        <v>2.9545454545454546</v>
      </c>
      <c r="K1330" t="s">
        <v>650</v>
      </c>
      <c r="M1330" s="2">
        <v>440</v>
      </c>
    </row>
    <row r="1331" spans="2:13" ht="12.75">
      <c r="B1331" s="266">
        <v>1500</v>
      </c>
      <c r="C1331" s="1" t="s">
        <v>433</v>
      </c>
      <c r="D1331" s="12" t="s">
        <v>455</v>
      </c>
      <c r="E1331" s="1" t="s">
        <v>63</v>
      </c>
      <c r="F1331" s="27" t="s">
        <v>685</v>
      </c>
      <c r="G1331" s="27" t="s">
        <v>127</v>
      </c>
      <c r="H1331" s="6">
        <f t="shared" si="82"/>
        <v>-13800</v>
      </c>
      <c r="I1331" s="22">
        <f t="shared" si="80"/>
        <v>3.409090909090909</v>
      </c>
      <c r="K1331" t="s">
        <v>650</v>
      </c>
      <c r="M1331" s="2">
        <v>440</v>
      </c>
    </row>
    <row r="1332" spans="2:13" ht="12.75">
      <c r="B1332" s="266">
        <v>800</v>
      </c>
      <c r="C1332" s="1" t="s">
        <v>433</v>
      </c>
      <c r="D1332" s="12" t="s">
        <v>455</v>
      </c>
      <c r="E1332" s="1" t="s">
        <v>63</v>
      </c>
      <c r="F1332" s="27" t="s">
        <v>685</v>
      </c>
      <c r="G1332" s="27" t="s">
        <v>130</v>
      </c>
      <c r="H1332" s="6">
        <f t="shared" si="82"/>
        <v>-14600</v>
      </c>
      <c r="I1332" s="22">
        <f t="shared" si="80"/>
        <v>1.8181818181818181</v>
      </c>
      <c r="K1332" t="s">
        <v>650</v>
      </c>
      <c r="M1332" s="2">
        <v>440</v>
      </c>
    </row>
    <row r="1333" spans="2:13" ht="12.75">
      <c r="B1333" s="266">
        <v>1300</v>
      </c>
      <c r="C1333" s="1" t="s">
        <v>433</v>
      </c>
      <c r="D1333" s="12" t="s">
        <v>455</v>
      </c>
      <c r="E1333" s="1" t="s">
        <v>63</v>
      </c>
      <c r="F1333" s="27" t="s">
        <v>685</v>
      </c>
      <c r="G1333" s="27" t="s">
        <v>132</v>
      </c>
      <c r="H1333" s="6">
        <f t="shared" si="82"/>
        <v>-15900</v>
      </c>
      <c r="I1333" s="22">
        <f t="shared" si="80"/>
        <v>2.9545454545454546</v>
      </c>
      <c r="K1333" t="s">
        <v>650</v>
      </c>
      <c r="M1333" s="2">
        <v>440</v>
      </c>
    </row>
    <row r="1334" spans="2:13" ht="12.75">
      <c r="B1334" s="266">
        <v>800</v>
      </c>
      <c r="C1334" s="1" t="s">
        <v>433</v>
      </c>
      <c r="D1334" s="12" t="s">
        <v>455</v>
      </c>
      <c r="E1334" s="1" t="s">
        <v>63</v>
      </c>
      <c r="F1334" s="27" t="s">
        <v>685</v>
      </c>
      <c r="G1334" s="27" t="s">
        <v>134</v>
      </c>
      <c r="H1334" s="6">
        <f t="shared" si="82"/>
        <v>-16700</v>
      </c>
      <c r="I1334" s="22">
        <f t="shared" si="80"/>
        <v>1.8181818181818181</v>
      </c>
      <c r="K1334" t="s">
        <v>650</v>
      </c>
      <c r="M1334" s="2">
        <v>440</v>
      </c>
    </row>
    <row r="1335" spans="2:13" ht="12.75">
      <c r="B1335" s="266">
        <v>1600</v>
      </c>
      <c r="C1335" s="1" t="s">
        <v>433</v>
      </c>
      <c r="D1335" s="12" t="s">
        <v>455</v>
      </c>
      <c r="E1335" s="1" t="s">
        <v>63</v>
      </c>
      <c r="F1335" s="27" t="s">
        <v>685</v>
      </c>
      <c r="G1335" s="27" t="s">
        <v>181</v>
      </c>
      <c r="H1335" s="6">
        <f t="shared" si="82"/>
        <v>-18300</v>
      </c>
      <c r="I1335" s="22">
        <f t="shared" si="80"/>
        <v>3.6363636363636362</v>
      </c>
      <c r="K1335" t="s">
        <v>650</v>
      </c>
      <c r="M1335" s="2">
        <v>440</v>
      </c>
    </row>
    <row r="1336" spans="2:13" ht="12.75">
      <c r="B1336" s="266">
        <v>1000</v>
      </c>
      <c r="C1336" s="1" t="s">
        <v>433</v>
      </c>
      <c r="D1336" s="12" t="s">
        <v>455</v>
      </c>
      <c r="E1336" s="1" t="s">
        <v>63</v>
      </c>
      <c r="F1336" s="27" t="s">
        <v>685</v>
      </c>
      <c r="G1336" s="27" t="s">
        <v>187</v>
      </c>
      <c r="H1336" s="6">
        <f t="shared" si="82"/>
        <v>-19300</v>
      </c>
      <c r="I1336" s="22">
        <f t="shared" si="80"/>
        <v>2.272727272727273</v>
      </c>
      <c r="K1336" t="s">
        <v>650</v>
      </c>
      <c r="M1336" s="2">
        <v>440</v>
      </c>
    </row>
    <row r="1337" spans="2:13" ht="12.75">
      <c r="B1337" s="266">
        <v>1000</v>
      </c>
      <c r="C1337" s="1" t="s">
        <v>433</v>
      </c>
      <c r="D1337" s="12" t="s">
        <v>455</v>
      </c>
      <c r="E1337" s="1" t="s">
        <v>63</v>
      </c>
      <c r="F1337" s="27" t="s">
        <v>685</v>
      </c>
      <c r="G1337" s="27" t="s">
        <v>166</v>
      </c>
      <c r="H1337" s="6">
        <f t="shared" si="82"/>
        <v>-20300</v>
      </c>
      <c r="I1337" s="22">
        <f t="shared" si="80"/>
        <v>2.272727272727273</v>
      </c>
      <c r="K1337" t="s">
        <v>650</v>
      </c>
      <c r="M1337" s="2">
        <v>440</v>
      </c>
    </row>
    <row r="1338" spans="2:13" ht="12.75">
      <c r="B1338" s="266">
        <v>1000</v>
      </c>
      <c r="C1338" s="1" t="s">
        <v>433</v>
      </c>
      <c r="D1338" s="12" t="s">
        <v>455</v>
      </c>
      <c r="E1338" s="1" t="s">
        <v>63</v>
      </c>
      <c r="F1338" s="27" t="s">
        <v>685</v>
      </c>
      <c r="G1338" s="27" t="s">
        <v>173</v>
      </c>
      <c r="H1338" s="6">
        <f t="shared" si="82"/>
        <v>-21300</v>
      </c>
      <c r="I1338" s="22">
        <f t="shared" si="80"/>
        <v>2.272727272727273</v>
      </c>
      <c r="K1338" t="s">
        <v>650</v>
      </c>
      <c r="M1338" s="2">
        <v>440</v>
      </c>
    </row>
    <row r="1339" spans="2:13" ht="12.75">
      <c r="B1339" s="267">
        <v>1300</v>
      </c>
      <c r="C1339" s="1" t="s">
        <v>31</v>
      </c>
      <c r="D1339" s="12" t="s">
        <v>190</v>
      </c>
      <c r="E1339" s="1" t="s">
        <v>32</v>
      </c>
      <c r="F1339" s="27" t="s">
        <v>686</v>
      </c>
      <c r="G1339" s="31" t="s">
        <v>26</v>
      </c>
      <c r="H1339" s="6">
        <f t="shared" si="82"/>
        <v>-22600</v>
      </c>
      <c r="I1339" s="22">
        <f t="shared" si="80"/>
        <v>2.9545454545454546</v>
      </c>
      <c r="K1339" t="s">
        <v>670</v>
      </c>
      <c r="M1339" s="2">
        <v>440</v>
      </c>
    </row>
    <row r="1340" spans="2:13" ht="12.75">
      <c r="B1340" s="267">
        <v>1000</v>
      </c>
      <c r="C1340" s="12" t="s">
        <v>31</v>
      </c>
      <c r="D1340" s="12" t="s">
        <v>190</v>
      </c>
      <c r="E1340" s="35" t="s">
        <v>32</v>
      </c>
      <c r="F1340" s="27" t="s">
        <v>686</v>
      </c>
      <c r="G1340" s="36" t="s">
        <v>22</v>
      </c>
      <c r="H1340" s="6">
        <f t="shared" si="82"/>
        <v>-23600</v>
      </c>
      <c r="I1340" s="22">
        <f t="shared" si="80"/>
        <v>2.272727272727273</v>
      </c>
      <c r="K1340" t="s">
        <v>670</v>
      </c>
      <c r="M1340" s="2">
        <v>440</v>
      </c>
    </row>
    <row r="1341" spans="2:13" ht="12.75">
      <c r="B1341" s="267">
        <v>2000</v>
      </c>
      <c r="C1341" s="12" t="s">
        <v>31</v>
      </c>
      <c r="D1341" s="12" t="s">
        <v>190</v>
      </c>
      <c r="E1341" s="12" t="s">
        <v>32</v>
      </c>
      <c r="F1341" s="27" t="s">
        <v>686</v>
      </c>
      <c r="G1341" s="30" t="s">
        <v>43</v>
      </c>
      <c r="H1341" s="6">
        <f t="shared" si="82"/>
        <v>-25600</v>
      </c>
      <c r="I1341" s="22">
        <f t="shared" si="80"/>
        <v>4.545454545454546</v>
      </c>
      <c r="K1341" t="s">
        <v>670</v>
      </c>
      <c r="M1341" s="2">
        <v>440</v>
      </c>
    </row>
    <row r="1342" spans="2:13" ht="12.75">
      <c r="B1342" s="266">
        <v>1000</v>
      </c>
      <c r="C1342" s="1" t="s">
        <v>31</v>
      </c>
      <c r="D1342" s="12" t="s">
        <v>190</v>
      </c>
      <c r="E1342" s="1" t="s">
        <v>32</v>
      </c>
      <c r="F1342" s="27" t="s">
        <v>686</v>
      </c>
      <c r="G1342" s="27" t="s">
        <v>45</v>
      </c>
      <c r="H1342" s="6">
        <f t="shared" si="82"/>
        <v>-26600</v>
      </c>
      <c r="I1342" s="22">
        <f t="shared" si="80"/>
        <v>2.272727272727273</v>
      </c>
      <c r="K1342" t="s">
        <v>670</v>
      </c>
      <c r="M1342" s="2">
        <v>440</v>
      </c>
    </row>
    <row r="1343" spans="2:13" ht="12.75">
      <c r="B1343" s="266">
        <v>1000</v>
      </c>
      <c r="C1343" s="1" t="s">
        <v>31</v>
      </c>
      <c r="D1343" s="12" t="s">
        <v>190</v>
      </c>
      <c r="E1343" s="1" t="s">
        <v>32</v>
      </c>
      <c r="F1343" s="27" t="s">
        <v>686</v>
      </c>
      <c r="G1343" s="27" t="s">
        <v>687</v>
      </c>
      <c r="H1343" s="6">
        <f t="shared" si="82"/>
        <v>-27600</v>
      </c>
      <c r="I1343" s="22">
        <f t="shared" si="80"/>
        <v>2.272727272727273</v>
      </c>
      <c r="K1343" t="s">
        <v>670</v>
      </c>
      <c r="M1343" s="2">
        <v>440</v>
      </c>
    </row>
    <row r="1344" spans="2:13" ht="12.75">
      <c r="B1344" s="266">
        <v>1200</v>
      </c>
      <c r="C1344" s="1" t="s">
        <v>31</v>
      </c>
      <c r="D1344" s="12" t="s">
        <v>190</v>
      </c>
      <c r="E1344" s="1" t="s">
        <v>32</v>
      </c>
      <c r="F1344" s="27" t="s">
        <v>686</v>
      </c>
      <c r="G1344" s="27" t="s">
        <v>48</v>
      </c>
      <c r="H1344" s="6">
        <f t="shared" si="82"/>
        <v>-28800</v>
      </c>
      <c r="I1344" s="22">
        <f t="shared" si="80"/>
        <v>2.727272727272727</v>
      </c>
      <c r="K1344" t="s">
        <v>670</v>
      </c>
      <c r="M1344" s="2">
        <v>440</v>
      </c>
    </row>
    <row r="1345" spans="2:13" ht="12.75">
      <c r="B1345" s="266">
        <v>900</v>
      </c>
      <c r="C1345" s="1" t="s">
        <v>31</v>
      </c>
      <c r="D1345" s="12" t="s">
        <v>190</v>
      </c>
      <c r="E1345" s="1" t="s">
        <v>32</v>
      </c>
      <c r="F1345" s="27" t="s">
        <v>686</v>
      </c>
      <c r="G1345" s="27" t="s">
        <v>49</v>
      </c>
      <c r="H1345" s="6">
        <f t="shared" si="82"/>
        <v>-29700</v>
      </c>
      <c r="I1345" s="22">
        <f t="shared" si="80"/>
        <v>2.0454545454545454</v>
      </c>
      <c r="K1345" t="s">
        <v>670</v>
      </c>
      <c r="M1345" s="2">
        <v>440</v>
      </c>
    </row>
    <row r="1346" spans="2:13" ht="12.75">
      <c r="B1346" s="266">
        <v>800</v>
      </c>
      <c r="C1346" s="1" t="s">
        <v>31</v>
      </c>
      <c r="D1346" s="12" t="s">
        <v>190</v>
      </c>
      <c r="E1346" s="1" t="s">
        <v>32</v>
      </c>
      <c r="F1346" s="27" t="s">
        <v>686</v>
      </c>
      <c r="G1346" s="27" t="s">
        <v>69</v>
      </c>
      <c r="H1346" s="6">
        <f t="shared" si="82"/>
        <v>-30500</v>
      </c>
      <c r="I1346" s="22">
        <f t="shared" si="80"/>
        <v>1.8181818181818181</v>
      </c>
      <c r="K1346" t="s">
        <v>670</v>
      </c>
      <c r="M1346" s="2">
        <v>440</v>
      </c>
    </row>
    <row r="1347" spans="2:13" ht="12.75">
      <c r="B1347" s="266">
        <v>1200</v>
      </c>
      <c r="C1347" s="1" t="s">
        <v>31</v>
      </c>
      <c r="D1347" s="12" t="s">
        <v>190</v>
      </c>
      <c r="E1347" s="1" t="s">
        <v>32</v>
      </c>
      <c r="F1347" s="27" t="s">
        <v>686</v>
      </c>
      <c r="G1347" s="27" t="s">
        <v>82</v>
      </c>
      <c r="H1347" s="6">
        <f t="shared" si="82"/>
        <v>-31700</v>
      </c>
      <c r="I1347" s="22">
        <f t="shared" si="80"/>
        <v>2.727272727272727</v>
      </c>
      <c r="K1347" t="s">
        <v>670</v>
      </c>
      <c r="M1347" s="2">
        <v>440</v>
      </c>
    </row>
    <row r="1348" spans="2:13" ht="12.75">
      <c r="B1348" s="266">
        <v>1000</v>
      </c>
      <c r="C1348" s="1" t="s">
        <v>31</v>
      </c>
      <c r="D1348" s="12" t="s">
        <v>190</v>
      </c>
      <c r="E1348" s="1" t="s">
        <v>32</v>
      </c>
      <c r="F1348" s="27" t="s">
        <v>686</v>
      </c>
      <c r="G1348" s="27" t="s">
        <v>83</v>
      </c>
      <c r="H1348" s="6">
        <f t="shared" si="82"/>
        <v>-32700</v>
      </c>
      <c r="I1348" s="22">
        <f t="shared" si="80"/>
        <v>2.272727272727273</v>
      </c>
      <c r="K1348" t="s">
        <v>670</v>
      </c>
      <c r="M1348" s="2">
        <v>440</v>
      </c>
    </row>
    <row r="1349" spans="2:13" ht="12.75">
      <c r="B1349" s="266">
        <v>1200</v>
      </c>
      <c r="C1349" s="1" t="s">
        <v>31</v>
      </c>
      <c r="D1349" s="12" t="s">
        <v>190</v>
      </c>
      <c r="E1349" s="1" t="s">
        <v>32</v>
      </c>
      <c r="F1349" s="27" t="s">
        <v>686</v>
      </c>
      <c r="G1349" s="27" t="s">
        <v>84</v>
      </c>
      <c r="H1349" s="6">
        <f t="shared" si="82"/>
        <v>-33900</v>
      </c>
      <c r="I1349" s="22">
        <f t="shared" si="80"/>
        <v>2.727272727272727</v>
      </c>
      <c r="K1349" t="s">
        <v>670</v>
      </c>
      <c r="M1349" s="2">
        <v>440</v>
      </c>
    </row>
    <row r="1350" spans="2:13" ht="12.75">
      <c r="B1350" s="266">
        <v>800</v>
      </c>
      <c r="C1350" s="1" t="s">
        <v>31</v>
      </c>
      <c r="D1350" s="12" t="s">
        <v>190</v>
      </c>
      <c r="E1350" s="1" t="s">
        <v>32</v>
      </c>
      <c r="F1350" s="27" t="s">
        <v>686</v>
      </c>
      <c r="G1350" s="27" t="s">
        <v>194</v>
      </c>
      <c r="H1350" s="6">
        <f t="shared" si="82"/>
        <v>-34700</v>
      </c>
      <c r="I1350" s="22">
        <f t="shared" si="80"/>
        <v>1.8181818181818181</v>
      </c>
      <c r="K1350" t="s">
        <v>670</v>
      </c>
      <c r="M1350" s="2">
        <v>440</v>
      </c>
    </row>
    <row r="1351" spans="2:13" ht="12.75">
      <c r="B1351" s="266">
        <v>1600</v>
      </c>
      <c r="C1351" s="1" t="s">
        <v>31</v>
      </c>
      <c r="D1351" s="12" t="s">
        <v>190</v>
      </c>
      <c r="E1351" s="1" t="s">
        <v>32</v>
      </c>
      <c r="F1351" s="27" t="s">
        <v>686</v>
      </c>
      <c r="G1351" s="27" t="s">
        <v>116</v>
      </c>
      <c r="H1351" s="6">
        <f t="shared" si="82"/>
        <v>-36300</v>
      </c>
      <c r="I1351" s="22">
        <f t="shared" si="80"/>
        <v>3.6363636363636362</v>
      </c>
      <c r="K1351" t="s">
        <v>670</v>
      </c>
      <c r="M1351" s="2">
        <v>440</v>
      </c>
    </row>
    <row r="1352" spans="2:13" ht="12.75">
      <c r="B1352" s="266">
        <v>1650</v>
      </c>
      <c r="C1352" s="1" t="s">
        <v>31</v>
      </c>
      <c r="D1352" s="12" t="s">
        <v>190</v>
      </c>
      <c r="E1352" s="1" t="s">
        <v>32</v>
      </c>
      <c r="F1352" s="27" t="s">
        <v>686</v>
      </c>
      <c r="G1352" s="27" t="s">
        <v>118</v>
      </c>
      <c r="H1352" s="6">
        <f t="shared" si="82"/>
        <v>-37950</v>
      </c>
      <c r="I1352" s="22">
        <f t="shared" si="80"/>
        <v>3.75</v>
      </c>
      <c r="K1352" t="s">
        <v>670</v>
      </c>
      <c r="M1352" s="2">
        <v>440</v>
      </c>
    </row>
    <row r="1353" spans="2:13" ht="12.75">
      <c r="B1353" s="266">
        <v>1600</v>
      </c>
      <c r="C1353" s="1" t="s">
        <v>31</v>
      </c>
      <c r="D1353" s="12" t="s">
        <v>190</v>
      </c>
      <c r="E1353" s="1" t="s">
        <v>32</v>
      </c>
      <c r="F1353" s="27" t="s">
        <v>686</v>
      </c>
      <c r="G1353" s="27" t="s">
        <v>122</v>
      </c>
      <c r="H1353" s="6">
        <f t="shared" si="82"/>
        <v>-39550</v>
      </c>
      <c r="I1353" s="22">
        <f t="shared" si="80"/>
        <v>3.6363636363636362</v>
      </c>
      <c r="K1353" t="s">
        <v>670</v>
      </c>
      <c r="M1353" s="2">
        <v>440</v>
      </c>
    </row>
    <row r="1354" spans="2:13" ht="12.75">
      <c r="B1354" s="266">
        <v>800</v>
      </c>
      <c r="C1354" s="1" t="s">
        <v>31</v>
      </c>
      <c r="D1354" s="12" t="s">
        <v>190</v>
      </c>
      <c r="E1354" s="1" t="s">
        <v>32</v>
      </c>
      <c r="F1354" s="27" t="s">
        <v>686</v>
      </c>
      <c r="G1354" s="27" t="s">
        <v>125</v>
      </c>
      <c r="H1354" s="6">
        <f t="shared" si="82"/>
        <v>-40350</v>
      </c>
      <c r="I1354" s="22">
        <f t="shared" si="80"/>
        <v>1.8181818181818181</v>
      </c>
      <c r="K1354" t="s">
        <v>670</v>
      </c>
      <c r="M1354" s="2">
        <v>440</v>
      </c>
    </row>
    <row r="1355" spans="2:13" ht="12.75">
      <c r="B1355" s="266">
        <v>1000</v>
      </c>
      <c r="C1355" s="1" t="s">
        <v>31</v>
      </c>
      <c r="D1355" s="12" t="s">
        <v>190</v>
      </c>
      <c r="E1355" s="1" t="s">
        <v>32</v>
      </c>
      <c r="F1355" s="27" t="s">
        <v>686</v>
      </c>
      <c r="G1355" s="27" t="s">
        <v>127</v>
      </c>
      <c r="H1355" s="6">
        <f t="shared" si="82"/>
        <v>-41350</v>
      </c>
      <c r="I1355" s="22">
        <f aca="true" t="shared" si="83" ref="I1355:I1416">+B1355/M1355</f>
        <v>2.272727272727273</v>
      </c>
      <c r="K1355" t="s">
        <v>670</v>
      </c>
      <c r="M1355" s="2">
        <v>440</v>
      </c>
    </row>
    <row r="1356" spans="2:13" ht="12.75">
      <c r="B1356" s="266">
        <v>800</v>
      </c>
      <c r="C1356" s="1" t="s">
        <v>31</v>
      </c>
      <c r="D1356" s="12" t="s">
        <v>190</v>
      </c>
      <c r="E1356" s="1" t="s">
        <v>32</v>
      </c>
      <c r="F1356" s="27" t="s">
        <v>686</v>
      </c>
      <c r="G1356" s="27" t="s">
        <v>130</v>
      </c>
      <c r="H1356" s="6">
        <f t="shared" si="82"/>
        <v>-42150</v>
      </c>
      <c r="I1356" s="22">
        <f t="shared" si="83"/>
        <v>1.8181818181818181</v>
      </c>
      <c r="K1356" t="s">
        <v>670</v>
      </c>
      <c r="M1356" s="2">
        <v>440</v>
      </c>
    </row>
    <row r="1357" spans="2:13" ht="12.75">
      <c r="B1357" s="266">
        <v>1200</v>
      </c>
      <c r="C1357" s="1" t="s">
        <v>31</v>
      </c>
      <c r="D1357" s="12" t="s">
        <v>190</v>
      </c>
      <c r="E1357" s="1" t="s">
        <v>32</v>
      </c>
      <c r="F1357" s="27" t="s">
        <v>686</v>
      </c>
      <c r="G1357" s="27" t="s">
        <v>132</v>
      </c>
      <c r="H1357" s="6">
        <f t="shared" si="82"/>
        <v>-43350</v>
      </c>
      <c r="I1357" s="22">
        <f t="shared" si="83"/>
        <v>2.727272727272727</v>
      </c>
      <c r="K1357" t="s">
        <v>670</v>
      </c>
      <c r="M1357" s="2">
        <v>440</v>
      </c>
    </row>
    <row r="1358" spans="2:13" ht="12.75">
      <c r="B1358" s="266">
        <v>900</v>
      </c>
      <c r="C1358" s="1" t="s">
        <v>31</v>
      </c>
      <c r="D1358" s="12" t="s">
        <v>190</v>
      </c>
      <c r="E1358" s="1" t="s">
        <v>32</v>
      </c>
      <c r="F1358" s="27" t="s">
        <v>686</v>
      </c>
      <c r="G1358" s="27" t="s">
        <v>134</v>
      </c>
      <c r="H1358" s="6">
        <f t="shared" si="82"/>
        <v>-44250</v>
      </c>
      <c r="I1358" s="22">
        <f t="shared" si="83"/>
        <v>2.0454545454545454</v>
      </c>
      <c r="K1358" t="s">
        <v>670</v>
      </c>
      <c r="M1358" s="2">
        <v>440</v>
      </c>
    </row>
    <row r="1359" spans="2:13" ht="12.75">
      <c r="B1359" s="266">
        <v>1600</v>
      </c>
      <c r="C1359" s="1" t="s">
        <v>31</v>
      </c>
      <c r="D1359" s="12" t="s">
        <v>190</v>
      </c>
      <c r="E1359" s="1" t="s">
        <v>32</v>
      </c>
      <c r="F1359" s="27" t="s">
        <v>686</v>
      </c>
      <c r="G1359" s="27" t="s">
        <v>181</v>
      </c>
      <c r="H1359" s="6">
        <f t="shared" si="82"/>
        <v>-45850</v>
      </c>
      <c r="I1359" s="22">
        <f t="shared" si="83"/>
        <v>3.6363636363636362</v>
      </c>
      <c r="K1359" t="s">
        <v>670</v>
      </c>
      <c r="M1359" s="2">
        <v>440</v>
      </c>
    </row>
    <row r="1360" spans="2:13" ht="12.75">
      <c r="B1360" s="266">
        <v>1200</v>
      </c>
      <c r="C1360" s="1" t="s">
        <v>31</v>
      </c>
      <c r="D1360" s="12" t="s">
        <v>190</v>
      </c>
      <c r="E1360" s="1" t="s">
        <v>32</v>
      </c>
      <c r="F1360" s="27" t="s">
        <v>686</v>
      </c>
      <c r="G1360" s="27" t="s">
        <v>688</v>
      </c>
      <c r="H1360" s="6">
        <f t="shared" si="82"/>
        <v>-47050</v>
      </c>
      <c r="I1360" s="22">
        <f t="shared" si="83"/>
        <v>2.727272727272727</v>
      </c>
      <c r="K1360" t="s">
        <v>670</v>
      </c>
      <c r="M1360" s="2">
        <v>440</v>
      </c>
    </row>
    <row r="1361" spans="2:13" ht="12.75">
      <c r="B1361" s="266">
        <v>1200</v>
      </c>
      <c r="C1361" s="1" t="s">
        <v>31</v>
      </c>
      <c r="D1361" s="12" t="s">
        <v>190</v>
      </c>
      <c r="E1361" s="1" t="s">
        <v>32</v>
      </c>
      <c r="F1361" s="27" t="s">
        <v>686</v>
      </c>
      <c r="G1361" s="27" t="s">
        <v>166</v>
      </c>
      <c r="H1361" s="6">
        <f t="shared" si="82"/>
        <v>-48250</v>
      </c>
      <c r="I1361" s="22">
        <f t="shared" si="83"/>
        <v>2.727272727272727</v>
      </c>
      <c r="K1361" t="s">
        <v>670</v>
      </c>
      <c r="M1361" s="2">
        <v>440</v>
      </c>
    </row>
    <row r="1362" spans="2:13" ht="12.75">
      <c r="B1362" s="266">
        <v>1200</v>
      </c>
      <c r="C1362" s="1" t="s">
        <v>31</v>
      </c>
      <c r="D1362" s="12" t="s">
        <v>190</v>
      </c>
      <c r="E1362" s="1" t="s">
        <v>32</v>
      </c>
      <c r="F1362" s="27" t="s">
        <v>686</v>
      </c>
      <c r="G1362" s="27" t="s">
        <v>173</v>
      </c>
      <c r="H1362" s="6">
        <f t="shared" si="82"/>
        <v>-49450</v>
      </c>
      <c r="I1362" s="22">
        <f t="shared" si="83"/>
        <v>2.727272727272727</v>
      </c>
      <c r="K1362" t="s">
        <v>670</v>
      </c>
      <c r="M1362" s="2">
        <v>440</v>
      </c>
    </row>
    <row r="1363" spans="1:13" s="58" customFormat="1" ht="12.75">
      <c r="A1363" s="11"/>
      <c r="B1363" s="173">
        <f>SUM(B1318:B1362)</f>
        <v>49450</v>
      </c>
      <c r="C1363" s="11"/>
      <c r="D1363" s="11"/>
      <c r="E1363" s="11" t="s">
        <v>63</v>
      </c>
      <c r="F1363" s="18"/>
      <c r="G1363" s="18"/>
      <c r="H1363" s="56">
        <v>0</v>
      </c>
      <c r="I1363" s="57">
        <f>+B1363/M1363</f>
        <v>112.38636363636364</v>
      </c>
      <c r="M1363" s="2">
        <v>440</v>
      </c>
    </row>
    <row r="1364" spans="2:13" ht="12.75">
      <c r="B1364" s="266"/>
      <c r="H1364" s="6">
        <f t="shared" si="82"/>
        <v>0</v>
      </c>
      <c r="I1364" s="22">
        <f t="shared" si="83"/>
        <v>0</v>
      </c>
      <c r="M1364" s="2">
        <v>440</v>
      </c>
    </row>
    <row r="1365" spans="2:13" ht="12.75">
      <c r="B1365" s="266"/>
      <c r="H1365" s="6">
        <f t="shared" si="82"/>
        <v>0</v>
      </c>
      <c r="I1365" s="22">
        <f t="shared" si="83"/>
        <v>0</v>
      </c>
      <c r="M1365" s="2">
        <v>440</v>
      </c>
    </row>
    <row r="1366" spans="2:13" ht="12.75">
      <c r="B1366" s="267">
        <v>5000</v>
      </c>
      <c r="C1366" s="1" t="s">
        <v>689</v>
      </c>
      <c r="D1366" s="12" t="s">
        <v>455</v>
      </c>
      <c r="E1366" s="1" t="s">
        <v>455</v>
      </c>
      <c r="F1366" s="66" t="s">
        <v>690</v>
      </c>
      <c r="G1366" s="31" t="s">
        <v>22</v>
      </c>
      <c r="H1366" s="6">
        <f t="shared" si="82"/>
        <v>-5000</v>
      </c>
      <c r="I1366" s="22">
        <f t="shared" si="83"/>
        <v>11.363636363636363</v>
      </c>
      <c r="K1366" t="s">
        <v>650</v>
      </c>
      <c r="M1366" s="2">
        <v>440</v>
      </c>
    </row>
    <row r="1367" spans="2:13" ht="12.75">
      <c r="B1367" s="267">
        <v>15000</v>
      </c>
      <c r="C1367" s="12" t="s">
        <v>691</v>
      </c>
      <c r="D1367" s="12" t="s">
        <v>455</v>
      </c>
      <c r="E1367" s="12" t="s">
        <v>455</v>
      </c>
      <c r="F1367" s="66" t="s">
        <v>692</v>
      </c>
      <c r="G1367" s="30" t="s">
        <v>43</v>
      </c>
      <c r="H1367" s="6">
        <f t="shared" si="82"/>
        <v>-20000</v>
      </c>
      <c r="I1367" s="22">
        <f t="shared" si="83"/>
        <v>34.09090909090909</v>
      </c>
      <c r="K1367" t="s">
        <v>650</v>
      </c>
      <c r="M1367" s="2">
        <v>440</v>
      </c>
    </row>
    <row r="1368" spans="1:13" ht="12.75">
      <c r="A1368" s="12"/>
      <c r="B1368" s="267">
        <v>3000</v>
      </c>
      <c r="C1368" s="12" t="s">
        <v>693</v>
      </c>
      <c r="D1368" s="12" t="s">
        <v>455</v>
      </c>
      <c r="E1368" s="12" t="s">
        <v>455</v>
      </c>
      <c r="F1368" s="66" t="s">
        <v>694</v>
      </c>
      <c r="G1368" s="30" t="s">
        <v>43</v>
      </c>
      <c r="H1368" s="6">
        <f t="shared" si="82"/>
        <v>-23000</v>
      </c>
      <c r="I1368" s="22">
        <f t="shared" si="83"/>
        <v>6.818181818181818</v>
      </c>
      <c r="J1368" s="15"/>
      <c r="K1368" t="s">
        <v>650</v>
      </c>
      <c r="L1368" s="15"/>
      <c r="M1368" s="2">
        <v>440</v>
      </c>
    </row>
    <row r="1369" spans="2:13" ht="12.75">
      <c r="B1369" s="267">
        <v>5000</v>
      </c>
      <c r="C1369" s="1" t="s">
        <v>689</v>
      </c>
      <c r="D1369" s="12" t="s">
        <v>455</v>
      </c>
      <c r="E1369" s="1" t="s">
        <v>455</v>
      </c>
      <c r="F1369" s="66" t="s">
        <v>695</v>
      </c>
      <c r="G1369" s="31" t="s">
        <v>69</v>
      </c>
      <c r="H1369" s="6">
        <f t="shared" si="82"/>
        <v>-28000</v>
      </c>
      <c r="I1369" s="22">
        <f t="shared" si="83"/>
        <v>11.363636363636363</v>
      </c>
      <c r="K1369" t="s">
        <v>650</v>
      </c>
      <c r="M1369" s="2">
        <v>440</v>
      </c>
    </row>
    <row r="1370" spans="1:13" s="15" customFormat="1" ht="12.75">
      <c r="A1370" s="12"/>
      <c r="B1370" s="267">
        <v>4500</v>
      </c>
      <c r="C1370" s="12" t="s">
        <v>696</v>
      </c>
      <c r="D1370" s="12" t="s">
        <v>455</v>
      </c>
      <c r="E1370" s="12" t="s">
        <v>455</v>
      </c>
      <c r="F1370" s="30" t="s">
        <v>697</v>
      </c>
      <c r="G1370" s="30" t="s">
        <v>83</v>
      </c>
      <c r="H1370" s="29">
        <f t="shared" si="82"/>
        <v>-32500</v>
      </c>
      <c r="I1370" s="40">
        <f t="shared" si="83"/>
        <v>10.227272727272727</v>
      </c>
      <c r="K1370" s="15" t="s">
        <v>501</v>
      </c>
      <c r="M1370" s="2">
        <v>440</v>
      </c>
    </row>
    <row r="1371" spans="2:13" ht="12.75">
      <c r="B1371" s="267">
        <v>15000</v>
      </c>
      <c r="C1371" s="12" t="s">
        <v>691</v>
      </c>
      <c r="D1371" s="12" t="s">
        <v>455</v>
      </c>
      <c r="E1371" s="12" t="s">
        <v>455</v>
      </c>
      <c r="F1371" s="27" t="s">
        <v>698</v>
      </c>
      <c r="G1371" s="27" t="s">
        <v>116</v>
      </c>
      <c r="H1371" s="6">
        <f t="shared" si="82"/>
        <v>-47500</v>
      </c>
      <c r="I1371" s="22">
        <f t="shared" si="83"/>
        <v>34.09090909090909</v>
      </c>
      <c r="K1371" t="s">
        <v>650</v>
      </c>
      <c r="M1371" s="2">
        <v>440</v>
      </c>
    </row>
    <row r="1372" spans="2:13" ht="12.75">
      <c r="B1372" s="267">
        <v>5000</v>
      </c>
      <c r="C1372" s="1" t="s">
        <v>689</v>
      </c>
      <c r="D1372" s="12" t="s">
        <v>455</v>
      </c>
      <c r="E1372" s="1" t="s">
        <v>455</v>
      </c>
      <c r="F1372" s="66" t="s">
        <v>699</v>
      </c>
      <c r="G1372" s="31" t="s">
        <v>116</v>
      </c>
      <c r="H1372" s="6">
        <f t="shared" si="82"/>
        <v>-52500</v>
      </c>
      <c r="I1372" s="22">
        <f t="shared" si="83"/>
        <v>11.363636363636363</v>
      </c>
      <c r="K1372" t="s">
        <v>650</v>
      </c>
      <c r="M1372" s="2">
        <v>440</v>
      </c>
    </row>
    <row r="1373" spans="2:13" ht="12.75">
      <c r="B1373" s="266">
        <v>2800</v>
      </c>
      <c r="C1373" s="1" t="s">
        <v>700</v>
      </c>
      <c r="D1373" s="12" t="s">
        <v>455</v>
      </c>
      <c r="E1373" s="1" t="s">
        <v>455</v>
      </c>
      <c r="F1373" s="27" t="s">
        <v>701</v>
      </c>
      <c r="G1373" s="27" t="s">
        <v>122</v>
      </c>
      <c r="H1373" s="6">
        <f t="shared" si="82"/>
        <v>-55300</v>
      </c>
      <c r="I1373" s="22">
        <f t="shared" si="83"/>
        <v>6.363636363636363</v>
      </c>
      <c r="K1373" t="s">
        <v>650</v>
      </c>
      <c r="M1373" s="2">
        <v>440</v>
      </c>
    </row>
    <row r="1374" spans="1:13" s="15" customFormat="1" ht="12.75">
      <c r="A1374" s="12"/>
      <c r="B1374" s="267">
        <v>30000</v>
      </c>
      <c r="C1374" s="12" t="s">
        <v>783</v>
      </c>
      <c r="D1374" s="12" t="s">
        <v>455</v>
      </c>
      <c r="E1374" s="12" t="s">
        <v>455</v>
      </c>
      <c r="F1374" s="30" t="s">
        <v>702</v>
      </c>
      <c r="G1374" s="30" t="s">
        <v>125</v>
      </c>
      <c r="H1374" s="29">
        <f t="shared" si="82"/>
        <v>-85300</v>
      </c>
      <c r="I1374" s="40">
        <f t="shared" si="83"/>
        <v>68.18181818181819</v>
      </c>
      <c r="K1374" s="15" t="s">
        <v>540</v>
      </c>
      <c r="M1374" s="2">
        <v>440</v>
      </c>
    </row>
    <row r="1375" spans="1:13" s="15" customFormat="1" ht="12.75">
      <c r="A1375" s="12" t="s">
        <v>703</v>
      </c>
      <c r="B1375" s="267">
        <v>5000</v>
      </c>
      <c r="C1375" s="12" t="s">
        <v>689</v>
      </c>
      <c r="D1375" s="12" t="s">
        <v>455</v>
      </c>
      <c r="E1375" s="12" t="s">
        <v>455</v>
      </c>
      <c r="F1375" s="36" t="s">
        <v>704</v>
      </c>
      <c r="G1375" s="31" t="s">
        <v>130</v>
      </c>
      <c r="H1375" s="29">
        <f t="shared" si="82"/>
        <v>-90300</v>
      </c>
      <c r="I1375" s="40">
        <f t="shared" si="83"/>
        <v>11.363636363636363</v>
      </c>
      <c r="K1375" s="15" t="s">
        <v>650</v>
      </c>
      <c r="M1375" s="2">
        <v>440</v>
      </c>
    </row>
    <row r="1376" spans="1:13" s="15" customFormat="1" ht="12.75">
      <c r="A1376" s="12"/>
      <c r="B1376" s="267">
        <v>20000</v>
      </c>
      <c r="C1376" s="12" t="s">
        <v>705</v>
      </c>
      <c r="D1376" s="12" t="s">
        <v>455</v>
      </c>
      <c r="E1376" s="12" t="s">
        <v>455</v>
      </c>
      <c r="F1376" s="30" t="s">
        <v>706</v>
      </c>
      <c r="G1376" s="30" t="s">
        <v>130</v>
      </c>
      <c r="H1376" s="29">
        <f t="shared" si="82"/>
        <v>-110300</v>
      </c>
      <c r="I1376" s="40">
        <f t="shared" si="83"/>
        <v>45.45454545454545</v>
      </c>
      <c r="K1376" s="15" t="s">
        <v>501</v>
      </c>
      <c r="M1376" s="2">
        <v>440</v>
      </c>
    </row>
    <row r="1377" spans="1:13" s="15" customFormat="1" ht="12.75">
      <c r="A1377" s="12"/>
      <c r="B1377" s="267">
        <v>15000</v>
      </c>
      <c r="C1377" s="12" t="s">
        <v>691</v>
      </c>
      <c r="D1377" s="12" t="s">
        <v>455</v>
      </c>
      <c r="E1377" s="12" t="s">
        <v>455</v>
      </c>
      <c r="F1377" s="30" t="s">
        <v>707</v>
      </c>
      <c r="G1377" s="30" t="s">
        <v>181</v>
      </c>
      <c r="H1377" s="29">
        <f t="shared" si="82"/>
        <v>-125300</v>
      </c>
      <c r="I1377" s="40">
        <f t="shared" si="83"/>
        <v>34.09090909090909</v>
      </c>
      <c r="K1377" s="15" t="s">
        <v>650</v>
      </c>
      <c r="M1377" s="2">
        <v>440</v>
      </c>
    </row>
    <row r="1378" spans="1:13" s="15" customFormat="1" ht="12.75">
      <c r="A1378" s="12"/>
      <c r="B1378" s="267">
        <v>10890</v>
      </c>
      <c r="C1378" s="12" t="s">
        <v>708</v>
      </c>
      <c r="D1378" s="12" t="s">
        <v>455</v>
      </c>
      <c r="E1378" s="12" t="s">
        <v>455</v>
      </c>
      <c r="F1378" s="30" t="s">
        <v>709</v>
      </c>
      <c r="G1378" s="30" t="s">
        <v>187</v>
      </c>
      <c r="H1378" s="29">
        <f t="shared" si="82"/>
        <v>-136190</v>
      </c>
      <c r="I1378" s="40">
        <f t="shared" si="83"/>
        <v>24.75</v>
      </c>
      <c r="K1378" s="15" t="s">
        <v>547</v>
      </c>
      <c r="M1378" s="2">
        <v>440</v>
      </c>
    </row>
    <row r="1379" spans="1:13" s="15" customFormat="1" ht="12.75">
      <c r="A1379" s="12"/>
      <c r="B1379" s="267">
        <v>1000</v>
      </c>
      <c r="C1379" s="12" t="s">
        <v>710</v>
      </c>
      <c r="D1379" s="12" t="s">
        <v>190</v>
      </c>
      <c r="E1379" s="12" t="s">
        <v>190</v>
      </c>
      <c r="F1379" s="30" t="s">
        <v>711</v>
      </c>
      <c r="G1379" s="30" t="s">
        <v>118</v>
      </c>
      <c r="H1379" s="29">
        <f t="shared" si="82"/>
        <v>-137190</v>
      </c>
      <c r="I1379" s="40">
        <f t="shared" si="83"/>
        <v>2.272727272727273</v>
      </c>
      <c r="K1379" s="15" t="s">
        <v>670</v>
      </c>
      <c r="M1379" s="2">
        <v>440</v>
      </c>
    </row>
    <row r="1380" spans="2:13" ht="12.75">
      <c r="B1380" s="266">
        <v>25</v>
      </c>
      <c r="C1380" s="1" t="s">
        <v>712</v>
      </c>
      <c r="D1380" s="12" t="s">
        <v>190</v>
      </c>
      <c r="E1380" s="1" t="s">
        <v>190</v>
      </c>
      <c r="F1380" s="27" t="s">
        <v>686</v>
      </c>
      <c r="G1380" s="27" t="s">
        <v>118</v>
      </c>
      <c r="H1380" s="6">
        <f aca="true" t="shared" si="84" ref="H1380:H1406">H1379-B1380</f>
        <v>-137215</v>
      </c>
      <c r="I1380" s="22">
        <f t="shared" si="83"/>
        <v>0.056818181818181816</v>
      </c>
      <c r="K1380" t="s">
        <v>670</v>
      </c>
      <c r="M1380" s="2">
        <v>440</v>
      </c>
    </row>
    <row r="1381" spans="2:13" ht="12.75">
      <c r="B1381" s="266">
        <v>1000</v>
      </c>
      <c r="C1381" s="1" t="s">
        <v>713</v>
      </c>
      <c r="D1381" s="12" t="s">
        <v>190</v>
      </c>
      <c r="E1381" s="1" t="s">
        <v>190</v>
      </c>
      <c r="F1381" s="27" t="s">
        <v>711</v>
      </c>
      <c r="G1381" s="27" t="s">
        <v>122</v>
      </c>
      <c r="H1381" s="6">
        <f t="shared" si="84"/>
        <v>-138215</v>
      </c>
      <c r="I1381" s="22">
        <f t="shared" si="83"/>
        <v>2.272727272727273</v>
      </c>
      <c r="K1381" t="s">
        <v>670</v>
      </c>
      <c r="M1381" s="2">
        <v>440</v>
      </c>
    </row>
    <row r="1382" spans="2:13" ht="12.75">
      <c r="B1382" s="266">
        <v>1500</v>
      </c>
      <c r="C1382" s="12" t="s">
        <v>782</v>
      </c>
      <c r="D1382" s="12" t="s">
        <v>190</v>
      </c>
      <c r="E1382" s="1" t="s">
        <v>190</v>
      </c>
      <c r="F1382" s="27" t="s">
        <v>714</v>
      </c>
      <c r="G1382" s="27" t="s">
        <v>181</v>
      </c>
      <c r="H1382" s="6">
        <f t="shared" si="84"/>
        <v>-139715</v>
      </c>
      <c r="I1382" s="22">
        <f t="shared" si="83"/>
        <v>3.409090909090909</v>
      </c>
      <c r="K1382" t="s">
        <v>670</v>
      </c>
      <c r="M1382" s="2">
        <v>440</v>
      </c>
    </row>
    <row r="1383" spans="2:13" ht="12.75">
      <c r="B1383" s="266">
        <v>1000</v>
      </c>
      <c r="C1383" s="1" t="s">
        <v>715</v>
      </c>
      <c r="D1383" s="12" t="s">
        <v>190</v>
      </c>
      <c r="E1383" s="1" t="s">
        <v>190</v>
      </c>
      <c r="F1383" s="27" t="s">
        <v>716</v>
      </c>
      <c r="G1383" s="27" t="s">
        <v>173</v>
      </c>
      <c r="H1383" s="6">
        <f t="shared" si="84"/>
        <v>-140715</v>
      </c>
      <c r="I1383" s="22">
        <f t="shared" si="83"/>
        <v>2.272727272727273</v>
      </c>
      <c r="K1383" t="s">
        <v>670</v>
      </c>
      <c r="M1383" s="2">
        <v>440</v>
      </c>
    </row>
    <row r="1384" spans="2:13" ht="12.75">
      <c r="B1384" s="266">
        <v>1200</v>
      </c>
      <c r="C1384" s="12" t="s">
        <v>717</v>
      </c>
      <c r="D1384" s="12" t="s">
        <v>190</v>
      </c>
      <c r="E1384" s="1" t="s">
        <v>190</v>
      </c>
      <c r="F1384" s="27" t="s">
        <v>718</v>
      </c>
      <c r="G1384" s="27" t="s">
        <v>173</v>
      </c>
      <c r="H1384" s="6">
        <f t="shared" si="84"/>
        <v>-141915</v>
      </c>
      <c r="I1384" s="22">
        <f t="shared" si="83"/>
        <v>2.727272727272727</v>
      </c>
      <c r="K1384" t="s">
        <v>670</v>
      </c>
      <c r="M1384" s="2">
        <v>440</v>
      </c>
    </row>
    <row r="1385" spans="2:13" ht="12.75">
      <c r="B1385" s="266">
        <v>300</v>
      </c>
      <c r="C1385" s="1" t="s">
        <v>719</v>
      </c>
      <c r="D1385" s="12" t="s">
        <v>190</v>
      </c>
      <c r="E1385" s="1" t="s">
        <v>190</v>
      </c>
      <c r="F1385" s="27" t="s">
        <v>718</v>
      </c>
      <c r="G1385" s="27" t="s">
        <v>173</v>
      </c>
      <c r="H1385" s="6">
        <f t="shared" si="84"/>
        <v>-142215</v>
      </c>
      <c r="I1385" s="22">
        <f t="shared" si="83"/>
        <v>0.6818181818181818</v>
      </c>
      <c r="K1385" t="s">
        <v>670</v>
      </c>
      <c r="M1385" s="2">
        <v>440</v>
      </c>
    </row>
    <row r="1386" spans="1:13" s="58" customFormat="1" ht="12.75">
      <c r="A1386" s="11"/>
      <c r="B1386" s="173">
        <f>SUM(B1366:B1385)</f>
        <v>142215</v>
      </c>
      <c r="C1386" s="11"/>
      <c r="D1386" s="11" t="s">
        <v>455</v>
      </c>
      <c r="E1386" s="11"/>
      <c r="F1386" s="18"/>
      <c r="G1386" s="18"/>
      <c r="H1386" s="56">
        <v>0</v>
      </c>
      <c r="I1386" s="57">
        <f>+B1386/M1386</f>
        <v>323.21590909090907</v>
      </c>
      <c r="M1386" s="2">
        <v>440</v>
      </c>
    </row>
    <row r="1387" spans="2:13" ht="12.75">
      <c r="B1387" s="266"/>
      <c r="H1387" s="6">
        <f t="shared" si="84"/>
        <v>0</v>
      </c>
      <c r="I1387" s="22">
        <f t="shared" si="83"/>
        <v>0</v>
      </c>
      <c r="M1387" s="2">
        <v>440</v>
      </c>
    </row>
    <row r="1388" spans="2:13" ht="12.75">
      <c r="B1388" s="266"/>
      <c r="H1388" s="6">
        <f t="shared" si="84"/>
        <v>0</v>
      </c>
      <c r="I1388" s="22">
        <f t="shared" si="83"/>
        <v>0</v>
      </c>
      <c r="M1388" s="2">
        <v>440</v>
      </c>
    </row>
    <row r="1389" spans="2:13" ht="12.75">
      <c r="B1389" s="267">
        <v>1000</v>
      </c>
      <c r="C1389" s="33" t="s">
        <v>720</v>
      </c>
      <c r="D1389" s="12" t="s">
        <v>190</v>
      </c>
      <c r="E1389" s="33" t="s">
        <v>721</v>
      </c>
      <c r="F1389" s="27" t="s">
        <v>722</v>
      </c>
      <c r="G1389" s="31" t="s">
        <v>26</v>
      </c>
      <c r="H1389" s="6">
        <f t="shared" si="84"/>
        <v>-1000</v>
      </c>
      <c r="I1389" s="22">
        <f t="shared" si="83"/>
        <v>2.272727272727273</v>
      </c>
      <c r="K1389" t="s">
        <v>670</v>
      </c>
      <c r="M1389" s="2">
        <v>440</v>
      </c>
    </row>
    <row r="1390" spans="1:13" ht="12.75">
      <c r="A1390" s="12"/>
      <c r="B1390" s="267">
        <v>1300</v>
      </c>
      <c r="C1390" s="12" t="s">
        <v>720</v>
      </c>
      <c r="D1390" s="12" t="s">
        <v>190</v>
      </c>
      <c r="E1390" s="12" t="s">
        <v>721</v>
      </c>
      <c r="F1390" s="27" t="s">
        <v>723</v>
      </c>
      <c r="G1390" s="30" t="s">
        <v>43</v>
      </c>
      <c r="H1390" s="6">
        <f t="shared" si="84"/>
        <v>-2300</v>
      </c>
      <c r="I1390" s="22">
        <f t="shared" si="83"/>
        <v>2.9545454545454546</v>
      </c>
      <c r="J1390" s="15"/>
      <c r="K1390" t="s">
        <v>670</v>
      </c>
      <c r="L1390" s="15"/>
      <c r="M1390" s="2">
        <v>440</v>
      </c>
    </row>
    <row r="1391" spans="2:13" ht="12.75">
      <c r="B1391" s="266">
        <v>2500</v>
      </c>
      <c r="C1391" s="12" t="s">
        <v>720</v>
      </c>
      <c r="D1391" s="12" t="s">
        <v>190</v>
      </c>
      <c r="E1391" s="1" t="s">
        <v>721</v>
      </c>
      <c r="F1391" s="27" t="s">
        <v>724</v>
      </c>
      <c r="G1391" s="27" t="s">
        <v>43</v>
      </c>
      <c r="H1391" s="6">
        <f t="shared" si="84"/>
        <v>-4800</v>
      </c>
      <c r="I1391" s="22">
        <f t="shared" si="83"/>
        <v>5.681818181818182</v>
      </c>
      <c r="K1391" t="s">
        <v>670</v>
      </c>
      <c r="M1391" s="2">
        <v>440</v>
      </c>
    </row>
    <row r="1392" spans="2:13" ht="12.75">
      <c r="B1392" s="266">
        <v>1300</v>
      </c>
      <c r="C1392" s="1" t="s">
        <v>720</v>
      </c>
      <c r="D1392" s="12" t="s">
        <v>190</v>
      </c>
      <c r="E1392" s="1" t="s">
        <v>721</v>
      </c>
      <c r="F1392" s="27" t="s">
        <v>725</v>
      </c>
      <c r="G1392" s="27" t="s">
        <v>43</v>
      </c>
      <c r="H1392" s="6">
        <f t="shared" si="84"/>
        <v>-6100</v>
      </c>
      <c r="I1392" s="22">
        <f t="shared" si="83"/>
        <v>2.9545454545454546</v>
      </c>
      <c r="K1392" t="s">
        <v>670</v>
      </c>
      <c r="M1392" s="2">
        <v>440</v>
      </c>
    </row>
    <row r="1393" spans="2:13" ht="12.75">
      <c r="B1393" s="266">
        <v>4000</v>
      </c>
      <c r="C1393" s="1" t="s">
        <v>720</v>
      </c>
      <c r="D1393" s="12" t="s">
        <v>190</v>
      </c>
      <c r="E1393" s="1" t="s">
        <v>721</v>
      </c>
      <c r="F1393" s="27" t="s">
        <v>726</v>
      </c>
      <c r="G1393" s="27" t="s">
        <v>43</v>
      </c>
      <c r="H1393" s="6">
        <f t="shared" si="84"/>
        <v>-10100</v>
      </c>
      <c r="I1393" s="22">
        <f t="shared" si="83"/>
        <v>9.090909090909092</v>
      </c>
      <c r="K1393" t="s">
        <v>670</v>
      </c>
      <c r="M1393" s="2">
        <v>440</v>
      </c>
    </row>
    <row r="1394" spans="2:13" ht="12.75">
      <c r="B1394" s="268">
        <v>1000</v>
      </c>
      <c r="C1394" s="38" t="s">
        <v>720</v>
      </c>
      <c r="D1394" s="12" t="s">
        <v>190</v>
      </c>
      <c r="E1394" s="38" t="s">
        <v>721</v>
      </c>
      <c r="F1394" s="27" t="s">
        <v>727</v>
      </c>
      <c r="G1394" s="27" t="s">
        <v>43</v>
      </c>
      <c r="H1394" s="6">
        <f t="shared" si="84"/>
        <v>-11100</v>
      </c>
      <c r="I1394" s="22">
        <f t="shared" si="83"/>
        <v>2.272727272727273</v>
      </c>
      <c r="J1394" s="37"/>
      <c r="K1394" t="s">
        <v>670</v>
      </c>
      <c r="L1394" s="37"/>
      <c r="M1394" s="2">
        <v>440</v>
      </c>
    </row>
    <row r="1395" spans="2:13" ht="12.75">
      <c r="B1395" s="266">
        <v>2500</v>
      </c>
      <c r="C1395" s="1" t="s">
        <v>720</v>
      </c>
      <c r="D1395" s="12" t="s">
        <v>190</v>
      </c>
      <c r="E1395" s="1" t="s">
        <v>721</v>
      </c>
      <c r="F1395" s="27" t="s">
        <v>728</v>
      </c>
      <c r="G1395" s="27" t="s">
        <v>43</v>
      </c>
      <c r="H1395" s="6">
        <f t="shared" si="84"/>
        <v>-13600</v>
      </c>
      <c r="I1395" s="22">
        <f t="shared" si="83"/>
        <v>5.681818181818182</v>
      </c>
      <c r="K1395" t="s">
        <v>670</v>
      </c>
      <c r="M1395" s="2">
        <v>440</v>
      </c>
    </row>
    <row r="1396" spans="2:13" ht="12.75">
      <c r="B1396" s="266">
        <v>500</v>
      </c>
      <c r="C1396" s="1" t="s">
        <v>720</v>
      </c>
      <c r="D1396" s="12" t="s">
        <v>190</v>
      </c>
      <c r="E1396" s="1" t="s">
        <v>721</v>
      </c>
      <c r="F1396" s="27" t="s">
        <v>729</v>
      </c>
      <c r="G1396" s="27" t="s">
        <v>48</v>
      </c>
      <c r="H1396" s="6">
        <f t="shared" si="84"/>
        <v>-14100</v>
      </c>
      <c r="I1396" s="22">
        <f t="shared" si="83"/>
        <v>1.1363636363636365</v>
      </c>
      <c r="K1396" t="s">
        <v>670</v>
      </c>
      <c r="M1396" s="2">
        <v>440</v>
      </c>
    </row>
    <row r="1397" spans="2:13" ht="12.75">
      <c r="B1397" s="266">
        <v>2500</v>
      </c>
      <c r="C1397" s="1" t="s">
        <v>720</v>
      </c>
      <c r="D1397" s="12" t="s">
        <v>190</v>
      </c>
      <c r="E1397" s="1" t="s">
        <v>721</v>
      </c>
      <c r="F1397" s="27" t="s">
        <v>730</v>
      </c>
      <c r="G1397" s="27" t="s">
        <v>48</v>
      </c>
      <c r="H1397" s="6">
        <f t="shared" si="84"/>
        <v>-16600</v>
      </c>
      <c r="I1397" s="22">
        <f t="shared" si="83"/>
        <v>5.681818181818182</v>
      </c>
      <c r="K1397" t="s">
        <v>670</v>
      </c>
      <c r="M1397" s="2">
        <v>440</v>
      </c>
    </row>
    <row r="1398" spans="2:13" ht="12.75">
      <c r="B1398" s="266">
        <v>1600</v>
      </c>
      <c r="C1398" s="1" t="s">
        <v>720</v>
      </c>
      <c r="D1398" s="12" t="s">
        <v>190</v>
      </c>
      <c r="E1398" s="1" t="s">
        <v>721</v>
      </c>
      <c r="F1398" s="27" t="s">
        <v>731</v>
      </c>
      <c r="G1398" s="27" t="s">
        <v>82</v>
      </c>
      <c r="H1398" s="6">
        <f t="shared" si="84"/>
        <v>-18200</v>
      </c>
      <c r="I1398" s="22">
        <f t="shared" si="83"/>
        <v>3.6363636363636362</v>
      </c>
      <c r="K1398" t="s">
        <v>670</v>
      </c>
      <c r="M1398" s="2">
        <v>440</v>
      </c>
    </row>
    <row r="1399" spans="2:13" ht="12.75">
      <c r="B1399" s="266">
        <v>1300</v>
      </c>
      <c r="C1399" s="1" t="s">
        <v>720</v>
      </c>
      <c r="D1399" s="12" t="s">
        <v>190</v>
      </c>
      <c r="E1399" s="1" t="s">
        <v>721</v>
      </c>
      <c r="F1399" s="27" t="s">
        <v>732</v>
      </c>
      <c r="G1399" s="27" t="s">
        <v>118</v>
      </c>
      <c r="H1399" s="6">
        <f t="shared" si="84"/>
        <v>-19500</v>
      </c>
      <c r="I1399" s="22">
        <f t="shared" si="83"/>
        <v>2.9545454545454546</v>
      </c>
      <c r="K1399" t="s">
        <v>670</v>
      </c>
      <c r="M1399" s="2">
        <v>440</v>
      </c>
    </row>
    <row r="1400" spans="2:13" ht="12.75">
      <c r="B1400" s="266">
        <v>1300</v>
      </c>
      <c r="C1400" s="1" t="s">
        <v>720</v>
      </c>
      <c r="D1400" s="12" t="s">
        <v>190</v>
      </c>
      <c r="E1400" s="1" t="s">
        <v>721</v>
      </c>
      <c r="F1400" s="27" t="s">
        <v>733</v>
      </c>
      <c r="G1400" s="27" t="s">
        <v>125</v>
      </c>
      <c r="H1400" s="6">
        <f t="shared" si="84"/>
        <v>-20800</v>
      </c>
      <c r="I1400" s="22">
        <f t="shared" si="83"/>
        <v>2.9545454545454546</v>
      </c>
      <c r="K1400" t="s">
        <v>670</v>
      </c>
      <c r="M1400" s="2">
        <v>440</v>
      </c>
    </row>
    <row r="1401" spans="2:13" ht="12.75">
      <c r="B1401" s="266">
        <v>1000</v>
      </c>
      <c r="C1401" s="12" t="s">
        <v>720</v>
      </c>
      <c r="D1401" s="12" t="s">
        <v>190</v>
      </c>
      <c r="E1401" s="1" t="s">
        <v>721</v>
      </c>
      <c r="F1401" s="27" t="s">
        <v>734</v>
      </c>
      <c r="G1401" s="27" t="s">
        <v>125</v>
      </c>
      <c r="H1401" s="6">
        <f t="shared" si="84"/>
        <v>-21800</v>
      </c>
      <c r="I1401" s="22">
        <f t="shared" si="83"/>
        <v>2.272727272727273</v>
      </c>
      <c r="K1401" t="s">
        <v>670</v>
      </c>
      <c r="M1401" s="2">
        <v>440</v>
      </c>
    </row>
    <row r="1402" spans="2:13" ht="12.75">
      <c r="B1402" s="266">
        <v>1000</v>
      </c>
      <c r="C1402" s="1" t="s">
        <v>720</v>
      </c>
      <c r="D1402" s="12" t="s">
        <v>190</v>
      </c>
      <c r="E1402" s="1" t="s">
        <v>721</v>
      </c>
      <c r="F1402" s="27" t="s">
        <v>735</v>
      </c>
      <c r="G1402" s="27" t="s">
        <v>181</v>
      </c>
      <c r="H1402" s="6">
        <f t="shared" si="84"/>
        <v>-22800</v>
      </c>
      <c r="I1402" s="22">
        <f t="shared" si="83"/>
        <v>2.272727272727273</v>
      </c>
      <c r="K1402" t="s">
        <v>670</v>
      </c>
      <c r="M1402" s="2">
        <v>440</v>
      </c>
    </row>
    <row r="1403" spans="2:13" ht="12.75">
      <c r="B1403" s="266">
        <v>1300</v>
      </c>
      <c r="C1403" s="1" t="s">
        <v>720</v>
      </c>
      <c r="D1403" s="12" t="s">
        <v>190</v>
      </c>
      <c r="E1403" s="1" t="s">
        <v>721</v>
      </c>
      <c r="F1403" s="27" t="s">
        <v>736</v>
      </c>
      <c r="G1403" s="27" t="s">
        <v>166</v>
      </c>
      <c r="H1403" s="6">
        <f t="shared" si="84"/>
        <v>-24100</v>
      </c>
      <c r="I1403" s="22">
        <f t="shared" si="83"/>
        <v>2.9545454545454546</v>
      </c>
      <c r="K1403" t="s">
        <v>670</v>
      </c>
      <c r="M1403" s="2">
        <v>440</v>
      </c>
    </row>
    <row r="1404" spans="1:13" s="58" customFormat="1" ht="12.75">
      <c r="A1404" s="11"/>
      <c r="B1404" s="173">
        <f>SUM(B1389:B1403)</f>
        <v>24100</v>
      </c>
      <c r="C1404" s="11" t="s">
        <v>720</v>
      </c>
      <c r="D1404" s="11"/>
      <c r="E1404" s="11"/>
      <c r="F1404" s="18"/>
      <c r="G1404" s="18"/>
      <c r="H1404" s="56">
        <v>0</v>
      </c>
      <c r="I1404" s="57">
        <f>+B1404/M1404</f>
        <v>54.77272727272727</v>
      </c>
      <c r="M1404" s="2">
        <v>440</v>
      </c>
    </row>
    <row r="1405" spans="8:13" ht="12.75">
      <c r="H1405" s="6">
        <f t="shared" si="84"/>
        <v>0</v>
      </c>
      <c r="I1405" s="22">
        <f t="shared" si="83"/>
        <v>0</v>
      </c>
      <c r="M1405" s="2">
        <v>440</v>
      </c>
    </row>
    <row r="1406" spans="1:13" ht="12.75">
      <c r="A1406" s="12"/>
      <c r="F1406" s="51"/>
      <c r="H1406" s="6">
        <f t="shared" si="84"/>
        <v>0</v>
      </c>
      <c r="I1406" s="22">
        <f t="shared" si="83"/>
        <v>0</v>
      </c>
      <c r="M1406" s="2">
        <v>440</v>
      </c>
    </row>
    <row r="1407" spans="1:13" ht="12.75">
      <c r="A1407" s="12"/>
      <c r="B1407" s="176">
        <v>175000</v>
      </c>
      <c r="C1407" s="12" t="s">
        <v>737</v>
      </c>
      <c r="D1407" s="12" t="s">
        <v>455</v>
      </c>
      <c r="E1407" s="12" t="s">
        <v>738</v>
      </c>
      <c r="F1407" s="89" t="s">
        <v>739</v>
      </c>
      <c r="G1407" s="30" t="s">
        <v>26</v>
      </c>
      <c r="H1407" s="6">
        <f>H1406-B1407</f>
        <v>-175000</v>
      </c>
      <c r="I1407" s="22">
        <f>+B1407/M1407</f>
        <v>397.72727272727275</v>
      </c>
      <c r="J1407" s="15"/>
      <c r="K1407" s="15"/>
      <c r="L1407" s="15"/>
      <c r="M1407" s="2">
        <v>440</v>
      </c>
    </row>
    <row r="1408" spans="2:13" ht="12.75">
      <c r="B1408" s="176">
        <v>38646</v>
      </c>
      <c r="C1408" s="1" t="s">
        <v>740</v>
      </c>
      <c r="D1408" s="12" t="s">
        <v>455</v>
      </c>
      <c r="E1408" s="1" t="s">
        <v>741</v>
      </c>
      <c r="F1408" s="65" t="s">
        <v>739</v>
      </c>
      <c r="G1408" s="31" t="s">
        <v>122</v>
      </c>
      <c r="H1408" s="6">
        <f>H1407-B1408</f>
        <v>-213646</v>
      </c>
      <c r="I1408" s="22">
        <f t="shared" si="83"/>
        <v>87.83181818181818</v>
      </c>
      <c r="K1408" t="s">
        <v>650</v>
      </c>
      <c r="M1408" s="2">
        <v>440</v>
      </c>
    </row>
    <row r="1409" spans="2:13" ht="12.75">
      <c r="B1409" s="176">
        <v>35656</v>
      </c>
      <c r="C1409" s="1" t="s">
        <v>742</v>
      </c>
      <c r="D1409" s="12" t="s">
        <v>455</v>
      </c>
      <c r="E1409" s="1" t="s">
        <v>741</v>
      </c>
      <c r="F1409" s="65" t="s">
        <v>739</v>
      </c>
      <c r="G1409" s="31" t="s">
        <v>116</v>
      </c>
      <c r="H1409" s="6">
        <f>H1408-B1409</f>
        <v>-249302</v>
      </c>
      <c r="I1409" s="22">
        <f t="shared" si="83"/>
        <v>81.03636363636363</v>
      </c>
      <c r="K1409" t="s">
        <v>650</v>
      </c>
      <c r="M1409" s="2">
        <v>440</v>
      </c>
    </row>
    <row r="1410" spans="1:13" ht="12.75">
      <c r="A1410" s="11"/>
      <c r="B1410" s="252">
        <f>SUM(B1407:B1409)</f>
        <v>249302</v>
      </c>
      <c r="C1410" s="11"/>
      <c r="D1410" s="11"/>
      <c r="E1410" s="11" t="s">
        <v>743</v>
      </c>
      <c r="F1410" s="90"/>
      <c r="G1410" s="18"/>
      <c r="H1410" s="95">
        <v>0</v>
      </c>
      <c r="I1410" s="57">
        <f>+B1410/M1410</f>
        <v>566.5954545454546</v>
      </c>
      <c r="J1410" s="58"/>
      <c r="K1410" s="58"/>
      <c r="L1410" s="58"/>
      <c r="M1410" s="2">
        <v>440</v>
      </c>
    </row>
    <row r="1411" spans="1:13" ht="12.75">
      <c r="A1411" s="12"/>
      <c r="B1411" s="68"/>
      <c r="D1411" s="12"/>
      <c r="F1411" s="51"/>
      <c r="H1411" s="6">
        <f>H1410-B1411</f>
        <v>0</v>
      </c>
      <c r="I1411" s="22">
        <f t="shared" si="83"/>
        <v>0</v>
      </c>
      <c r="M1411" s="2">
        <v>440</v>
      </c>
    </row>
    <row r="1412" spans="1:13" ht="12.75">
      <c r="A1412" s="12"/>
      <c r="B1412" s="68"/>
      <c r="F1412" s="51"/>
      <c r="H1412" s="6">
        <f>H1411-B1412</f>
        <v>0</v>
      </c>
      <c r="I1412" s="22">
        <f t="shared" si="83"/>
        <v>0</v>
      </c>
      <c r="M1412" s="2">
        <v>440</v>
      </c>
    </row>
    <row r="1413" spans="1:13" s="15" customFormat="1" ht="12.75">
      <c r="A1413" s="12"/>
      <c r="B1413" s="219">
        <v>190000</v>
      </c>
      <c r="C1413" s="1" t="s">
        <v>650</v>
      </c>
      <c r="D1413" s="1" t="s">
        <v>190</v>
      </c>
      <c r="E1413" s="1"/>
      <c r="F1413" s="85" t="s">
        <v>278</v>
      </c>
      <c r="G1413" s="30" t="s">
        <v>779</v>
      </c>
      <c r="H1413" s="103">
        <f>H1412-B1413</f>
        <v>-190000</v>
      </c>
      <c r="I1413" s="22">
        <f>+B1413/M1413</f>
        <v>431.8181818181818</v>
      </c>
      <c r="J1413"/>
      <c r="K1413"/>
      <c r="L1413"/>
      <c r="M1413" s="2">
        <v>440</v>
      </c>
    </row>
    <row r="1414" spans="1:13" s="15" customFormat="1" ht="12.75">
      <c r="A1414" s="12"/>
      <c r="B1414" s="279">
        <v>24605</v>
      </c>
      <c r="C1414" s="1" t="s">
        <v>650</v>
      </c>
      <c r="D1414" s="1"/>
      <c r="E1414" s="1" t="s">
        <v>850</v>
      </c>
      <c r="F1414" s="85"/>
      <c r="G1414" s="30" t="s">
        <v>779</v>
      </c>
      <c r="H1414" s="103">
        <f>H1413-B1414</f>
        <v>-214605</v>
      </c>
      <c r="I1414" s="22">
        <f>+B1414/M1414</f>
        <v>55.92045454545455</v>
      </c>
      <c r="J1414"/>
      <c r="K1414"/>
      <c r="L1414"/>
      <c r="M1414" s="2">
        <v>440</v>
      </c>
    </row>
    <row r="1415" spans="1:13" s="15" customFormat="1" ht="12.75">
      <c r="A1415" s="12"/>
      <c r="B1415" s="176">
        <v>100000</v>
      </c>
      <c r="C1415" s="1" t="s">
        <v>670</v>
      </c>
      <c r="D1415" s="1" t="s">
        <v>190</v>
      </c>
      <c r="E1415" s="1" t="s">
        <v>283</v>
      </c>
      <c r="F1415" s="85"/>
      <c r="G1415" s="30" t="s">
        <v>779</v>
      </c>
      <c r="H1415" s="103">
        <f>H1414-B1415</f>
        <v>-314605</v>
      </c>
      <c r="I1415" s="22">
        <f>+B1415/M1415</f>
        <v>227.27272727272728</v>
      </c>
      <c r="J1415"/>
      <c r="K1415"/>
      <c r="L1415"/>
      <c r="M1415" s="2">
        <v>440</v>
      </c>
    </row>
    <row r="1416" spans="1:13" ht="12.75">
      <c r="A1416" s="11"/>
      <c r="B1416" s="69">
        <f>SUM(B1413:B1415)</f>
        <v>314605</v>
      </c>
      <c r="C1416" s="11" t="s">
        <v>854</v>
      </c>
      <c r="D1416" s="11"/>
      <c r="E1416" s="11"/>
      <c r="F1416" s="90"/>
      <c r="G1416" s="18"/>
      <c r="H1416" s="95">
        <v>0</v>
      </c>
      <c r="I1416" s="57">
        <f t="shared" si="83"/>
        <v>715.0113636363636</v>
      </c>
      <c r="J1416" s="58"/>
      <c r="K1416" s="58"/>
      <c r="L1416" s="58"/>
      <c r="M1416" s="2">
        <v>440</v>
      </c>
    </row>
    <row r="1417" spans="9:13" ht="12.75">
      <c r="I1417" s="22"/>
      <c r="M1417" s="2">
        <v>440</v>
      </c>
    </row>
    <row r="1418" spans="9:13" ht="12.75">
      <c r="I1418" s="22"/>
      <c r="M1418" s="2">
        <v>440</v>
      </c>
    </row>
    <row r="1419" spans="9:13" ht="12.75">
      <c r="I1419" s="22"/>
      <c r="M1419" s="2">
        <v>440</v>
      </c>
    </row>
    <row r="1420" spans="1:13" s="125" customFormat="1" ht="13.5" thickBot="1">
      <c r="A1420" s="45"/>
      <c r="B1420" s="86">
        <f>+B19</f>
        <v>7392341</v>
      </c>
      <c r="C1420" s="44" t="s">
        <v>271</v>
      </c>
      <c r="D1420" s="45"/>
      <c r="E1420" s="42"/>
      <c r="F1420" s="123"/>
      <c r="G1420" s="47"/>
      <c r="H1420" s="105"/>
      <c r="I1420" s="121"/>
      <c r="J1420" s="124"/>
      <c r="K1420" s="50">
        <v>440</v>
      </c>
      <c r="L1420" s="50"/>
      <c r="M1420" s="2">
        <v>440</v>
      </c>
    </row>
    <row r="1421" spans="1:13" s="125" customFormat="1" ht="12.75">
      <c r="A1421" s="1"/>
      <c r="B1421" s="34"/>
      <c r="C1421" s="12"/>
      <c r="D1421" s="12"/>
      <c r="E1421" s="35"/>
      <c r="F1421" s="126"/>
      <c r="G1421" s="36"/>
      <c r="H1421" s="6"/>
      <c r="I1421" s="22"/>
      <c r="J1421" s="22"/>
      <c r="K1421" s="2">
        <v>440</v>
      </c>
      <c r="L1421"/>
      <c r="M1421" s="2">
        <v>440</v>
      </c>
    </row>
    <row r="1422" spans="1:13" s="125" customFormat="1" ht="12.75">
      <c r="A1422" s="12"/>
      <c r="B1422" s="127" t="s">
        <v>744</v>
      </c>
      <c r="C1422" s="128" t="s">
        <v>745</v>
      </c>
      <c r="D1422" s="128"/>
      <c r="E1422" s="128"/>
      <c r="F1422" s="129"/>
      <c r="G1422" s="130"/>
      <c r="H1422" s="127"/>
      <c r="I1422" s="131" t="s">
        <v>264</v>
      </c>
      <c r="J1422" s="132"/>
      <c r="K1422" s="2">
        <v>440</v>
      </c>
      <c r="L1422"/>
      <c r="M1422" s="2">
        <v>440</v>
      </c>
    </row>
    <row r="1423" spans="1:13" s="125" customFormat="1" ht="12.75">
      <c r="A1423" s="12"/>
      <c r="B1423" s="133">
        <f>+B1414+B1194+B1192+B879+B877+B875+B873+B871+B466+B463+B1230</f>
        <v>1068750</v>
      </c>
      <c r="C1423" s="134" t="s">
        <v>746</v>
      </c>
      <c r="D1423" s="134" t="s">
        <v>747</v>
      </c>
      <c r="E1423" s="135" t="s">
        <v>748</v>
      </c>
      <c r="F1423" s="129"/>
      <c r="G1423" s="136"/>
      <c r="H1423" s="127">
        <f aca="true" t="shared" si="85" ref="H1423:H1428">H1422-B1423</f>
        <v>-1068750</v>
      </c>
      <c r="I1423" s="131">
        <f aca="true" t="shared" si="86" ref="I1423:I1429">+B1423/M1423</f>
        <v>2428.9772727272725</v>
      </c>
      <c r="J1423" s="137"/>
      <c r="K1423" s="2">
        <v>440</v>
      </c>
      <c r="L1423"/>
      <c r="M1423" s="2">
        <v>440</v>
      </c>
    </row>
    <row r="1424" spans="1:13" ht="12.75">
      <c r="A1424" s="138"/>
      <c r="B1424" s="139">
        <f>+B1404+B1386+B1363+B1315+B860+B859+B858+B857+B842-B841+B798+B775+B636+B600+B595</f>
        <v>1309165</v>
      </c>
      <c r="C1424" s="140" t="s">
        <v>749</v>
      </c>
      <c r="D1424" s="140" t="s">
        <v>747</v>
      </c>
      <c r="E1424" s="140" t="s">
        <v>748</v>
      </c>
      <c r="F1424" s="129"/>
      <c r="G1424" s="141"/>
      <c r="H1424" s="127">
        <f t="shared" si="85"/>
        <v>-2377915</v>
      </c>
      <c r="I1424" s="131">
        <f t="shared" si="86"/>
        <v>2975.375</v>
      </c>
      <c r="J1424" s="132"/>
      <c r="K1424" s="2">
        <v>440</v>
      </c>
      <c r="L1424" s="125"/>
      <c r="M1424" s="2">
        <v>440</v>
      </c>
    </row>
    <row r="1425" spans="1:13" s="146" customFormat="1" ht="12.75">
      <c r="A1425" s="138"/>
      <c r="B1425" s="142">
        <f>+B1410+B1225+B1217+B1196+B1193+B1189+B1186+B1119+B991+B986+B980+B975+B971+B874+B872+B870+B866+B865+B864+B863+B862+B1415+B25+B60+B123+B1164+B861+B853+B841</f>
        <v>2719434</v>
      </c>
      <c r="C1425" s="143" t="s">
        <v>750</v>
      </c>
      <c r="D1425" s="144" t="s">
        <v>747</v>
      </c>
      <c r="E1425" s="144" t="s">
        <v>748</v>
      </c>
      <c r="F1425" s="129"/>
      <c r="G1425" s="141"/>
      <c r="H1425" s="145">
        <f t="shared" si="85"/>
        <v>-5097349</v>
      </c>
      <c r="I1425" s="131">
        <f t="shared" si="86"/>
        <v>6180.531818181818</v>
      </c>
      <c r="J1425" s="132"/>
      <c r="K1425" s="2">
        <v>440</v>
      </c>
      <c r="L1425" s="125"/>
      <c r="M1425" s="2">
        <v>440</v>
      </c>
    </row>
    <row r="1426" spans="1:13" ht="12.75">
      <c r="A1426" s="147"/>
      <c r="B1426" s="148">
        <f>+B1413+B1191+B1190+B876+B878+B1195</f>
        <v>780000</v>
      </c>
      <c r="C1426" s="149" t="s">
        <v>751</v>
      </c>
      <c r="D1426" s="149" t="s">
        <v>747</v>
      </c>
      <c r="E1426" s="149" t="s">
        <v>748</v>
      </c>
      <c r="F1426" s="150"/>
      <c r="G1426" s="150"/>
      <c r="H1426" s="145">
        <f t="shared" si="85"/>
        <v>-5877349</v>
      </c>
      <c r="I1426" s="131">
        <f t="shared" si="86"/>
        <v>1772.7272727272727</v>
      </c>
      <c r="J1426" s="151"/>
      <c r="K1426" s="2">
        <v>440</v>
      </c>
      <c r="L1426" s="152"/>
      <c r="M1426" s="2">
        <v>440</v>
      </c>
    </row>
    <row r="1427" spans="1:13" ht="12.75">
      <c r="A1427" s="147"/>
      <c r="B1427" s="153">
        <f>+B1168+B1123</f>
        <v>300000</v>
      </c>
      <c r="C1427" s="154" t="s">
        <v>752</v>
      </c>
      <c r="D1427" s="154" t="s">
        <v>747</v>
      </c>
      <c r="E1427" s="154" t="s">
        <v>748</v>
      </c>
      <c r="F1427" s="150"/>
      <c r="G1427" s="150"/>
      <c r="H1427" s="145">
        <f t="shared" si="85"/>
        <v>-6177349</v>
      </c>
      <c r="I1427" s="131">
        <f t="shared" si="86"/>
        <v>681.8181818181819</v>
      </c>
      <c r="J1427" s="151"/>
      <c r="K1427" s="2">
        <v>440</v>
      </c>
      <c r="L1427" s="152"/>
      <c r="M1427" s="2">
        <v>440</v>
      </c>
    </row>
    <row r="1428" spans="1:13" ht="12.75">
      <c r="A1428" s="147"/>
      <c r="B1428" s="155">
        <f>+B472+B467+B458+B422+B374+B336+B303+B290+B236+B178+B1221-B463-B466</f>
        <v>1214992</v>
      </c>
      <c r="C1428" s="156" t="s">
        <v>753</v>
      </c>
      <c r="D1428" s="156" t="s">
        <v>747</v>
      </c>
      <c r="E1428" s="156" t="s">
        <v>748</v>
      </c>
      <c r="F1428" s="157"/>
      <c r="G1428" s="150"/>
      <c r="H1428" s="145">
        <f t="shared" si="85"/>
        <v>-7392341</v>
      </c>
      <c r="I1428" s="131">
        <f t="shared" si="86"/>
        <v>2761.3454545454547</v>
      </c>
      <c r="J1428" s="151"/>
      <c r="K1428" s="2">
        <v>440</v>
      </c>
      <c r="L1428" s="152"/>
      <c r="M1428" s="2">
        <v>440</v>
      </c>
    </row>
    <row r="1429" spans="1:13" ht="12.75">
      <c r="A1429" s="12"/>
      <c r="B1429" s="158">
        <f>SUM(B1423:B1428)</f>
        <v>7392341</v>
      </c>
      <c r="C1429" s="159" t="s">
        <v>754</v>
      </c>
      <c r="D1429" s="160"/>
      <c r="E1429" s="160"/>
      <c r="F1429" s="129"/>
      <c r="G1429" s="161"/>
      <c r="H1429" s="145">
        <v>0</v>
      </c>
      <c r="I1429" s="162">
        <f t="shared" si="86"/>
        <v>16800.775</v>
      </c>
      <c r="J1429" s="163"/>
      <c r="K1429" s="2">
        <v>440</v>
      </c>
      <c r="M1429" s="2">
        <v>440</v>
      </c>
    </row>
    <row r="1430" spans="9:13" ht="12.75">
      <c r="I1430" s="22"/>
      <c r="K1430" s="2">
        <v>440</v>
      </c>
      <c r="M1430" s="2">
        <v>440</v>
      </c>
    </row>
    <row r="1431" spans="9:13" ht="12.75">
      <c r="I1431" s="22"/>
      <c r="M1431" s="2"/>
    </row>
    <row r="1432" spans="1:13" s="284" customFormat="1" ht="12.75">
      <c r="A1432" s="280"/>
      <c r="B1432" s="281">
        <v>-4210487</v>
      </c>
      <c r="C1432" s="280" t="s">
        <v>746</v>
      </c>
      <c r="D1432" s="280" t="s">
        <v>852</v>
      </c>
      <c r="E1432" s="280"/>
      <c r="F1432" s="282"/>
      <c r="G1432" s="282"/>
      <c r="H1432" s="281">
        <v>4210487</v>
      </c>
      <c r="I1432" s="283">
        <v>-8592.830612244898</v>
      </c>
      <c r="K1432" s="284">
        <v>490</v>
      </c>
      <c r="M1432" s="285">
        <v>490</v>
      </c>
    </row>
    <row r="1433" spans="1:13" s="284" customFormat="1" ht="12.75">
      <c r="A1433" s="286"/>
      <c r="B1433" s="281">
        <v>-4308500</v>
      </c>
      <c r="C1433" s="280" t="s">
        <v>746</v>
      </c>
      <c r="D1433" s="280" t="s">
        <v>853</v>
      </c>
      <c r="E1433" s="280"/>
      <c r="F1433" s="287"/>
      <c r="G1433" s="282"/>
      <c r="H1433" s="281">
        <v>8518987</v>
      </c>
      <c r="I1433" s="283">
        <v>-4746.481632653061</v>
      </c>
      <c r="J1433" s="283"/>
      <c r="K1433" s="288">
        <v>490</v>
      </c>
      <c r="M1433" s="288">
        <v>490</v>
      </c>
    </row>
    <row r="1434" spans="1:13" s="289" customFormat="1" ht="12.75">
      <c r="A1434" s="286"/>
      <c r="B1434" s="281">
        <v>2033750</v>
      </c>
      <c r="C1434" s="280" t="s">
        <v>746</v>
      </c>
      <c r="D1434" s="280" t="s">
        <v>758</v>
      </c>
      <c r="E1434" s="280"/>
      <c r="F1434" s="287"/>
      <c r="G1434" s="282"/>
      <c r="H1434" s="281">
        <v>7495237</v>
      </c>
      <c r="I1434" s="283">
        <v>489.5833333333333</v>
      </c>
      <c r="J1434" s="283"/>
      <c r="K1434" s="288">
        <v>480</v>
      </c>
      <c r="L1434" s="284"/>
      <c r="M1434" s="288">
        <v>480</v>
      </c>
    </row>
    <row r="1435" spans="1:13" s="289" customFormat="1" ht="12.75">
      <c r="A1435" s="286"/>
      <c r="B1435" s="281">
        <f>+B1423</f>
        <v>1068750</v>
      </c>
      <c r="C1435" s="280" t="s">
        <v>746</v>
      </c>
      <c r="D1435" s="280" t="s">
        <v>759</v>
      </c>
      <c r="E1435" s="280"/>
      <c r="F1435" s="287"/>
      <c r="G1435" s="282"/>
      <c r="H1435" s="281">
        <v>7495238</v>
      </c>
      <c r="I1435" s="283">
        <v>490.583333333333</v>
      </c>
      <c r="J1435" s="283"/>
      <c r="K1435" s="288"/>
      <c r="M1435" s="288">
        <v>440</v>
      </c>
    </row>
    <row r="1436" spans="1:13" s="289" customFormat="1" ht="12.75">
      <c r="A1436" s="290"/>
      <c r="B1436" s="291">
        <f>SUM(B1432:B1435)</f>
        <v>-5416487</v>
      </c>
      <c r="C1436" s="290" t="s">
        <v>746</v>
      </c>
      <c r="D1436" s="290" t="s">
        <v>771</v>
      </c>
      <c r="E1436" s="290"/>
      <c r="F1436" s="292"/>
      <c r="G1436" s="292"/>
      <c r="H1436" s="293">
        <v>0</v>
      </c>
      <c r="I1436" s="294">
        <v>491.583333333333</v>
      </c>
      <c r="J1436" s="294"/>
      <c r="K1436" s="295">
        <v>450</v>
      </c>
      <c r="L1436" s="296"/>
      <c r="M1436" s="295">
        <v>440</v>
      </c>
    </row>
    <row r="1437" spans="1:13" s="168" customFormat="1" ht="12.75">
      <c r="A1437" s="12"/>
      <c r="B1437" s="174"/>
      <c r="C1437" s="166"/>
      <c r="D1437" s="166"/>
      <c r="E1437" s="166"/>
      <c r="F1437" s="31"/>
      <c r="G1437" s="175"/>
      <c r="H1437" s="29"/>
      <c r="I1437" s="22"/>
      <c r="J1437" s="22"/>
      <c r="K1437" s="41"/>
      <c r="L1437"/>
      <c r="M1437" s="41"/>
    </row>
    <row r="1438" spans="1:13" s="168" customFormat="1" ht="12.75">
      <c r="A1438" s="1"/>
      <c r="B1438" s="6"/>
      <c r="C1438" s="1"/>
      <c r="D1438" s="1"/>
      <c r="E1438" s="1"/>
      <c r="F1438" s="126"/>
      <c r="G1438" s="27"/>
      <c r="H1438" s="6"/>
      <c r="I1438" s="22"/>
      <c r="J1438" s="22"/>
      <c r="K1438" s="41"/>
      <c r="L1438"/>
      <c r="M1438" s="41"/>
    </row>
    <row r="1439" spans="1:13" s="58" customFormat="1" ht="12.75">
      <c r="A1439" s="138"/>
      <c r="B1439" s="176"/>
      <c r="C1439" s="138"/>
      <c r="D1439" s="138"/>
      <c r="E1439" s="138"/>
      <c r="F1439" s="31"/>
      <c r="G1439" s="177"/>
      <c r="H1439" s="6"/>
      <c r="I1439" s="178"/>
      <c r="J1439" s="178"/>
      <c r="K1439" s="179"/>
      <c r="L1439" s="180"/>
      <c r="M1439" s="179"/>
    </row>
    <row r="1440" spans="1:13" ht="12.75">
      <c r="A1440" s="12"/>
      <c r="B1440" s="181">
        <v>2428938</v>
      </c>
      <c r="C1440" s="182" t="s">
        <v>762</v>
      </c>
      <c r="D1440" s="182" t="s">
        <v>756</v>
      </c>
      <c r="E1440" s="183"/>
      <c r="F1440" s="31"/>
      <c r="G1440" s="184"/>
      <c r="H1440" s="185">
        <f>H1439-B1440</f>
        <v>-2428938</v>
      </c>
      <c r="I1440" s="22">
        <f>+B1440/M1440</f>
        <v>5783.185714285714</v>
      </c>
      <c r="J1440" s="40"/>
      <c r="K1440" s="41">
        <v>420</v>
      </c>
      <c r="L1440" s="15"/>
      <c r="M1440" s="41">
        <v>420</v>
      </c>
    </row>
    <row r="1441" spans="1:13" ht="12.75">
      <c r="A1441" s="12"/>
      <c r="B1441" s="181">
        <v>2186776</v>
      </c>
      <c r="C1441" s="182" t="s">
        <v>762</v>
      </c>
      <c r="D1441" s="182" t="s">
        <v>758</v>
      </c>
      <c r="E1441" s="183"/>
      <c r="F1441" s="31"/>
      <c r="G1441" s="184"/>
      <c r="H1441" s="185">
        <f>H1440-B1441</f>
        <v>-4615714</v>
      </c>
      <c r="I1441" s="22">
        <f>+B1441/M1441</f>
        <v>5269.339759036145</v>
      </c>
      <c r="J1441" s="40"/>
      <c r="K1441" s="41">
        <v>415</v>
      </c>
      <c r="L1441" s="15"/>
      <c r="M1441" s="41">
        <v>415</v>
      </c>
    </row>
    <row r="1442" spans="1:13" ht="12.75">
      <c r="A1442" s="12"/>
      <c r="B1442" s="181">
        <f>+B1424</f>
        <v>1309165</v>
      </c>
      <c r="C1442" s="182" t="s">
        <v>762</v>
      </c>
      <c r="D1442" s="182" t="s">
        <v>759</v>
      </c>
      <c r="E1442" s="183"/>
      <c r="F1442" s="31"/>
      <c r="G1442" s="184"/>
      <c r="H1442" s="185">
        <f>H1441-B1442</f>
        <v>-5924879</v>
      </c>
      <c r="I1442" s="22">
        <f>+B1442/M1442</f>
        <v>2975.375</v>
      </c>
      <c r="J1442" s="40"/>
      <c r="K1442" s="41">
        <v>440</v>
      </c>
      <c r="L1442" s="15"/>
      <c r="M1442" s="41">
        <v>440</v>
      </c>
    </row>
    <row r="1443" spans="1:13" ht="12.75">
      <c r="A1443" s="11"/>
      <c r="B1443" s="186">
        <f>SUM(B1440:B1442)</f>
        <v>5924879</v>
      </c>
      <c r="C1443" s="187" t="s">
        <v>762</v>
      </c>
      <c r="D1443" s="187" t="s">
        <v>763</v>
      </c>
      <c r="E1443" s="188"/>
      <c r="F1443" s="171"/>
      <c r="G1443" s="189"/>
      <c r="H1443" s="190">
        <f>H1442-B1443</f>
        <v>-11849758</v>
      </c>
      <c r="I1443" s="57">
        <f>+B1443/M1443</f>
        <v>13465.63409090909</v>
      </c>
      <c r="J1443" s="191"/>
      <c r="K1443" s="59">
        <v>440</v>
      </c>
      <c r="L1443" s="58"/>
      <c r="M1443" s="59">
        <v>440</v>
      </c>
    </row>
    <row r="1444" spans="1:13" s="192" customFormat="1" ht="12.75">
      <c r="A1444" s="1"/>
      <c r="B1444" s="6"/>
      <c r="C1444" s="1"/>
      <c r="D1444" s="1"/>
      <c r="E1444" s="1"/>
      <c r="F1444" s="27"/>
      <c r="G1444" s="27"/>
      <c r="H1444" s="6"/>
      <c r="I1444" s="22"/>
      <c r="J1444"/>
      <c r="K1444"/>
      <c r="L1444"/>
      <c r="M1444" s="2"/>
    </row>
    <row r="1445" spans="1:13" s="198" customFormat="1" ht="12.75">
      <c r="A1445" s="12"/>
      <c r="B1445" s="193"/>
      <c r="C1445" s="194"/>
      <c r="D1445" s="194"/>
      <c r="E1445" s="194"/>
      <c r="F1445" s="31"/>
      <c r="G1445" s="195"/>
      <c r="H1445" s="29"/>
      <c r="I1445" s="196"/>
      <c r="J1445" s="40"/>
      <c r="K1445" s="41"/>
      <c r="L1445" s="15"/>
      <c r="M1445" s="197"/>
    </row>
    <row r="1446" spans="1:13" s="206" customFormat="1" ht="12.75">
      <c r="A1446" s="199"/>
      <c r="B1446" s="200"/>
      <c r="C1446" s="201"/>
      <c r="D1446" s="201"/>
      <c r="E1446" s="199"/>
      <c r="F1446" s="31"/>
      <c r="G1446" s="202"/>
      <c r="H1446" s="200"/>
      <c r="I1446" s="203"/>
      <c r="J1446" s="204"/>
      <c r="K1446" s="205"/>
      <c r="L1446" s="198"/>
      <c r="M1446" s="205"/>
    </row>
    <row r="1447" spans="1:13" s="15" customFormat="1" ht="12.75">
      <c r="A1447" s="12"/>
      <c r="B1447" s="193"/>
      <c r="C1447" s="194"/>
      <c r="D1447" s="194"/>
      <c r="E1447" s="194"/>
      <c r="F1447" s="31"/>
      <c r="G1447" s="195"/>
      <c r="H1447" s="29"/>
      <c r="I1447" s="40"/>
      <c r="J1447" s="40"/>
      <c r="K1447" s="41"/>
      <c r="M1447" s="41"/>
    </row>
    <row r="1448" spans="1:13" ht="12.75">
      <c r="A1448" s="207"/>
      <c r="B1448" s="207">
        <v>-28313914</v>
      </c>
      <c r="C1448" s="208" t="s">
        <v>750</v>
      </c>
      <c r="D1448" s="208" t="s">
        <v>764</v>
      </c>
      <c r="E1448" s="33"/>
      <c r="F1448" s="31"/>
      <c r="G1448" s="31"/>
      <c r="H1448" s="68">
        <f aca="true" t="shared" si="87" ref="H1448:H1457">H1447-B1448</f>
        <v>28313914</v>
      </c>
      <c r="I1448" s="196">
        <f aca="true" t="shared" si="88" ref="I1448:I1457">+B1448/M1448</f>
        <v>-59608.24</v>
      </c>
      <c r="J1448" s="93"/>
      <c r="K1448" s="179">
        <v>475</v>
      </c>
      <c r="L1448" s="180"/>
      <c r="M1448" s="179">
        <v>475</v>
      </c>
    </row>
    <row r="1449" spans="1:13" ht="12.75">
      <c r="A1449" s="209"/>
      <c r="B1449" s="209">
        <v>2256267.8</v>
      </c>
      <c r="C1449" s="208" t="s">
        <v>750</v>
      </c>
      <c r="D1449" s="208" t="s">
        <v>760</v>
      </c>
      <c r="E1449" s="138"/>
      <c r="F1449" s="31"/>
      <c r="G1449" s="177"/>
      <c r="H1449" s="68">
        <f t="shared" si="87"/>
        <v>26057646.2</v>
      </c>
      <c r="I1449" s="196">
        <f t="shared" si="88"/>
        <v>4750.03747368421</v>
      </c>
      <c r="J1449" s="178"/>
      <c r="K1449" s="179">
        <v>475</v>
      </c>
      <c r="L1449" s="180"/>
      <c r="M1449" s="179">
        <v>475</v>
      </c>
    </row>
    <row r="1450" spans="1:13" ht="12.75">
      <c r="A1450" s="209"/>
      <c r="B1450" s="209">
        <v>1871519</v>
      </c>
      <c r="C1450" s="208" t="s">
        <v>750</v>
      </c>
      <c r="D1450" s="208" t="s">
        <v>761</v>
      </c>
      <c r="E1450" s="138"/>
      <c r="F1450" s="31"/>
      <c r="G1450" s="177"/>
      <c r="H1450" s="68">
        <f t="shared" si="87"/>
        <v>24186127.2</v>
      </c>
      <c r="I1450" s="196">
        <f t="shared" si="88"/>
        <v>4068.519565217391</v>
      </c>
      <c r="J1450" s="178"/>
      <c r="K1450" s="179">
        <v>460</v>
      </c>
      <c r="L1450" s="180"/>
      <c r="M1450" s="179">
        <v>460</v>
      </c>
    </row>
    <row r="1451" spans="1:13" ht="12.75">
      <c r="A1451" s="209"/>
      <c r="B1451" s="209">
        <v>1912700</v>
      </c>
      <c r="C1451" s="208" t="s">
        <v>750</v>
      </c>
      <c r="D1451" s="208" t="s">
        <v>765</v>
      </c>
      <c r="E1451" s="138"/>
      <c r="F1451" s="31"/>
      <c r="G1451" s="177"/>
      <c r="H1451" s="68">
        <f t="shared" si="87"/>
        <v>22273427.2</v>
      </c>
      <c r="I1451" s="196">
        <f t="shared" si="88"/>
        <v>4298.202247191011</v>
      </c>
      <c r="J1451" s="178"/>
      <c r="K1451" s="179">
        <v>445</v>
      </c>
      <c r="L1451" s="180"/>
      <c r="M1451" s="179">
        <v>445</v>
      </c>
    </row>
    <row r="1452" spans="1:13" s="210" customFormat="1" ht="12.75">
      <c r="A1452" s="209"/>
      <c r="B1452" s="209">
        <v>1612937</v>
      </c>
      <c r="C1452" s="208" t="s">
        <v>750</v>
      </c>
      <c r="D1452" s="208" t="s">
        <v>766</v>
      </c>
      <c r="E1452" s="138"/>
      <c r="F1452" s="31"/>
      <c r="G1452" s="177"/>
      <c r="H1452" s="185">
        <f t="shared" si="87"/>
        <v>20660490.2</v>
      </c>
      <c r="I1452" s="196">
        <f t="shared" si="88"/>
        <v>3584.3044444444445</v>
      </c>
      <c r="J1452" s="178"/>
      <c r="K1452" s="179">
        <v>450</v>
      </c>
      <c r="L1452" s="180"/>
      <c r="M1452" s="179">
        <v>450</v>
      </c>
    </row>
    <row r="1453" spans="1:13" s="210" customFormat="1" ht="12.75">
      <c r="A1453" s="209"/>
      <c r="B1453" s="209">
        <v>2554816</v>
      </c>
      <c r="C1453" s="208" t="s">
        <v>750</v>
      </c>
      <c r="D1453" s="208" t="s">
        <v>767</v>
      </c>
      <c r="E1453" s="138"/>
      <c r="F1453" s="31"/>
      <c r="G1453" s="177"/>
      <c r="H1453" s="185">
        <f t="shared" si="87"/>
        <v>18105674.2</v>
      </c>
      <c r="I1453" s="196">
        <f t="shared" si="88"/>
        <v>5741.159550561798</v>
      </c>
      <c r="J1453" s="178"/>
      <c r="K1453" s="179">
        <v>445</v>
      </c>
      <c r="L1453" s="180"/>
      <c r="M1453" s="179">
        <v>445</v>
      </c>
    </row>
    <row r="1454" spans="1:13" s="210" customFormat="1" ht="12.75">
      <c r="A1454" s="209"/>
      <c r="B1454" s="209">
        <v>2996650</v>
      </c>
      <c r="C1454" s="208" t="s">
        <v>750</v>
      </c>
      <c r="D1454" s="208" t="s">
        <v>768</v>
      </c>
      <c r="E1454" s="138"/>
      <c r="F1454" s="31"/>
      <c r="G1454" s="177"/>
      <c r="H1454" s="185">
        <f t="shared" si="87"/>
        <v>15109024.2</v>
      </c>
      <c r="I1454" s="196">
        <f t="shared" si="88"/>
        <v>6810.568181818182</v>
      </c>
      <c r="J1454" s="178"/>
      <c r="K1454" s="179">
        <v>440</v>
      </c>
      <c r="L1454" s="180"/>
      <c r="M1454" s="179">
        <v>440</v>
      </c>
    </row>
    <row r="1455" spans="1:13" s="210" customFormat="1" ht="12.75">
      <c r="A1455" s="209"/>
      <c r="B1455" s="209">
        <v>2583200</v>
      </c>
      <c r="C1455" s="208" t="s">
        <v>750</v>
      </c>
      <c r="D1455" s="208" t="s">
        <v>769</v>
      </c>
      <c r="E1455" s="138"/>
      <c r="F1455" s="31"/>
      <c r="G1455" s="177"/>
      <c r="H1455" s="185">
        <f t="shared" si="87"/>
        <v>12525824.2</v>
      </c>
      <c r="I1455" s="196">
        <f t="shared" si="88"/>
        <v>6078.117647058823</v>
      </c>
      <c r="J1455" s="178"/>
      <c r="K1455" s="179">
        <v>425</v>
      </c>
      <c r="L1455" s="180"/>
      <c r="M1455" s="179">
        <v>425</v>
      </c>
    </row>
    <row r="1456" spans="1:13" s="210" customFormat="1" ht="12.75">
      <c r="A1456" s="209"/>
      <c r="B1456" s="209">
        <v>2652167</v>
      </c>
      <c r="C1456" s="208" t="s">
        <v>750</v>
      </c>
      <c r="D1456" s="208" t="s">
        <v>755</v>
      </c>
      <c r="E1456" s="138"/>
      <c r="F1456" s="31"/>
      <c r="G1456" s="177"/>
      <c r="H1456" s="185">
        <f t="shared" si="87"/>
        <v>9873657.2</v>
      </c>
      <c r="I1456" s="196">
        <f t="shared" si="88"/>
        <v>6390.7638554216865</v>
      </c>
      <c r="J1456" s="178"/>
      <c r="K1456" s="179">
        <v>415</v>
      </c>
      <c r="L1456" s="180"/>
      <c r="M1456" s="179">
        <v>415</v>
      </c>
    </row>
    <row r="1457" spans="1:13" s="210" customFormat="1" ht="12.75">
      <c r="A1457" s="138"/>
      <c r="B1457" s="209">
        <v>2642335</v>
      </c>
      <c r="C1457" s="208" t="s">
        <v>750</v>
      </c>
      <c r="D1457" s="208" t="s">
        <v>770</v>
      </c>
      <c r="E1457" s="138"/>
      <c r="F1457" s="31"/>
      <c r="G1457" s="177"/>
      <c r="H1457" s="185">
        <f t="shared" si="87"/>
        <v>7231322.199999999</v>
      </c>
      <c r="I1457" s="196">
        <f t="shared" si="88"/>
        <v>6291.273809523809</v>
      </c>
      <c r="J1457" s="178"/>
      <c r="K1457" s="179">
        <v>420</v>
      </c>
      <c r="L1457" s="180"/>
      <c r="M1457" s="179">
        <v>420</v>
      </c>
    </row>
    <row r="1458" spans="1:13" s="210" customFormat="1" ht="12.75">
      <c r="A1458" s="138"/>
      <c r="B1458" s="209">
        <v>1512011</v>
      </c>
      <c r="C1458" s="208" t="s">
        <v>750</v>
      </c>
      <c r="D1458" s="208" t="s">
        <v>756</v>
      </c>
      <c r="E1458" s="138"/>
      <c r="F1458" s="31"/>
      <c r="G1458" s="177"/>
      <c r="H1458" s="185">
        <f>H1457-B1458</f>
        <v>5719311.199999999</v>
      </c>
      <c r="I1458" s="196">
        <f>+B1458/M1458</f>
        <v>3600.0261904761905</v>
      </c>
      <c r="J1458" s="178"/>
      <c r="K1458" s="179">
        <v>420</v>
      </c>
      <c r="L1458" s="180"/>
      <c r="M1458" s="179">
        <v>420</v>
      </c>
    </row>
    <row r="1459" spans="1:13" s="210" customFormat="1" ht="12.75">
      <c r="A1459" s="138"/>
      <c r="B1459" s="209">
        <v>2999835</v>
      </c>
      <c r="C1459" s="208" t="s">
        <v>750</v>
      </c>
      <c r="D1459" s="208" t="s">
        <v>758</v>
      </c>
      <c r="E1459" s="138"/>
      <c r="F1459" s="31"/>
      <c r="G1459" s="177"/>
      <c r="H1459" s="185">
        <f>H1458-B1459</f>
        <v>2719476.1999999993</v>
      </c>
      <c r="I1459" s="196">
        <f>+B1459/M1459</f>
        <v>7228.518072289156</v>
      </c>
      <c r="J1459" s="178"/>
      <c r="K1459" s="179">
        <v>415</v>
      </c>
      <c r="L1459" s="180"/>
      <c r="M1459" s="179">
        <v>415</v>
      </c>
    </row>
    <row r="1460" spans="1:13" s="210" customFormat="1" ht="12.75">
      <c r="A1460" s="138"/>
      <c r="B1460" s="209">
        <f>+B1425</f>
        <v>2719434</v>
      </c>
      <c r="C1460" s="208" t="s">
        <v>750</v>
      </c>
      <c r="D1460" s="208" t="s">
        <v>759</v>
      </c>
      <c r="E1460" s="138"/>
      <c r="F1460" s="31"/>
      <c r="G1460" s="177"/>
      <c r="H1460" s="185">
        <f>H1459-B1460</f>
        <v>42.19999999925494</v>
      </c>
      <c r="I1460" s="196">
        <f>+B1460/M1460</f>
        <v>6180.531818181818</v>
      </c>
      <c r="J1460" s="178"/>
      <c r="K1460" s="41">
        <v>440</v>
      </c>
      <c r="L1460" s="15"/>
      <c r="M1460" s="41">
        <v>440</v>
      </c>
    </row>
    <row r="1461" spans="1:13" s="215" customFormat="1" ht="12.75">
      <c r="A1461" s="211"/>
      <c r="B1461" s="212">
        <f>SUM(B1448:B1460)</f>
        <v>-42.19999999925494</v>
      </c>
      <c r="C1461" s="211" t="s">
        <v>750</v>
      </c>
      <c r="D1461" s="211" t="s">
        <v>771</v>
      </c>
      <c r="E1461" s="211"/>
      <c r="F1461" s="171"/>
      <c r="G1461" s="213"/>
      <c r="H1461" s="190">
        <f>H1458-B1461</f>
        <v>5719353.3999999985</v>
      </c>
      <c r="I1461" s="191">
        <f>+B1461/M1461</f>
        <v>-0.09590909090739759</v>
      </c>
      <c r="J1461" s="214"/>
      <c r="K1461" s="59">
        <v>440</v>
      </c>
      <c r="L1461" s="58"/>
      <c r="M1461" s="59">
        <v>440</v>
      </c>
    </row>
    <row r="1462" spans="1:13" s="216" customFormat="1" ht="12.75">
      <c r="A1462" s="12"/>
      <c r="B1462" s="193"/>
      <c r="C1462" s="194"/>
      <c r="D1462" s="194"/>
      <c r="E1462" s="194"/>
      <c r="F1462" s="31"/>
      <c r="G1462" s="195"/>
      <c r="H1462" s="29"/>
      <c r="I1462" s="40"/>
      <c r="J1462" s="40"/>
      <c r="K1462" s="41"/>
      <c r="L1462" s="15"/>
      <c r="M1462" s="41"/>
    </row>
    <row r="1463" spans="2:6" ht="12.75">
      <c r="B1463" s="217"/>
      <c r="F1463" s="126"/>
    </row>
    <row r="1464" spans="1:13" s="58" customFormat="1" ht="12.75">
      <c r="A1464" s="1"/>
      <c r="B1464" s="217"/>
      <c r="C1464" s="1"/>
      <c r="D1464" s="1"/>
      <c r="E1464" s="1"/>
      <c r="F1464" s="126"/>
      <c r="G1464" s="27"/>
      <c r="H1464" s="6"/>
      <c r="I1464" s="5"/>
      <c r="J1464"/>
      <c r="K1464"/>
      <c r="L1464"/>
      <c r="M1464"/>
    </row>
    <row r="1465" spans="1:13" s="15" customFormat="1" ht="12.75">
      <c r="A1465" s="218"/>
      <c r="B1465" s="219">
        <v>990432</v>
      </c>
      <c r="C1465" s="183" t="s">
        <v>751</v>
      </c>
      <c r="D1465" s="183" t="s">
        <v>767</v>
      </c>
      <c r="E1465" s="183"/>
      <c r="F1465" s="220"/>
      <c r="G1465" s="220"/>
      <c r="H1465" s="32">
        <f aca="true" t="shared" si="89" ref="H1465:H1470">H1464-B1465</f>
        <v>-990432</v>
      </c>
      <c r="I1465" s="196">
        <f aca="true" t="shared" si="90" ref="I1465:I1471">+B1465/M1465</f>
        <v>2225.6898876404493</v>
      </c>
      <c r="J1465" s="221"/>
      <c r="K1465" s="222">
        <v>445</v>
      </c>
      <c r="L1465" s="223"/>
      <c r="M1465" s="222">
        <v>445</v>
      </c>
    </row>
    <row r="1466" spans="1:13" s="15" customFormat="1" ht="12.75">
      <c r="A1466" s="218"/>
      <c r="B1466" s="219">
        <v>994427</v>
      </c>
      <c r="C1466" s="183" t="s">
        <v>751</v>
      </c>
      <c r="D1466" s="183" t="s">
        <v>768</v>
      </c>
      <c r="E1466" s="183"/>
      <c r="F1466" s="220"/>
      <c r="G1466" s="220"/>
      <c r="H1466" s="32">
        <f t="shared" si="89"/>
        <v>-1984859</v>
      </c>
      <c r="I1466" s="196">
        <f t="shared" si="90"/>
        <v>2260.0613636363637</v>
      </c>
      <c r="J1466" s="221"/>
      <c r="K1466" s="222">
        <v>440</v>
      </c>
      <c r="L1466" s="223"/>
      <c r="M1466" s="222">
        <v>440</v>
      </c>
    </row>
    <row r="1467" spans="1:13" s="15" customFormat="1" ht="12.75">
      <c r="A1467" s="218"/>
      <c r="B1467" s="219">
        <v>-2562166</v>
      </c>
      <c r="C1467" s="183" t="s">
        <v>751</v>
      </c>
      <c r="D1467" s="183" t="s">
        <v>772</v>
      </c>
      <c r="E1467" s="183"/>
      <c r="F1467" s="220"/>
      <c r="G1467" s="220"/>
      <c r="H1467" s="32">
        <f t="shared" si="89"/>
        <v>577307</v>
      </c>
      <c r="I1467" s="196">
        <f t="shared" si="90"/>
        <v>-6028.6258823529415</v>
      </c>
      <c r="J1467" s="221"/>
      <c r="K1467" s="222">
        <v>425</v>
      </c>
      <c r="L1467" s="223"/>
      <c r="M1467" s="222">
        <v>425</v>
      </c>
    </row>
    <row r="1468" spans="1:13" s="15" customFormat="1" ht="12.75">
      <c r="A1468" s="218"/>
      <c r="B1468" s="219">
        <v>2302654</v>
      </c>
      <c r="C1468" s="183" t="s">
        <v>751</v>
      </c>
      <c r="D1468" s="183" t="s">
        <v>769</v>
      </c>
      <c r="E1468" s="183"/>
      <c r="F1468" s="220"/>
      <c r="G1468" s="220" t="s">
        <v>773</v>
      </c>
      <c r="H1468" s="32">
        <f t="shared" si="89"/>
        <v>-1725347</v>
      </c>
      <c r="I1468" s="196">
        <f t="shared" si="90"/>
        <v>5418.009411764706</v>
      </c>
      <c r="J1468" s="221"/>
      <c r="K1468" s="222">
        <v>425</v>
      </c>
      <c r="L1468" s="223"/>
      <c r="M1468" s="222">
        <v>425</v>
      </c>
    </row>
    <row r="1469" spans="1:13" s="15" customFormat="1" ht="12.75">
      <c r="A1469" s="218"/>
      <c r="B1469" s="219">
        <v>2460757</v>
      </c>
      <c r="C1469" s="183" t="s">
        <v>751</v>
      </c>
      <c r="D1469" s="183" t="s">
        <v>755</v>
      </c>
      <c r="E1469" s="183"/>
      <c r="F1469" s="220"/>
      <c r="G1469" s="220"/>
      <c r="H1469" s="32">
        <f t="shared" si="89"/>
        <v>-4186104</v>
      </c>
      <c r="I1469" s="196">
        <f t="shared" si="90"/>
        <v>5929.534939759036</v>
      </c>
      <c r="J1469" s="221"/>
      <c r="K1469" s="222">
        <v>415</v>
      </c>
      <c r="L1469" s="223"/>
      <c r="M1469" s="222">
        <v>415</v>
      </c>
    </row>
    <row r="1470" spans="1:13" s="15" customFormat="1" ht="12.75">
      <c r="A1470" s="218"/>
      <c r="B1470" s="219">
        <v>-2539914</v>
      </c>
      <c r="C1470" s="183" t="s">
        <v>751</v>
      </c>
      <c r="D1470" s="183" t="s">
        <v>774</v>
      </c>
      <c r="E1470" s="183"/>
      <c r="F1470" s="220"/>
      <c r="G1470" s="220"/>
      <c r="H1470" s="32">
        <f t="shared" si="89"/>
        <v>-1646190</v>
      </c>
      <c r="I1470" s="196">
        <f t="shared" si="90"/>
        <v>-6047.414285714286</v>
      </c>
      <c r="J1470" s="221"/>
      <c r="K1470" s="222">
        <v>420</v>
      </c>
      <c r="L1470" s="223"/>
      <c r="M1470" s="222">
        <v>420</v>
      </c>
    </row>
    <row r="1471" spans="1:13" s="15" customFormat="1" ht="12.75">
      <c r="A1471" s="218"/>
      <c r="B1471" s="219">
        <v>1325000</v>
      </c>
      <c r="C1471" s="183" t="s">
        <v>751</v>
      </c>
      <c r="D1471" s="183" t="s">
        <v>770</v>
      </c>
      <c r="E1471" s="183"/>
      <c r="F1471" s="220"/>
      <c r="G1471" s="220"/>
      <c r="H1471" s="32">
        <f>H1469-B1471</f>
        <v>-5511104</v>
      </c>
      <c r="I1471" s="196">
        <f t="shared" si="90"/>
        <v>3154.7619047619046</v>
      </c>
      <c r="J1471" s="221"/>
      <c r="K1471" s="222">
        <v>420</v>
      </c>
      <c r="L1471" s="223"/>
      <c r="M1471" s="222">
        <v>420</v>
      </c>
    </row>
    <row r="1472" spans="1:13" s="15" customFormat="1" ht="12.75">
      <c r="A1472" s="218"/>
      <c r="B1472" s="219">
        <v>1000000</v>
      </c>
      <c r="C1472" s="183" t="s">
        <v>751</v>
      </c>
      <c r="D1472" s="183" t="s">
        <v>756</v>
      </c>
      <c r="E1472" s="183"/>
      <c r="F1472" s="220"/>
      <c r="G1472" s="220"/>
      <c r="H1472" s="32">
        <f>H1470-B1472</f>
        <v>-2646190</v>
      </c>
      <c r="I1472" s="196">
        <f>+B1472/M1472</f>
        <v>2380.9523809523807</v>
      </c>
      <c r="J1472" s="221"/>
      <c r="K1472" s="222">
        <v>420</v>
      </c>
      <c r="L1472" s="223"/>
      <c r="M1472" s="222">
        <v>420</v>
      </c>
    </row>
    <row r="1473" spans="1:13" s="15" customFormat="1" ht="12.75">
      <c r="A1473" s="218"/>
      <c r="B1473" s="219">
        <v>-2477055</v>
      </c>
      <c r="C1473" s="183" t="s">
        <v>751</v>
      </c>
      <c r="D1473" s="183" t="s">
        <v>757</v>
      </c>
      <c r="E1473" s="183"/>
      <c r="F1473" s="220"/>
      <c r="G1473" s="220"/>
      <c r="H1473" s="32">
        <f>H1471-B1473</f>
        <v>-3034049</v>
      </c>
      <c r="I1473" s="196">
        <f>+B1473/M1473</f>
        <v>-5968.807228915663</v>
      </c>
      <c r="J1473" s="221"/>
      <c r="K1473" s="222">
        <v>415</v>
      </c>
      <c r="L1473" s="223"/>
      <c r="M1473" s="222">
        <v>415</v>
      </c>
    </row>
    <row r="1474" spans="1:13" s="15" customFormat="1" ht="12.75">
      <c r="A1474" s="218"/>
      <c r="B1474" s="219">
        <v>0</v>
      </c>
      <c r="C1474" s="183" t="s">
        <v>751</v>
      </c>
      <c r="D1474" s="183" t="s">
        <v>758</v>
      </c>
      <c r="E1474" s="183"/>
      <c r="F1474" s="220"/>
      <c r="G1474" s="220"/>
      <c r="H1474" s="32">
        <f>H1471-B1474</f>
        <v>-5511104</v>
      </c>
      <c r="I1474" s="196">
        <f>+B1474/M1474</f>
        <v>0</v>
      </c>
      <c r="J1474" s="221"/>
      <c r="K1474" s="222">
        <v>415</v>
      </c>
      <c r="L1474" s="223"/>
      <c r="M1474" s="222">
        <v>415</v>
      </c>
    </row>
    <row r="1475" spans="1:13" s="15" customFormat="1" ht="12.75">
      <c r="A1475" s="218"/>
      <c r="B1475" s="219">
        <f>+B1426</f>
        <v>780000</v>
      </c>
      <c r="C1475" s="183" t="s">
        <v>751</v>
      </c>
      <c r="D1475" s="183" t="s">
        <v>759</v>
      </c>
      <c r="E1475" s="183"/>
      <c r="F1475" s="220"/>
      <c r="G1475" s="220"/>
      <c r="H1475" s="32">
        <f>H1472-B1475</f>
        <v>-3426190</v>
      </c>
      <c r="I1475" s="196">
        <f>+B1475/M1475</f>
        <v>1772.7272727272727</v>
      </c>
      <c r="J1475" s="221"/>
      <c r="K1475" s="41">
        <v>440</v>
      </c>
      <c r="M1475" s="41">
        <v>440</v>
      </c>
    </row>
    <row r="1476" spans="1:13" s="15" customFormat="1" ht="12.75">
      <c r="A1476" s="224"/>
      <c r="B1476" s="225">
        <f>SUM(B1465:B1475)</f>
        <v>2274135</v>
      </c>
      <c r="C1476" s="188" t="s">
        <v>751</v>
      </c>
      <c r="D1476" s="188" t="s">
        <v>763</v>
      </c>
      <c r="E1476" s="188"/>
      <c r="F1476" s="226"/>
      <c r="G1476" s="226"/>
      <c r="H1476" s="69"/>
      <c r="I1476" s="191">
        <f>+B1476/M1476</f>
        <v>5168.488636363636</v>
      </c>
      <c r="J1476" s="227"/>
      <c r="K1476" s="59">
        <v>440</v>
      </c>
      <c r="L1476" s="58"/>
      <c r="M1476" s="59">
        <v>440</v>
      </c>
    </row>
    <row r="1477" spans="2:6" ht="12.75">
      <c r="B1477" s="217"/>
      <c r="F1477" s="126"/>
    </row>
    <row r="1478" spans="2:6" ht="12.75">
      <c r="B1478" s="217"/>
      <c r="F1478" s="126"/>
    </row>
    <row r="1479" spans="2:6" ht="12.75">
      <c r="B1479" s="217"/>
      <c r="F1479" s="126"/>
    </row>
    <row r="1480" spans="1:13" s="231" customFormat="1" ht="12.75">
      <c r="A1480" s="228"/>
      <c r="B1480" s="229">
        <v>-4722890</v>
      </c>
      <c r="C1480" s="228" t="s">
        <v>752</v>
      </c>
      <c r="D1480" s="228" t="s">
        <v>774</v>
      </c>
      <c r="E1480" s="228"/>
      <c r="F1480" s="230"/>
      <c r="G1480" s="230"/>
      <c r="H1480" s="32">
        <f>H1479-B1480</f>
        <v>4722890</v>
      </c>
      <c r="I1480" s="196">
        <f aca="true" t="shared" si="91" ref="I1480:I1485">+B1480/M1480</f>
        <v>-11244.97619047619</v>
      </c>
      <c r="K1480" s="222">
        <v>420</v>
      </c>
      <c r="M1480" s="222">
        <v>420</v>
      </c>
    </row>
    <row r="1481" spans="1:13" s="231" customFormat="1" ht="12.75">
      <c r="A1481" s="228"/>
      <c r="B1481" s="229">
        <v>2126601</v>
      </c>
      <c r="C1481" s="228" t="s">
        <v>752</v>
      </c>
      <c r="D1481" s="228" t="s">
        <v>770</v>
      </c>
      <c r="E1481" s="228"/>
      <c r="F1481" s="230"/>
      <c r="G1481" s="230"/>
      <c r="H1481" s="32">
        <f>H1480-B1481</f>
        <v>2596289</v>
      </c>
      <c r="I1481" s="196">
        <f t="shared" si="91"/>
        <v>5063.335714285714</v>
      </c>
      <c r="K1481" s="222">
        <v>420</v>
      </c>
      <c r="M1481" s="222">
        <v>420</v>
      </c>
    </row>
    <row r="1482" spans="1:13" s="231" customFormat="1" ht="12.75">
      <c r="A1482" s="228"/>
      <c r="B1482" s="229">
        <v>1389900</v>
      </c>
      <c r="C1482" s="228" t="s">
        <v>752</v>
      </c>
      <c r="D1482" s="228" t="s">
        <v>756</v>
      </c>
      <c r="E1482" s="228"/>
      <c r="F1482" s="230"/>
      <c r="G1482" s="230"/>
      <c r="H1482" s="32">
        <f>H1481-B1482</f>
        <v>1206389</v>
      </c>
      <c r="I1482" s="196">
        <f t="shared" si="91"/>
        <v>3309.285714285714</v>
      </c>
      <c r="K1482" s="222">
        <v>420</v>
      </c>
      <c r="M1482" s="222">
        <v>420</v>
      </c>
    </row>
    <row r="1483" spans="1:13" s="231" customFormat="1" ht="12.75">
      <c r="A1483" s="228"/>
      <c r="B1483" s="229">
        <v>518700</v>
      </c>
      <c r="C1483" s="228" t="s">
        <v>752</v>
      </c>
      <c r="D1483" s="228" t="s">
        <v>758</v>
      </c>
      <c r="E1483" s="228"/>
      <c r="F1483" s="230"/>
      <c r="G1483" s="230"/>
      <c r="H1483" s="32">
        <f>H1482-B1483</f>
        <v>687689</v>
      </c>
      <c r="I1483" s="196">
        <f t="shared" si="91"/>
        <v>1249.879518072289</v>
      </c>
      <c r="K1483" s="222">
        <v>415</v>
      </c>
      <c r="M1483" s="222">
        <v>415</v>
      </c>
    </row>
    <row r="1484" spans="1:13" s="231" customFormat="1" ht="12.75">
      <c r="A1484" s="228"/>
      <c r="B1484" s="229">
        <f>+B1427</f>
        <v>300000</v>
      </c>
      <c r="C1484" s="228" t="s">
        <v>752</v>
      </c>
      <c r="D1484" s="228" t="s">
        <v>759</v>
      </c>
      <c r="E1484" s="228"/>
      <c r="F1484" s="230"/>
      <c r="G1484" s="230"/>
      <c r="H1484" s="32">
        <f>H1483-B1484</f>
        <v>387689</v>
      </c>
      <c r="I1484" s="196">
        <f t="shared" si="91"/>
        <v>681.8181818181819</v>
      </c>
      <c r="K1484" s="41">
        <v>440</v>
      </c>
      <c r="L1484" s="15"/>
      <c r="M1484" s="41">
        <v>440</v>
      </c>
    </row>
    <row r="1485" spans="1:13" s="235" customFormat="1" ht="12.75">
      <c r="A1485" s="232"/>
      <c r="B1485" s="233">
        <f>SUM(B1480:B1484)</f>
        <v>-387689</v>
      </c>
      <c r="C1485" s="232" t="s">
        <v>752</v>
      </c>
      <c r="D1485" s="232" t="s">
        <v>771</v>
      </c>
      <c r="E1485" s="232"/>
      <c r="F1485" s="234"/>
      <c r="G1485" s="234"/>
      <c r="H1485" s="69">
        <f>H1481-B1485</f>
        <v>2983978</v>
      </c>
      <c r="I1485" s="191">
        <f t="shared" si="91"/>
        <v>-881.1113636363636</v>
      </c>
      <c r="K1485" s="59">
        <v>440</v>
      </c>
      <c r="L1485" s="58"/>
      <c r="M1485" s="59">
        <v>440</v>
      </c>
    </row>
    <row r="1486" spans="2:6" ht="12.75">
      <c r="B1486" s="217"/>
      <c r="F1486" s="126"/>
    </row>
    <row r="1487" spans="2:6" ht="12.75">
      <c r="B1487" s="217"/>
      <c r="F1487" s="126"/>
    </row>
    <row r="1488" spans="2:6" ht="12.75">
      <c r="B1488" s="217"/>
      <c r="F1488" s="126"/>
    </row>
    <row r="1489" spans="1:13" s="242" customFormat="1" ht="12.75">
      <c r="A1489" s="236"/>
      <c r="B1489" s="237">
        <v>-20489117</v>
      </c>
      <c r="C1489" s="236" t="s">
        <v>753</v>
      </c>
      <c r="D1489" s="236" t="s">
        <v>774</v>
      </c>
      <c r="E1489" s="236"/>
      <c r="F1489" s="238"/>
      <c r="G1489" s="238"/>
      <c r="H1489" s="92">
        <f>H1488-B1489</f>
        <v>20489117</v>
      </c>
      <c r="I1489" s="239">
        <f>+B1489/M1489</f>
        <v>-48783.61190476191</v>
      </c>
      <c r="J1489" s="240"/>
      <c r="K1489" s="241">
        <v>420</v>
      </c>
      <c r="M1489" s="241">
        <v>420</v>
      </c>
    </row>
    <row r="1490" spans="1:13" s="242" customFormat="1" ht="12.75">
      <c r="A1490" s="236"/>
      <c r="B1490" s="237">
        <v>999275</v>
      </c>
      <c r="C1490" s="236" t="s">
        <v>753</v>
      </c>
      <c r="D1490" s="236" t="s">
        <v>756</v>
      </c>
      <c r="E1490" s="236"/>
      <c r="F1490" s="238"/>
      <c r="G1490" s="238"/>
      <c r="H1490" s="92">
        <f>H1489-B1490</f>
        <v>19489842</v>
      </c>
      <c r="I1490" s="239">
        <f>+B1490/M1490</f>
        <v>2379.2261904761904</v>
      </c>
      <c r="J1490" s="240"/>
      <c r="K1490" s="241">
        <v>420</v>
      </c>
      <c r="M1490" s="241">
        <v>420</v>
      </c>
    </row>
    <row r="1491" spans="1:13" s="242" customFormat="1" ht="12.75">
      <c r="A1491" s="236"/>
      <c r="B1491" s="237">
        <v>3013800</v>
      </c>
      <c r="C1491" s="236" t="s">
        <v>753</v>
      </c>
      <c r="D1491" s="236" t="s">
        <v>758</v>
      </c>
      <c r="E1491" s="236"/>
      <c r="F1491" s="238"/>
      <c r="G1491" s="238"/>
      <c r="H1491" s="92">
        <f>H1490-B1491</f>
        <v>16476042</v>
      </c>
      <c r="I1491" s="239">
        <f>+B1491/M1491</f>
        <v>7262.168674698795</v>
      </c>
      <c r="J1491" s="240"/>
      <c r="K1491" s="241">
        <v>415</v>
      </c>
      <c r="M1491" s="241">
        <v>415</v>
      </c>
    </row>
    <row r="1492" spans="1:13" s="242" customFormat="1" ht="12.75">
      <c r="A1492" s="236"/>
      <c r="B1492" s="237">
        <f>+B1428</f>
        <v>1214992</v>
      </c>
      <c r="C1492" s="236" t="s">
        <v>753</v>
      </c>
      <c r="D1492" s="236" t="s">
        <v>759</v>
      </c>
      <c r="E1492" s="236"/>
      <c r="F1492" s="238"/>
      <c r="G1492" s="238"/>
      <c r="H1492" s="92">
        <f>H1491-B1492</f>
        <v>15261050</v>
      </c>
      <c r="I1492" s="239">
        <f>+B1492/M1492</f>
        <v>2761.3454545454547</v>
      </c>
      <c r="J1492" s="240"/>
      <c r="K1492" s="41">
        <v>440</v>
      </c>
      <c r="L1492" s="15"/>
      <c r="M1492" s="41">
        <v>440</v>
      </c>
    </row>
    <row r="1493" spans="1:13" s="247" customFormat="1" ht="12.75">
      <c r="A1493" s="243"/>
      <c r="B1493" s="94">
        <f>SUM(B1489:B1492)</f>
        <v>-15261050</v>
      </c>
      <c r="C1493" s="243" t="s">
        <v>752</v>
      </c>
      <c r="D1493" s="243" t="s">
        <v>771</v>
      </c>
      <c r="E1493" s="243"/>
      <c r="F1493" s="244"/>
      <c r="G1493" s="244"/>
      <c r="H1493" s="94">
        <f>H1490-B1493</f>
        <v>34750892</v>
      </c>
      <c r="I1493" s="245">
        <f>+B1493/M1493</f>
        <v>-34684.204545454544</v>
      </c>
      <c r="J1493" s="246"/>
      <c r="K1493" s="59">
        <v>440</v>
      </c>
      <c r="L1493" s="58"/>
      <c r="M1493" s="59">
        <v>440</v>
      </c>
    </row>
    <row r="1494" spans="2:6" ht="12.75">
      <c r="B1494" s="217"/>
      <c r="F1494" s="126"/>
    </row>
    <row r="1495" spans="2:6" ht="12.75">
      <c r="B1495" s="217"/>
      <c r="F1495" s="126"/>
    </row>
    <row r="1496" spans="2:6" ht="12.75">
      <c r="B1496" s="217"/>
      <c r="C1496" s="194"/>
      <c r="F1496" s="126"/>
    </row>
    <row r="1497" spans="1:13" ht="12.75">
      <c r="A1497" s="12"/>
      <c r="B1497" s="217">
        <v>525000</v>
      </c>
      <c r="C1497" s="1" t="s">
        <v>775</v>
      </c>
      <c r="D1497" s="1" t="s">
        <v>776</v>
      </c>
      <c r="F1497" s="126" t="s">
        <v>777</v>
      </c>
      <c r="G1497" s="27" t="s">
        <v>26</v>
      </c>
      <c r="H1497" s="6">
        <v>-525000</v>
      </c>
      <c r="I1497" s="22">
        <f>+B1497/M1497</f>
        <v>1193.1818181818182</v>
      </c>
      <c r="J1497" s="22"/>
      <c r="K1497" s="41">
        <v>440</v>
      </c>
      <c r="L1497" s="15"/>
      <c r="M1497" s="41">
        <v>440</v>
      </c>
    </row>
    <row r="1498" spans="1:13" ht="12.75">
      <c r="A1498" s="11"/>
      <c r="B1498" s="248">
        <f>SUM(B1497)</f>
        <v>525000</v>
      </c>
      <c r="C1498" s="11"/>
      <c r="D1498" s="11" t="s">
        <v>776</v>
      </c>
      <c r="E1498" s="11"/>
      <c r="F1498" s="171"/>
      <c r="G1498" s="18"/>
      <c r="H1498" s="56">
        <v>0</v>
      </c>
      <c r="I1498" s="57">
        <f>+B1498/M1498</f>
        <v>1193.1818181818182</v>
      </c>
      <c r="J1498" s="57"/>
      <c r="K1498" s="59">
        <v>440</v>
      </c>
      <c r="L1498" s="58"/>
      <c r="M1498" s="59">
        <v>440</v>
      </c>
    </row>
    <row r="1499" spans="8:13" ht="12.75">
      <c r="H1499" s="6">
        <f>H1498-B1499</f>
        <v>0</v>
      </c>
      <c r="I1499" s="22">
        <f>+B1499/M1499</f>
        <v>0</v>
      </c>
      <c r="M1499" s="2">
        <v>500</v>
      </c>
    </row>
    <row r="1500" spans="8:13" ht="12.75">
      <c r="H1500" s="6">
        <f>H1499-B1500</f>
        <v>0</v>
      </c>
      <c r="I1500" s="22">
        <f>+B1500/M1500</f>
        <v>0</v>
      </c>
      <c r="M1500" s="2">
        <v>500</v>
      </c>
    </row>
    <row r="1501" spans="8:13" ht="12.75" hidden="1">
      <c r="H1501" s="6">
        <f>H1500-B1501</f>
        <v>0</v>
      </c>
      <c r="I1501" s="22">
        <f>+B1501/M1501</f>
        <v>0</v>
      </c>
      <c r="M1501" s="2">
        <v>500</v>
      </c>
    </row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2011-02-27T22:19:52Z</dcterms:modified>
  <cp:category/>
  <cp:version/>
  <cp:contentType/>
  <cp:contentStatus/>
</cp:coreProperties>
</file>